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AgNatMarketing\web\agecon\whatwedo\budgets\docs\26\"/>
    </mc:Choice>
  </mc:AlternateContent>
  <xr:revisionPtr revIDLastSave="0" documentId="8_{6D333C6A-663B-4EBD-8B88-2735E9B395F4}" xr6:coauthVersionLast="47" xr6:coauthVersionMax="47" xr10:uidLastSave="{00000000-0000-0000-0000-000000000000}"/>
  <bookViews>
    <workbookView xWindow="-120" yWindow="-120" windowWidth="24240" windowHeight="17520" xr2:uid="{00000000-000D-0000-FFFF-FFFF00000000}"/>
  </bookViews>
  <sheets>
    <sheet name="Calculator" sheetId="9" r:id="rId1"/>
    <sheet name="BudgetList" sheetId="67" r:id="rId2"/>
    <sheet name="corn1" sheetId="10" r:id="rId3"/>
    <sheet name="corn2" sheetId="11" r:id="rId4"/>
    <sheet name="corn3" sheetId="12" r:id="rId5"/>
    <sheet name="corn4" sheetId="13" r:id="rId6"/>
    <sheet name="corn5" sheetId="14" r:id="rId7"/>
    <sheet name="corn6" sheetId="15" r:id="rId8"/>
    <sheet name="corn7" sheetId="69" r:id="rId9"/>
    <sheet name="corn8" sheetId="70" r:id="rId10"/>
    <sheet name="corn9" sheetId="71" r:id="rId11"/>
    <sheet name="corn10" sheetId="72" r:id="rId12"/>
    <sheet name="cotton1" sheetId="16" r:id="rId13"/>
    <sheet name="cotton2" sheetId="17" r:id="rId14"/>
    <sheet name="cotton3" sheetId="18" r:id="rId15"/>
    <sheet name="cotton4" sheetId="19" r:id="rId16"/>
    <sheet name="cotton5" sheetId="20" r:id="rId17"/>
    <sheet name="cotton6" sheetId="21" r:id="rId18"/>
    <sheet name="cotton7" sheetId="22" r:id="rId19"/>
    <sheet name="cotton8" sheetId="23" r:id="rId20"/>
    <sheet name="cotton9" sheetId="24" r:id="rId21"/>
    <sheet name="cotton10" sheetId="25" r:id="rId22"/>
    <sheet name="cotton11" sheetId="73" r:id="rId23"/>
    <sheet name="cotton12" sheetId="74" r:id="rId24"/>
    <sheet name="cotton13" sheetId="75" r:id="rId25"/>
    <sheet name="cotton14" sheetId="76" r:id="rId26"/>
    <sheet name="cotton15" sheetId="77" r:id="rId27"/>
    <sheet name="cotton16" sheetId="78" r:id="rId28"/>
    <sheet name="cotton17" sheetId="79" r:id="rId29"/>
    <sheet name="cotton18" sheetId="80" r:id="rId30"/>
    <sheet name="cotton19" sheetId="81" r:id="rId31"/>
    <sheet name="cotton20" sheetId="82" r:id="rId32"/>
    <sheet name="cotton21" sheetId="84" r:id="rId33"/>
    <sheet name="cotton22" sheetId="85" r:id="rId34"/>
    <sheet name="cotton23" sheetId="86" r:id="rId35"/>
    <sheet name="cotton24" sheetId="87" r:id="rId36"/>
    <sheet name="cotton25" sheetId="88" r:id="rId37"/>
    <sheet name="cotton26" sheetId="89" r:id="rId38"/>
    <sheet name="cotton27" sheetId="90" r:id="rId39"/>
    <sheet name="cotton28" sheetId="91" r:id="rId40"/>
    <sheet name="cotton29" sheetId="92" r:id="rId41"/>
    <sheet name="cotton30" sheetId="93" r:id="rId42"/>
    <sheet name="rice1" sheetId="26" r:id="rId43"/>
    <sheet name="rice2" sheetId="27" r:id="rId44"/>
    <sheet name="rice3" sheetId="28" r:id="rId45"/>
    <sheet name="rice4" sheetId="29" r:id="rId46"/>
    <sheet name="rice5" sheetId="30" r:id="rId47"/>
    <sheet name="rice6" sheetId="31" r:id="rId48"/>
    <sheet name="rice7" sheetId="32" r:id="rId49"/>
    <sheet name="rice8" sheetId="33" r:id="rId50"/>
    <sheet name="rice9" sheetId="34" r:id="rId51"/>
    <sheet name="rice10" sheetId="35" r:id="rId52"/>
    <sheet name="rice11" sheetId="36" r:id="rId53"/>
    <sheet name="rice12" sheetId="37" r:id="rId54"/>
    <sheet name="rice13" sheetId="38" r:id="rId55"/>
    <sheet name="rice14" sheetId="39" r:id="rId56"/>
    <sheet name="rice15" sheetId="40" r:id="rId57"/>
    <sheet name="rice16" sheetId="41" r:id="rId58"/>
    <sheet name="rice17" sheetId="42" r:id="rId59"/>
    <sheet name="rice18" sheetId="43" r:id="rId60"/>
    <sheet name="rice19" sheetId="44" r:id="rId61"/>
    <sheet name="rice20" sheetId="45" r:id="rId62"/>
    <sheet name="rice21" sheetId="94" r:id="rId63"/>
    <sheet name="rice22" sheetId="95" r:id="rId64"/>
    <sheet name="rice23" sheetId="96" r:id="rId65"/>
    <sheet name="rice24" sheetId="97" r:id="rId66"/>
    <sheet name="rice25" sheetId="98" r:id="rId67"/>
    <sheet name="soy1" sheetId="46" r:id="rId68"/>
    <sheet name="soy2" sheetId="47" r:id="rId69"/>
    <sheet name="soy3" sheetId="48" r:id="rId70"/>
    <sheet name="soy4" sheetId="49" r:id="rId71"/>
    <sheet name="soy5" sheetId="50" r:id="rId72"/>
    <sheet name="soy6" sheetId="51" r:id="rId73"/>
    <sheet name="soy7" sheetId="52" r:id="rId74"/>
    <sheet name="soy8" sheetId="53" r:id="rId75"/>
    <sheet name="soy9" sheetId="54" r:id="rId76"/>
    <sheet name="soy10" sheetId="55" r:id="rId77"/>
    <sheet name="soy11" sheetId="56" r:id="rId78"/>
    <sheet name="soy12" sheetId="57" r:id="rId79"/>
    <sheet name="soy13" sheetId="58" r:id="rId80"/>
    <sheet name="soy14" sheetId="59" r:id="rId81"/>
    <sheet name="wheat" sheetId="83" r:id="rId82"/>
    <sheet name="Irrigated Cotton" sheetId="3" state="hidden" r:id="rId83"/>
  </sheets>
  <definedNames>
    <definedName name="Corn">BudgetList!$A$2:$A$11</definedName>
    <definedName name="Cotton">BudgetList!$A$13:$A$42</definedName>
    <definedName name="Rice">BudgetList!$A$59:$A$83</definedName>
    <definedName name="Soybeans">BudgetList!$A$44:$A$57</definedName>
    <definedName name="Wheat">BudgetList!$A$85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14" i="9" l="1"/>
  <c r="T27" i="9"/>
  <c r="L10" i="9"/>
  <c r="E58" i="11"/>
  <c r="D7" i="83"/>
  <c r="C7" i="83"/>
  <c r="D7" i="59"/>
  <c r="C7" i="59"/>
  <c r="D7" i="58"/>
  <c r="C7" i="58"/>
  <c r="D7" i="57"/>
  <c r="C7" i="57"/>
  <c r="D7" i="56"/>
  <c r="C7" i="56"/>
  <c r="D7" i="55"/>
  <c r="C7" i="55"/>
  <c r="D7" i="54"/>
  <c r="C7" i="54"/>
  <c r="D7" i="53"/>
  <c r="C7" i="53"/>
  <c r="D7" i="52"/>
  <c r="C7" i="52"/>
  <c r="D7" i="51"/>
  <c r="C7" i="51"/>
  <c r="D7" i="50"/>
  <c r="C7" i="50"/>
  <c r="D7" i="49"/>
  <c r="C7" i="49"/>
  <c r="D7" i="48"/>
  <c r="C7" i="48"/>
  <c r="D7" i="47"/>
  <c r="C7" i="47"/>
  <c r="D7" i="46"/>
  <c r="C7" i="46"/>
  <c r="D7" i="98"/>
  <c r="C7" i="98"/>
  <c r="D7" i="97"/>
  <c r="C7" i="97"/>
  <c r="D7" i="96"/>
  <c r="C7" i="96"/>
  <c r="D7" i="95"/>
  <c r="C7" i="95"/>
  <c r="D7" i="94"/>
  <c r="C7" i="94"/>
  <c r="D7" i="45"/>
  <c r="C7" i="45"/>
  <c r="D7" i="44"/>
  <c r="C7" i="44"/>
  <c r="D7" i="43"/>
  <c r="C7" i="43"/>
  <c r="D7" i="42"/>
  <c r="C7" i="42"/>
  <c r="D7" i="41"/>
  <c r="C7" i="41"/>
  <c r="D7" i="40"/>
  <c r="C7" i="40"/>
  <c r="D7" i="39"/>
  <c r="C7" i="39"/>
  <c r="D7" i="38"/>
  <c r="C7" i="38"/>
  <c r="D7" i="37"/>
  <c r="C7" i="37"/>
  <c r="D7" i="36"/>
  <c r="C7" i="36"/>
  <c r="D7" i="35"/>
  <c r="C7" i="35"/>
  <c r="D7" i="34"/>
  <c r="C7" i="34"/>
  <c r="D7" i="33"/>
  <c r="C7" i="33"/>
  <c r="D7" i="32"/>
  <c r="C7" i="32"/>
  <c r="D7" i="31"/>
  <c r="C7" i="31"/>
  <c r="D7" i="30"/>
  <c r="C7" i="30"/>
  <c r="D7" i="29"/>
  <c r="C7" i="29"/>
  <c r="D7" i="28"/>
  <c r="C7" i="28"/>
  <c r="D7" i="27"/>
  <c r="C7" i="27"/>
  <c r="D7" i="26"/>
  <c r="C7" i="26"/>
  <c r="D8" i="93"/>
  <c r="C8" i="93"/>
  <c r="D7" i="93"/>
  <c r="C7" i="93"/>
  <c r="D8" i="92"/>
  <c r="C8" i="92"/>
  <c r="D7" i="92"/>
  <c r="C7" i="92"/>
  <c r="D8" i="91"/>
  <c r="C8" i="91"/>
  <c r="D7" i="91"/>
  <c r="C7" i="91"/>
  <c r="D8" i="90"/>
  <c r="C8" i="90"/>
  <c r="D7" i="90"/>
  <c r="C7" i="90"/>
  <c r="D8" i="89"/>
  <c r="E8" i="89" s="1"/>
  <c r="C8" i="89"/>
  <c r="D7" i="89"/>
  <c r="C7" i="89"/>
  <c r="D8" i="88"/>
  <c r="C8" i="88"/>
  <c r="D7" i="88"/>
  <c r="C7" i="88"/>
  <c r="D8" i="87"/>
  <c r="C8" i="87"/>
  <c r="D7" i="87"/>
  <c r="C7" i="87"/>
  <c r="D8" i="86"/>
  <c r="C8" i="86"/>
  <c r="D7" i="86"/>
  <c r="C7" i="86"/>
  <c r="D8" i="85"/>
  <c r="C8" i="85"/>
  <c r="D7" i="85"/>
  <c r="C7" i="85"/>
  <c r="D8" i="84"/>
  <c r="C8" i="84"/>
  <c r="D7" i="84"/>
  <c r="C7" i="84"/>
  <c r="D8" i="82"/>
  <c r="C8" i="82"/>
  <c r="D7" i="82"/>
  <c r="C7" i="82"/>
  <c r="D8" i="81"/>
  <c r="C8" i="81"/>
  <c r="D7" i="81"/>
  <c r="C7" i="81"/>
  <c r="D8" i="80"/>
  <c r="C8" i="80"/>
  <c r="D7" i="80"/>
  <c r="C7" i="80"/>
  <c r="D8" i="79"/>
  <c r="C8" i="79"/>
  <c r="D7" i="79"/>
  <c r="C7" i="79"/>
  <c r="D8" i="78"/>
  <c r="C8" i="78"/>
  <c r="E8" i="78" s="1"/>
  <c r="D7" i="78"/>
  <c r="C7" i="78"/>
  <c r="D8" i="77"/>
  <c r="C8" i="77"/>
  <c r="E8" i="77" s="1"/>
  <c r="D7" i="77"/>
  <c r="C7" i="77"/>
  <c r="D8" i="76"/>
  <c r="C8" i="76"/>
  <c r="D7" i="76"/>
  <c r="C7" i="76"/>
  <c r="D8" i="75"/>
  <c r="C8" i="75"/>
  <c r="D7" i="75"/>
  <c r="C7" i="75"/>
  <c r="D8" i="74"/>
  <c r="C8" i="74"/>
  <c r="D7" i="74"/>
  <c r="C7" i="74"/>
  <c r="D8" i="73"/>
  <c r="C8" i="73"/>
  <c r="D7" i="73"/>
  <c r="C7" i="73"/>
  <c r="D8" i="25"/>
  <c r="C8" i="25"/>
  <c r="D7" i="25"/>
  <c r="C7" i="25"/>
  <c r="D8" i="24"/>
  <c r="C8" i="24"/>
  <c r="D7" i="24"/>
  <c r="C7" i="24"/>
  <c r="D8" i="23"/>
  <c r="C8" i="23"/>
  <c r="D7" i="23"/>
  <c r="C7" i="23"/>
  <c r="D8" i="22"/>
  <c r="C8" i="22"/>
  <c r="D7" i="22"/>
  <c r="C7" i="22"/>
  <c r="D8" i="21"/>
  <c r="C8" i="21"/>
  <c r="D7" i="21"/>
  <c r="C7" i="21"/>
  <c r="D8" i="20"/>
  <c r="C8" i="20"/>
  <c r="D7" i="20"/>
  <c r="C7" i="20"/>
  <c r="D8" i="19"/>
  <c r="C8" i="19"/>
  <c r="D7" i="19"/>
  <c r="C7" i="19"/>
  <c r="D8" i="18"/>
  <c r="C8" i="18"/>
  <c r="E8" i="18" s="1"/>
  <c r="D7" i="18"/>
  <c r="C7" i="18"/>
  <c r="D8" i="17"/>
  <c r="C8" i="17"/>
  <c r="D7" i="17"/>
  <c r="C7" i="17"/>
  <c r="D8" i="16"/>
  <c r="C8" i="16"/>
  <c r="D7" i="16"/>
  <c r="C7" i="16"/>
  <c r="D7" i="72"/>
  <c r="C7" i="72"/>
  <c r="D7" i="71"/>
  <c r="C7" i="71"/>
  <c r="D7" i="70"/>
  <c r="C7" i="70"/>
  <c r="D7" i="69"/>
  <c r="C7" i="69"/>
  <c r="D7" i="15"/>
  <c r="C7" i="15"/>
  <c r="D7" i="14"/>
  <c r="C7" i="14"/>
  <c r="D7" i="13"/>
  <c r="C7" i="13"/>
  <c r="D7" i="12"/>
  <c r="C7" i="12"/>
  <c r="D7" i="11"/>
  <c r="C7" i="11"/>
  <c r="D7" i="10"/>
  <c r="C7" i="10"/>
  <c r="E7" i="15" l="1"/>
  <c r="E8" i="15" s="1"/>
  <c r="E8" i="82"/>
  <c r="E7" i="89"/>
  <c r="E9" i="89" s="1"/>
  <c r="E8" i="90"/>
  <c r="E8" i="79"/>
  <c r="E8" i="73"/>
  <c r="E7" i="70"/>
  <c r="E8" i="93"/>
  <c r="E8" i="81"/>
  <c r="G8" i="81" s="1"/>
  <c r="E7" i="93"/>
  <c r="G7" i="93" s="1"/>
  <c r="E7" i="58"/>
  <c r="E7" i="35"/>
  <c r="G7" i="35" s="1"/>
  <c r="G8" i="35" s="1"/>
  <c r="E7" i="74"/>
  <c r="G7" i="74" s="1"/>
  <c r="H7" i="74" s="1"/>
  <c r="E7" i="86"/>
  <c r="G7" i="86" s="1"/>
  <c r="E7" i="92"/>
  <c r="G7" i="92" s="1"/>
  <c r="H7" i="92" s="1"/>
  <c r="E7" i="34"/>
  <c r="G7" i="34" s="1"/>
  <c r="G8" i="34" s="1"/>
  <c r="E7" i="96"/>
  <c r="G7" i="96" s="1"/>
  <c r="G8" i="96" s="1"/>
  <c r="E8" i="87"/>
  <c r="G8" i="87" s="1"/>
  <c r="H8" i="87" s="1"/>
  <c r="E8" i="23"/>
  <c r="G8" i="23" s="1"/>
  <c r="H8" i="23" s="1"/>
  <c r="E8" i="76"/>
  <c r="G8" i="76" s="1"/>
  <c r="H8" i="76" s="1"/>
  <c r="E7" i="76"/>
  <c r="G7" i="76" s="1"/>
  <c r="H7" i="76" s="1"/>
  <c r="E7" i="28"/>
  <c r="G7" i="28" s="1"/>
  <c r="G8" i="28" s="1"/>
  <c r="E7" i="36"/>
  <c r="G7" i="36" s="1"/>
  <c r="G8" i="36" s="1"/>
  <c r="E7" i="94"/>
  <c r="E8" i="94" s="1"/>
  <c r="E8" i="86"/>
  <c r="E7" i="27"/>
  <c r="G7" i="27" s="1"/>
  <c r="G8" i="27" s="1"/>
  <c r="E7" i="39"/>
  <c r="E8" i="39" s="1"/>
  <c r="E8" i="75"/>
  <c r="G8" i="75" s="1"/>
  <c r="E8" i="88"/>
  <c r="G8" i="88" s="1"/>
  <c r="H8" i="88" s="1"/>
  <c r="E8" i="24"/>
  <c r="G8" i="24" s="1"/>
  <c r="H8" i="24" s="1"/>
  <c r="E8" i="21"/>
  <c r="G8" i="21" s="1"/>
  <c r="E8" i="19"/>
  <c r="G8" i="19" s="1"/>
  <c r="E8" i="22"/>
  <c r="E7" i="79"/>
  <c r="G7" i="79" s="1"/>
  <c r="E7" i="21"/>
  <c r="G7" i="21" s="1"/>
  <c r="G9" i="21" s="1"/>
  <c r="E7" i="57"/>
  <c r="G7" i="57" s="1"/>
  <c r="G8" i="57" s="1"/>
  <c r="E8" i="91"/>
  <c r="G8" i="91" s="1"/>
  <c r="E8" i="17"/>
  <c r="G8" i="17" s="1"/>
  <c r="H8" i="17" s="1"/>
  <c r="E8" i="74"/>
  <c r="E7" i="52"/>
  <c r="G7" i="52" s="1"/>
  <c r="G8" i="52" s="1"/>
  <c r="E7" i="80"/>
  <c r="G7" i="80" s="1"/>
  <c r="E7" i="13"/>
  <c r="E8" i="13" s="1"/>
  <c r="E7" i="31"/>
  <c r="G7" i="31" s="1"/>
  <c r="G8" i="31" s="1"/>
  <c r="E7" i="50"/>
  <c r="G7" i="50" s="1"/>
  <c r="G8" i="50" s="1"/>
  <c r="E8" i="16"/>
  <c r="G8" i="16" s="1"/>
  <c r="H8" i="16" s="1"/>
  <c r="E7" i="73"/>
  <c r="E9" i="73" s="1"/>
  <c r="E7" i="98"/>
  <c r="G7" i="98" s="1"/>
  <c r="G8" i="98" s="1"/>
  <c r="E8" i="20"/>
  <c r="G8" i="20" s="1"/>
  <c r="H8" i="20" s="1"/>
  <c r="E8" i="80"/>
  <c r="G8" i="80" s="1"/>
  <c r="H8" i="80" s="1"/>
  <c r="E7" i="75"/>
  <c r="G7" i="75" s="1"/>
  <c r="H7" i="75" s="1"/>
  <c r="E7" i="22"/>
  <c r="E7" i="12"/>
  <c r="E8" i="12" s="1"/>
  <c r="E7" i="18"/>
  <c r="E9" i="18" s="1"/>
  <c r="E7" i="24"/>
  <c r="G7" i="24" s="1"/>
  <c r="E7" i="84"/>
  <c r="G7" i="84" s="1"/>
  <c r="E7" i="14"/>
  <c r="G7" i="14" s="1"/>
  <c r="G8" i="14" s="1"/>
  <c r="E7" i="25"/>
  <c r="G7" i="25" s="1"/>
  <c r="H7" i="25" s="1"/>
  <c r="E7" i="85"/>
  <c r="G7" i="85" s="1"/>
  <c r="E7" i="91"/>
  <c r="G7" i="91" s="1"/>
  <c r="H7" i="91" s="1"/>
  <c r="E7" i="32"/>
  <c r="E8" i="32" s="1"/>
  <c r="E7" i="44"/>
  <c r="G7" i="44" s="1"/>
  <c r="G8" i="44" s="1"/>
  <c r="E7" i="51"/>
  <c r="E8" i="51" s="1"/>
  <c r="E7" i="77"/>
  <c r="E9" i="77" s="1"/>
  <c r="E7" i="43"/>
  <c r="E8" i="43" s="1"/>
  <c r="E7" i="53"/>
  <c r="G7" i="53" s="1"/>
  <c r="G8" i="53" s="1"/>
  <c r="E7" i="88"/>
  <c r="G7" i="88" s="1"/>
  <c r="H7" i="88" s="1"/>
  <c r="E7" i="26"/>
  <c r="E8" i="26" s="1"/>
  <c r="E8" i="25"/>
  <c r="G8" i="25" s="1"/>
  <c r="H8" i="25" s="1"/>
  <c r="E7" i="10"/>
  <c r="G7" i="10" s="1"/>
  <c r="G8" i="10" s="1"/>
  <c r="E7" i="59"/>
  <c r="G7" i="59" s="1"/>
  <c r="G8" i="59" s="1"/>
  <c r="E8" i="84"/>
  <c r="G8" i="84" s="1"/>
  <c r="H8" i="84" s="1"/>
  <c r="E8" i="85"/>
  <c r="E7" i="30"/>
  <c r="E8" i="30" s="1"/>
  <c r="E7" i="42"/>
  <c r="E8" i="42" s="1"/>
  <c r="E7" i="49"/>
  <c r="E8" i="49" s="1"/>
  <c r="E7" i="46"/>
  <c r="E8" i="46" s="1"/>
  <c r="E7" i="37"/>
  <c r="E8" i="37" s="1"/>
  <c r="E7" i="38"/>
  <c r="E8" i="38" s="1"/>
  <c r="E7" i="17"/>
  <c r="G7" i="17" s="1"/>
  <c r="E7" i="40"/>
  <c r="G7" i="40" s="1"/>
  <c r="G8" i="40" s="1"/>
  <c r="E7" i="29"/>
  <c r="G7" i="29" s="1"/>
  <c r="G8" i="29" s="1"/>
  <c r="E7" i="41"/>
  <c r="E8" i="41" s="1"/>
  <c r="E7" i="48"/>
  <c r="E8" i="48" s="1"/>
  <c r="E7" i="83"/>
  <c r="G7" i="83" s="1"/>
  <c r="G8" i="83" s="1"/>
  <c r="E7" i="90"/>
  <c r="E9" i="90" s="1"/>
  <c r="E7" i="45"/>
  <c r="G7" i="45" s="1"/>
  <c r="G8" i="45" s="1"/>
  <c r="E7" i="33"/>
  <c r="G7" i="33" s="1"/>
  <c r="G8" i="33" s="1"/>
  <c r="E7" i="11"/>
  <c r="E8" i="11" s="1"/>
  <c r="E7" i="19"/>
  <c r="G7" i="19" s="1"/>
  <c r="E7" i="78"/>
  <c r="E9" i="78" s="1"/>
  <c r="E7" i="56"/>
  <c r="G7" i="56" s="1"/>
  <c r="G8" i="56" s="1"/>
  <c r="E7" i="54"/>
  <c r="E8" i="54" s="1"/>
  <c r="E8" i="92"/>
  <c r="E7" i="95"/>
  <c r="E8" i="95" s="1"/>
  <c r="E7" i="69"/>
  <c r="E8" i="69" s="1"/>
  <c r="E7" i="71"/>
  <c r="E8" i="71" s="1"/>
  <c r="E7" i="87"/>
  <c r="G7" i="87" s="1"/>
  <c r="E7" i="82"/>
  <c r="G7" i="82" s="1"/>
  <c r="E7" i="47"/>
  <c r="E8" i="47" s="1"/>
  <c r="E7" i="20"/>
  <c r="E7" i="55"/>
  <c r="E8" i="55" s="1"/>
  <c r="E7" i="97"/>
  <c r="E8" i="97" s="1"/>
  <c r="E7" i="81"/>
  <c r="E7" i="72"/>
  <c r="G7" i="72" s="1"/>
  <c r="G8" i="72" s="1"/>
  <c r="E7" i="23"/>
  <c r="G8" i="77"/>
  <c r="H8" i="77" s="1"/>
  <c r="G8" i="73"/>
  <c r="H8" i="73" s="1"/>
  <c r="E8" i="58"/>
  <c r="G7" i="58"/>
  <c r="G8" i="58" s="1"/>
  <c r="G8" i="93"/>
  <c r="H8" i="93" s="1"/>
  <c r="G8" i="82"/>
  <c r="H8" i="82" s="1"/>
  <c r="G8" i="79"/>
  <c r="H8" i="79" s="1"/>
  <c r="G8" i="89"/>
  <c r="H8" i="89" s="1"/>
  <c r="G8" i="22"/>
  <c r="H8" i="22" s="1"/>
  <c r="G7" i="89"/>
  <c r="G8" i="78"/>
  <c r="H8" i="78" s="1"/>
  <c r="G7" i="15"/>
  <c r="E8" i="70"/>
  <c r="G7" i="70"/>
  <c r="G8" i="70" s="1"/>
  <c r="G8" i="18"/>
  <c r="H8" i="18" s="1"/>
  <c r="G8" i="90"/>
  <c r="H8" i="90" s="1"/>
  <c r="E7" i="16"/>
  <c r="E9" i="86" l="1"/>
  <c r="E9" i="93"/>
  <c r="E9" i="76"/>
  <c r="H8" i="81"/>
  <c r="E9" i="92"/>
  <c r="E8" i="35"/>
  <c r="H8" i="21"/>
  <c r="E8" i="34"/>
  <c r="H8" i="34" s="1"/>
  <c r="G8" i="86"/>
  <c r="H8" i="86" s="1"/>
  <c r="E9" i="23"/>
  <c r="E9" i="81"/>
  <c r="E8" i="28"/>
  <c r="H8" i="28" s="1"/>
  <c r="E8" i="96"/>
  <c r="E8" i="27"/>
  <c r="E8" i="36"/>
  <c r="H8" i="36" s="1"/>
  <c r="E9" i="74"/>
  <c r="G7" i="13"/>
  <c r="G8" i="13" s="1"/>
  <c r="H8" i="13" s="1"/>
  <c r="G7" i="94"/>
  <c r="G8" i="94" s="1"/>
  <c r="E9" i="21"/>
  <c r="H9" i="21" s="1"/>
  <c r="E9" i="79"/>
  <c r="G7" i="12"/>
  <c r="G8" i="12" s="1"/>
  <c r="H8" i="12" s="1"/>
  <c r="G7" i="39"/>
  <c r="G8" i="39" s="1"/>
  <c r="H8" i="39" s="1"/>
  <c r="G7" i="46"/>
  <c r="G8" i="46" s="1"/>
  <c r="H8" i="46" s="1"/>
  <c r="G8" i="74"/>
  <c r="H8" i="74" s="1"/>
  <c r="E9" i="22"/>
  <c r="E8" i="52"/>
  <c r="H8" i="52" s="1"/>
  <c r="E8" i="50"/>
  <c r="H8" i="50" s="1"/>
  <c r="E8" i="31"/>
  <c r="H8" i="31" s="1"/>
  <c r="E8" i="98"/>
  <c r="H8" i="98" s="1"/>
  <c r="E8" i="57"/>
  <c r="H8" i="57" s="1"/>
  <c r="E9" i="20"/>
  <c r="G8" i="92"/>
  <c r="H8" i="92" s="1"/>
  <c r="E9" i="80"/>
  <c r="G7" i="22"/>
  <c r="G9" i="22" s="1"/>
  <c r="G7" i="18"/>
  <c r="H7" i="18" s="1"/>
  <c r="E8" i="14"/>
  <c r="H8" i="14" s="1"/>
  <c r="E9" i="75"/>
  <c r="E9" i="17"/>
  <c r="H7" i="17"/>
  <c r="G9" i="75"/>
  <c r="G7" i="73"/>
  <c r="H7" i="73" s="1"/>
  <c r="E9" i="24"/>
  <c r="E8" i="40"/>
  <c r="H8" i="40" s="1"/>
  <c r="G7" i="51"/>
  <c r="G8" i="51" s="1"/>
  <c r="H8" i="51" s="1"/>
  <c r="G9" i="87"/>
  <c r="G7" i="90"/>
  <c r="G9" i="90" s="1"/>
  <c r="H9" i="90" s="1"/>
  <c r="G7" i="32"/>
  <c r="G8" i="32" s="1"/>
  <c r="H8" i="32" s="1"/>
  <c r="E8" i="44"/>
  <c r="H8" i="44" s="1"/>
  <c r="E8" i="53"/>
  <c r="H8" i="53" s="1"/>
  <c r="G7" i="26"/>
  <c r="G8" i="26" s="1"/>
  <c r="H8" i="26" s="1"/>
  <c r="E9" i="85"/>
  <c r="E8" i="59"/>
  <c r="H8" i="59" s="1"/>
  <c r="E8" i="10"/>
  <c r="H8" i="10" s="1"/>
  <c r="E9" i="91"/>
  <c r="G7" i="77"/>
  <c r="G9" i="77" s="1"/>
  <c r="H9" i="77" s="1"/>
  <c r="G7" i="41"/>
  <c r="G8" i="41" s="1"/>
  <c r="H8" i="41" s="1"/>
  <c r="H7" i="57"/>
  <c r="G7" i="30"/>
  <c r="G8" i="30" s="1"/>
  <c r="H8" i="30" s="1"/>
  <c r="G7" i="43"/>
  <c r="G8" i="43" s="1"/>
  <c r="H8" i="43" s="1"/>
  <c r="G7" i="42"/>
  <c r="G8" i="42" s="1"/>
  <c r="H8" i="42" s="1"/>
  <c r="G8" i="85"/>
  <c r="G9" i="85" s="1"/>
  <c r="E9" i="84"/>
  <c r="G7" i="49"/>
  <c r="G8" i="49" s="1"/>
  <c r="H8" i="49" s="1"/>
  <c r="E9" i="88"/>
  <c r="G9" i="84"/>
  <c r="G7" i="37"/>
  <c r="G8" i="37" s="1"/>
  <c r="H8" i="37" s="1"/>
  <c r="E9" i="25"/>
  <c r="E8" i="83"/>
  <c r="H8" i="83" s="1"/>
  <c r="E8" i="56"/>
  <c r="H8" i="56" s="1"/>
  <c r="H8" i="35"/>
  <c r="G7" i="78"/>
  <c r="H7" i="78" s="1"/>
  <c r="E8" i="29"/>
  <c r="H8" i="29" s="1"/>
  <c r="G7" i="54"/>
  <c r="G8" i="54" s="1"/>
  <c r="H8" i="54" s="1"/>
  <c r="G7" i="95"/>
  <c r="G8" i="95" s="1"/>
  <c r="H8" i="95" s="1"/>
  <c r="E9" i="82"/>
  <c r="G7" i="38"/>
  <c r="G8" i="38" s="1"/>
  <c r="H8" i="38" s="1"/>
  <c r="E9" i="19"/>
  <c r="G7" i="71"/>
  <c r="G8" i="71" s="1"/>
  <c r="H8" i="71" s="1"/>
  <c r="H7" i="19"/>
  <c r="G7" i="69"/>
  <c r="G8" i="69" s="1"/>
  <c r="H8" i="69" s="1"/>
  <c r="G7" i="11"/>
  <c r="G8" i="11" s="1"/>
  <c r="H8" i="11" s="1"/>
  <c r="E8" i="33"/>
  <c r="H8" i="33" s="1"/>
  <c r="G7" i="48"/>
  <c r="G8" i="48" s="1"/>
  <c r="H8" i="48" s="1"/>
  <c r="G9" i="19"/>
  <c r="E8" i="45"/>
  <c r="H8" i="45" s="1"/>
  <c r="G7" i="20"/>
  <c r="H7" i="20" s="1"/>
  <c r="G7" i="81"/>
  <c r="G9" i="81" s="1"/>
  <c r="H9" i="81" s="1"/>
  <c r="E9" i="87"/>
  <c r="H7" i="35"/>
  <c r="E8" i="72"/>
  <c r="H8" i="72" s="1"/>
  <c r="G7" i="97"/>
  <c r="G8" i="97" s="1"/>
  <c r="H8" i="97" s="1"/>
  <c r="G9" i="93"/>
  <c r="H9" i="93" s="1"/>
  <c r="G9" i="91"/>
  <c r="G7" i="23"/>
  <c r="H7" i="23" s="1"/>
  <c r="G7" i="55"/>
  <c r="G8" i="55" s="1"/>
  <c r="H8" i="55" s="1"/>
  <c r="G7" i="47"/>
  <c r="G8" i="47" s="1"/>
  <c r="H8" i="47" s="1"/>
  <c r="G9" i="79"/>
  <c r="H7" i="85"/>
  <c r="H7" i="33"/>
  <c r="H7" i="21"/>
  <c r="H7" i="28"/>
  <c r="H7" i="27"/>
  <c r="G9" i="89"/>
  <c r="H9" i="89" s="1"/>
  <c r="H7" i="96"/>
  <c r="H7" i="29"/>
  <c r="G9" i="24"/>
  <c r="H7" i="98"/>
  <c r="H7" i="84"/>
  <c r="H8" i="27"/>
  <c r="H7" i="72"/>
  <c r="H7" i="83"/>
  <c r="H7" i="44"/>
  <c r="H7" i="53"/>
  <c r="H7" i="10"/>
  <c r="H8" i="94"/>
  <c r="G7" i="16"/>
  <c r="G9" i="16" s="1"/>
  <c r="E9" i="16"/>
  <c r="H7" i="94"/>
  <c r="H8" i="96"/>
  <c r="H7" i="34"/>
  <c r="G9" i="82"/>
  <c r="G8" i="15"/>
  <c r="H8" i="15" s="1"/>
  <c r="H7" i="15"/>
  <c r="H7" i="82"/>
  <c r="H7" i="50"/>
  <c r="H8" i="75"/>
  <c r="H7" i="87"/>
  <c r="G9" i="17"/>
  <c r="H8" i="19"/>
  <c r="G9" i="80"/>
  <c r="H7" i="80"/>
  <c r="H7" i="70"/>
  <c r="H7" i="40"/>
  <c r="H8" i="70"/>
  <c r="H7" i="58"/>
  <c r="H8" i="58"/>
  <c r="H7" i="56"/>
  <c r="G9" i="88"/>
  <c r="H7" i="45"/>
  <c r="H7" i="24"/>
  <c r="H7" i="89"/>
  <c r="H7" i="79"/>
  <c r="G9" i="76"/>
  <c r="H9" i="76" s="1"/>
  <c r="H7" i="93"/>
  <c r="H7" i="14"/>
  <c r="H7" i="52"/>
  <c r="H8" i="91"/>
  <c r="G9" i="25"/>
  <c r="H7" i="86"/>
  <c r="H7" i="31"/>
  <c r="H7" i="59"/>
  <c r="H7" i="36"/>
  <c r="H7" i="12" l="1"/>
  <c r="G9" i="86"/>
  <c r="H9" i="86" s="1"/>
  <c r="H7" i="46"/>
  <c r="H7" i="39"/>
  <c r="G9" i="74"/>
  <c r="H9" i="74" s="1"/>
  <c r="H7" i="13"/>
  <c r="H9" i="79"/>
  <c r="H9" i="22"/>
  <c r="G9" i="18"/>
  <c r="H9" i="18" s="1"/>
  <c r="H9" i="75"/>
  <c r="H7" i="22"/>
  <c r="H8" i="85"/>
  <c r="G9" i="73"/>
  <c r="H9" i="73" s="1"/>
  <c r="G9" i="92"/>
  <c r="H9" i="92" s="1"/>
  <c r="H9" i="80"/>
  <c r="H9" i="24"/>
  <c r="H7" i="90"/>
  <c r="H7" i="32"/>
  <c r="H9" i="17"/>
  <c r="H7" i="51"/>
  <c r="H9" i="85"/>
  <c r="H7" i="41"/>
  <c r="H7" i="77"/>
  <c r="H9" i="87"/>
  <c r="H7" i="43"/>
  <c r="H7" i="26"/>
  <c r="H9" i="84"/>
  <c r="H7" i="81"/>
  <c r="H9" i="91"/>
  <c r="H7" i="49"/>
  <c r="H7" i="30"/>
  <c r="H9" i="88"/>
  <c r="H7" i="42"/>
  <c r="H7" i="55"/>
  <c r="H7" i="37"/>
  <c r="H9" i="25"/>
  <c r="H7" i="38"/>
  <c r="H7" i="71"/>
  <c r="H7" i="54"/>
  <c r="H7" i="69"/>
  <c r="H7" i="11"/>
  <c r="H9" i="19"/>
  <c r="H9" i="82"/>
  <c r="H7" i="48"/>
  <c r="G9" i="78"/>
  <c r="H9" i="78" s="1"/>
  <c r="H7" i="95"/>
  <c r="G9" i="20"/>
  <c r="H9" i="20" s="1"/>
  <c r="H7" i="97"/>
  <c r="H7" i="16"/>
  <c r="H9" i="16"/>
  <c r="H7" i="47"/>
  <c r="G9" i="23"/>
  <c r="H9" i="23" s="1"/>
  <c r="E84" i="47" l="1"/>
  <c r="E83" i="47"/>
  <c r="E82" i="47"/>
  <c r="E81" i="47"/>
  <c r="G81" i="47" s="1"/>
  <c r="E80" i="47"/>
  <c r="E85" i="47" s="1"/>
  <c r="E75" i="47"/>
  <c r="E74" i="47"/>
  <c r="G74" i="47" s="1"/>
  <c r="H74" i="47" s="1"/>
  <c r="E73" i="47"/>
  <c r="E72" i="47"/>
  <c r="E71" i="47"/>
  <c r="E70" i="47"/>
  <c r="E68" i="47"/>
  <c r="E67" i="47"/>
  <c r="E66" i="47"/>
  <c r="E65" i="47"/>
  <c r="E63" i="47"/>
  <c r="G63" i="47" s="1"/>
  <c r="H63" i="47" s="1"/>
  <c r="E62" i="47"/>
  <c r="E61" i="47"/>
  <c r="E59" i="47"/>
  <c r="G59" i="47" s="1"/>
  <c r="E58" i="47"/>
  <c r="E56" i="47"/>
  <c r="E55" i="47"/>
  <c r="E54" i="47"/>
  <c r="E52" i="47"/>
  <c r="E50" i="47"/>
  <c r="G50" i="47" s="1"/>
  <c r="E48" i="47"/>
  <c r="E46" i="47"/>
  <c r="E44" i="47"/>
  <c r="E42" i="47"/>
  <c r="E40" i="47"/>
  <c r="G40" i="47" s="1"/>
  <c r="E38" i="47"/>
  <c r="E36" i="47"/>
  <c r="E34" i="47"/>
  <c r="G34" i="47" s="1"/>
  <c r="H34" i="47" s="1"/>
  <c r="E33" i="47"/>
  <c r="E31" i="47"/>
  <c r="G31" i="47" s="1"/>
  <c r="H31" i="47" s="1"/>
  <c r="E30" i="47"/>
  <c r="E29" i="47"/>
  <c r="E28" i="47"/>
  <c r="E27" i="47"/>
  <c r="G27" i="47" s="1"/>
  <c r="E26" i="47"/>
  <c r="E25" i="47"/>
  <c r="E24" i="47"/>
  <c r="G24" i="47" s="1"/>
  <c r="H24" i="47" s="1"/>
  <c r="E23" i="47"/>
  <c r="G23" i="47" s="1"/>
  <c r="H23" i="47" s="1"/>
  <c r="E21" i="47"/>
  <c r="E20" i="47"/>
  <c r="E18" i="47"/>
  <c r="E17" i="47"/>
  <c r="E15" i="47"/>
  <c r="G15" i="47" s="1"/>
  <c r="E14" i="47"/>
  <c r="E12" i="47"/>
  <c r="E81" i="48"/>
  <c r="E80" i="48"/>
  <c r="E79" i="48"/>
  <c r="E78" i="48"/>
  <c r="E77" i="48"/>
  <c r="E72" i="48"/>
  <c r="G71" i="48"/>
  <c r="H71" i="48" s="1"/>
  <c r="E71" i="48"/>
  <c r="E70" i="48"/>
  <c r="E69" i="48"/>
  <c r="E68" i="48"/>
  <c r="G68" i="48" s="1"/>
  <c r="E67" i="48"/>
  <c r="E65" i="48"/>
  <c r="E64" i="48"/>
  <c r="E63" i="48"/>
  <c r="E62" i="48"/>
  <c r="G62" i="48" s="1"/>
  <c r="E60" i="48"/>
  <c r="E59" i="48"/>
  <c r="E58" i="48"/>
  <c r="E56" i="48"/>
  <c r="E54" i="48"/>
  <c r="E53" i="48"/>
  <c r="E52" i="48"/>
  <c r="E50" i="48"/>
  <c r="E48" i="48"/>
  <c r="E46" i="48"/>
  <c r="E44" i="48"/>
  <c r="G44" i="48" s="1"/>
  <c r="H44" i="48" s="1"/>
  <c r="E42" i="48"/>
  <c r="E40" i="48"/>
  <c r="E38" i="48"/>
  <c r="E36" i="48"/>
  <c r="E34" i="48"/>
  <c r="E32" i="48"/>
  <c r="E31" i="48"/>
  <c r="G31" i="48" s="1"/>
  <c r="H31" i="48" s="1"/>
  <c r="E29" i="48"/>
  <c r="E28" i="48"/>
  <c r="E27" i="48"/>
  <c r="G26" i="48"/>
  <c r="E26" i="48"/>
  <c r="E25" i="48"/>
  <c r="E24" i="48"/>
  <c r="E23" i="48"/>
  <c r="G23" i="48" s="1"/>
  <c r="E21" i="48"/>
  <c r="E20" i="48"/>
  <c r="G20" i="48" s="1"/>
  <c r="H20" i="48" s="1"/>
  <c r="E18" i="48"/>
  <c r="E17" i="48"/>
  <c r="E15" i="48"/>
  <c r="G15" i="48" s="1"/>
  <c r="E14" i="48"/>
  <c r="G14" i="48" s="1"/>
  <c r="H14" i="48" s="1"/>
  <c r="E12" i="48"/>
  <c r="E75" i="49"/>
  <c r="G75" i="49" s="1"/>
  <c r="H75" i="49" s="1"/>
  <c r="G74" i="49"/>
  <c r="H74" i="49" s="1"/>
  <c r="E74" i="49"/>
  <c r="E73" i="49"/>
  <c r="E72" i="49"/>
  <c r="E71" i="49"/>
  <c r="E66" i="49"/>
  <c r="E65" i="49"/>
  <c r="G65" i="49" s="1"/>
  <c r="E64" i="49"/>
  <c r="E63" i="49"/>
  <c r="E62" i="49"/>
  <c r="E61" i="49"/>
  <c r="G61" i="49" s="1"/>
  <c r="H61" i="49" s="1"/>
  <c r="E59" i="49"/>
  <c r="E58" i="49"/>
  <c r="E57" i="49"/>
  <c r="E56" i="49"/>
  <c r="G56" i="49" s="1"/>
  <c r="E54" i="49"/>
  <c r="G54" i="49" s="1"/>
  <c r="H54" i="49" s="1"/>
  <c r="E53" i="49"/>
  <c r="E52" i="49"/>
  <c r="E50" i="49"/>
  <c r="G50" i="49" s="1"/>
  <c r="H50" i="49" s="1"/>
  <c r="E48" i="49"/>
  <c r="E47" i="49"/>
  <c r="E46" i="49"/>
  <c r="E44" i="49"/>
  <c r="E42" i="49"/>
  <c r="E40" i="49"/>
  <c r="G40" i="49" s="1"/>
  <c r="E38" i="49"/>
  <c r="E36" i="49"/>
  <c r="E34" i="49"/>
  <c r="E32" i="49"/>
  <c r="E30" i="49"/>
  <c r="E28" i="49"/>
  <c r="G28" i="49" s="1"/>
  <c r="H28" i="49" s="1"/>
  <c r="E27" i="49"/>
  <c r="E26" i="49"/>
  <c r="G25" i="49"/>
  <c r="H25" i="49" s="1"/>
  <c r="E25" i="49"/>
  <c r="E23" i="49"/>
  <c r="E22" i="49"/>
  <c r="G22" i="49" s="1"/>
  <c r="H22" i="49" s="1"/>
  <c r="E21" i="49"/>
  <c r="E20" i="49"/>
  <c r="E18" i="49"/>
  <c r="E17" i="49"/>
  <c r="E15" i="49"/>
  <c r="E14" i="49"/>
  <c r="E12" i="49"/>
  <c r="E68" i="50"/>
  <c r="G68" i="50" s="1"/>
  <c r="H68" i="50" s="1"/>
  <c r="E67" i="50"/>
  <c r="G67" i="50" s="1"/>
  <c r="H67" i="50" s="1"/>
  <c r="G66" i="50"/>
  <c r="E66" i="50"/>
  <c r="E65" i="50"/>
  <c r="E60" i="50"/>
  <c r="E59" i="50"/>
  <c r="E58" i="50"/>
  <c r="E57" i="50"/>
  <c r="E56" i="50"/>
  <c r="G56" i="50" s="1"/>
  <c r="H56" i="50" s="1"/>
  <c r="G54" i="50"/>
  <c r="E54" i="50"/>
  <c r="E53" i="50"/>
  <c r="E52" i="50"/>
  <c r="E50" i="50"/>
  <c r="E49" i="50"/>
  <c r="G49" i="50" s="1"/>
  <c r="E48" i="50"/>
  <c r="E46" i="50"/>
  <c r="E45" i="50"/>
  <c r="E44" i="50"/>
  <c r="G44" i="50" s="1"/>
  <c r="E42" i="50"/>
  <c r="E40" i="50"/>
  <c r="E38" i="50"/>
  <c r="E36" i="50"/>
  <c r="E34" i="50"/>
  <c r="E32" i="50"/>
  <c r="E30" i="50"/>
  <c r="G30" i="50" s="1"/>
  <c r="E28" i="50"/>
  <c r="G28" i="50" s="1"/>
  <c r="H28" i="50" s="1"/>
  <c r="E26" i="50"/>
  <c r="E25" i="50"/>
  <c r="E24" i="50"/>
  <c r="E23" i="50"/>
  <c r="G23" i="50" s="1"/>
  <c r="E22" i="50"/>
  <c r="E21" i="50"/>
  <c r="E19" i="50"/>
  <c r="G19" i="50" s="1"/>
  <c r="H19" i="50" s="1"/>
  <c r="E17" i="50"/>
  <c r="E16" i="50"/>
  <c r="E14" i="50"/>
  <c r="E12" i="50"/>
  <c r="G12" i="50" s="1"/>
  <c r="E70" i="51"/>
  <c r="E69" i="51"/>
  <c r="E68" i="51"/>
  <c r="E71" i="51" s="1"/>
  <c r="G67" i="51"/>
  <c r="E67" i="51"/>
  <c r="E62" i="51"/>
  <c r="E61" i="51"/>
  <c r="E60" i="51"/>
  <c r="E59" i="51"/>
  <c r="E58" i="51"/>
  <c r="E56" i="51"/>
  <c r="E55" i="51"/>
  <c r="E54" i="51"/>
  <c r="G54" i="51" s="1"/>
  <c r="H54" i="51" s="1"/>
  <c r="E52" i="51"/>
  <c r="G51" i="51"/>
  <c r="E51" i="51"/>
  <c r="E50" i="51"/>
  <c r="E48" i="51"/>
  <c r="E47" i="51"/>
  <c r="E46" i="51"/>
  <c r="E44" i="51"/>
  <c r="E42" i="51"/>
  <c r="G42" i="51" s="1"/>
  <c r="E40" i="51"/>
  <c r="E38" i="51"/>
  <c r="G38" i="51" s="1"/>
  <c r="E36" i="51"/>
  <c r="E34" i="51"/>
  <c r="E32" i="51"/>
  <c r="E30" i="51"/>
  <c r="E29" i="51"/>
  <c r="E27" i="51"/>
  <c r="E26" i="51"/>
  <c r="G26" i="51" s="1"/>
  <c r="E25" i="51"/>
  <c r="E24" i="51"/>
  <c r="E23" i="51"/>
  <c r="E22" i="51"/>
  <c r="E21" i="51"/>
  <c r="G21" i="51" s="1"/>
  <c r="E19" i="51"/>
  <c r="E17" i="51"/>
  <c r="G17" i="51" s="1"/>
  <c r="E16" i="51"/>
  <c r="G16" i="51" s="1"/>
  <c r="H16" i="51" s="1"/>
  <c r="E14" i="51"/>
  <c r="E12" i="51"/>
  <c r="E69" i="52"/>
  <c r="E68" i="52"/>
  <c r="G68" i="52" s="1"/>
  <c r="E67" i="52"/>
  <c r="E66" i="52"/>
  <c r="E61" i="52"/>
  <c r="G60" i="52"/>
  <c r="H60" i="52" s="1"/>
  <c r="E60" i="52"/>
  <c r="E59" i="52"/>
  <c r="E58" i="52"/>
  <c r="E57" i="52"/>
  <c r="E55" i="52"/>
  <c r="E54" i="52"/>
  <c r="G54" i="52" s="1"/>
  <c r="E53" i="52"/>
  <c r="G53" i="52" s="1"/>
  <c r="H53" i="52" s="1"/>
  <c r="E51" i="52"/>
  <c r="E50" i="52"/>
  <c r="E49" i="52"/>
  <c r="E47" i="52"/>
  <c r="E46" i="52"/>
  <c r="E45" i="52"/>
  <c r="E43" i="52"/>
  <c r="E41" i="52"/>
  <c r="G41" i="52" s="1"/>
  <c r="H41" i="52" s="1"/>
  <c r="E39" i="52"/>
  <c r="E37" i="52"/>
  <c r="G35" i="52"/>
  <c r="H35" i="52" s="1"/>
  <c r="E35" i="52"/>
  <c r="E33" i="52"/>
  <c r="G33" i="52" s="1"/>
  <c r="H33" i="52" s="1"/>
  <c r="E31" i="52"/>
  <c r="E29" i="52"/>
  <c r="E27" i="52"/>
  <c r="E26" i="52"/>
  <c r="E25" i="52"/>
  <c r="E24" i="52"/>
  <c r="E22" i="52"/>
  <c r="G22" i="52" s="1"/>
  <c r="E21" i="52"/>
  <c r="E20" i="52"/>
  <c r="E19" i="52"/>
  <c r="E17" i="52"/>
  <c r="E15" i="52"/>
  <c r="G15" i="52" s="1"/>
  <c r="E14" i="52"/>
  <c r="G12" i="52"/>
  <c r="E12" i="52"/>
  <c r="E75" i="53"/>
  <c r="G75" i="53" s="1"/>
  <c r="E74" i="53"/>
  <c r="G74" i="53" s="1"/>
  <c r="H74" i="53" s="1"/>
  <c r="E73" i="53"/>
  <c r="E72" i="53"/>
  <c r="E67" i="53"/>
  <c r="E66" i="53"/>
  <c r="G66" i="53" s="1"/>
  <c r="H66" i="53" s="1"/>
  <c r="E65" i="53"/>
  <c r="E64" i="53"/>
  <c r="E63" i="53"/>
  <c r="G63" i="53" s="1"/>
  <c r="E61" i="53"/>
  <c r="G61" i="53" s="1"/>
  <c r="G60" i="53"/>
  <c r="E60" i="53"/>
  <c r="E59" i="53"/>
  <c r="E57" i="53"/>
  <c r="E56" i="53"/>
  <c r="E55" i="53"/>
  <c r="G55" i="53" s="1"/>
  <c r="H55" i="53" s="1"/>
  <c r="E53" i="53"/>
  <c r="G53" i="53" s="1"/>
  <c r="H53" i="53" s="1"/>
  <c r="E52" i="53"/>
  <c r="E51" i="53"/>
  <c r="E49" i="53"/>
  <c r="G49" i="53" s="1"/>
  <c r="H49" i="53" s="1"/>
  <c r="E47" i="53"/>
  <c r="E45" i="53"/>
  <c r="E43" i="53"/>
  <c r="E41" i="53"/>
  <c r="G41" i="53" s="1"/>
  <c r="G39" i="53"/>
  <c r="E39" i="53"/>
  <c r="E37" i="53"/>
  <c r="E35" i="53"/>
  <c r="E33" i="53"/>
  <c r="E32" i="53"/>
  <c r="E30" i="53"/>
  <c r="E29" i="53"/>
  <c r="G29" i="53" s="1"/>
  <c r="H29" i="53" s="1"/>
  <c r="E28" i="53"/>
  <c r="E27" i="53"/>
  <c r="E26" i="53"/>
  <c r="G26" i="53" s="1"/>
  <c r="E25" i="53"/>
  <c r="E24" i="53"/>
  <c r="G24" i="53" s="1"/>
  <c r="H24" i="53" s="1"/>
  <c r="E23" i="53"/>
  <c r="E22" i="53"/>
  <c r="E20" i="53"/>
  <c r="E18" i="53"/>
  <c r="G18" i="53" s="1"/>
  <c r="H18" i="53" s="1"/>
  <c r="E17" i="53"/>
  <c r="E15" i="53"/>
  <c r="E14" i="53"/>
  <c r="E12" i="53"/>
  <c r="E84" i="54"/>
  <c r="G84" i="54" s="1"/>
  <c r="E83" i="54"/>
  <c r="G83" i="54" s="1"/>
  <c r="E82" i="54"/>
  <c r="E81" i="54"/>
  <c r="E85" i="54" s="1"/>
  <c r="E80" i="54"/>
  <c r="E75" i="54"/>
  <c r="G75" i="54" s="1"/>
  <c r="E74" i="54"/>
  <c r="E73" i="54"/>
  <c r="G73" i="54" s="1"/>
  <c r="H73" i="54" s="1"/>
  <c r="E72" i="54"/>
  <c r="E71" i="54"/>
  <c r="E70" i="54"/>
  <c r="G68" i="54"/>
  <c r="E68" i="54"/>
  <c r="E67" i="54"/>
  <c r="E66" i="54"/>
  <c r="E65" i="54"/>
  <c r="E63" i="54"/>
  <c r="E62" i="54"/>
  <c r="E61" i="54"/>
  <c r="E59" i="54"/>
  <c r="E58" i="54"/>
  <c r="E56" i="54"/>
  <c r="G55" i="54"/>
  <c r="H55" i="54" s="1"/>
  <c r="E55" i="54"/>
  <c r="E54" i="54"/>
  <c r="E52" i="54"/>
  <c r="G52" i="54" s="1"/>
  <c r="E50" i="54"/>
  <c r="E48" i="54"/>
  <c r="E46" i="54"/>
  <c r="G44" i="54"/>
  <c r="H44" i="54" s="1"/>
  <c r="E44" i="54"/>
  <c r="E42" i="54"/>
  <c r="E40" i="54"/>
  <c r="E38" i="54"/>
  <c r="G38" i="54" s="1"/>
  <c r="E36" i="54"/>
  <c r="G34" i="54"/>
  <c r="E34" i="54"/>
  <c r="H34" i="54" s="1"/>
  <c r="E33" i="54"/>
  <c r="E31" i="54"/>
  <c r="E30" i="54"/>
  <c r="E29" i="54"/>
  <c r="G29" i="54" s="1"/>
  <c r="E28" i="54"/>
  <c r="E27" i="54"/>
  <c r="G26" i="54"/>
  <c r="E26" i="54"/>
  <c r="E25" i="54"/>
  <c r="E24" i="54"/>
  <c r="E23" i="54"/>
  <c r="E21" i="54"/>
  <c r="G20" i="54"/>
  <c r="H20" i="54" s="1"/>
  <c r="E20" i="54"/>
  <c r="E18" i="54"/>
  <c r="E17" i="54"/>
  <c r="G17" i="54" s="1"/>
  <c r="H17" i="54" s="1"/>
  <c r="G15" i="54"/>
  <c r="E15" i="54"/>
  <c r="E14" i="54"/>
  <c r="E12" i="54"/>
  <c r="E81" i="55"/>
  <c r="E80" i="55"/>
  <c r="E79" i="55"/>
  <c r="E78" i="55"/>
  <c r="E77" i="55"/>
  <c r="E72" i="55"/>
  <c r="G72" i="55" s="1"/>
  <c r="H72" i="55" s="1"/>
  <c r="G71" i="55"/>
  <c r="E71" i="55"/>
  <c r="E70" i="55"/>
  <c r="E69" i="55"/>
  <c r="E68" i="55"/>
  <c r="E67" i="55"/>
  <c r="E65" i="55"/>
  <c r="E64" i="55"/>
  <c r="E63" i="55"/>
  <c r="E62" i="55"/>
  <c r="G62" i="55" s="1"/>
  <c r="H62" i="55" s="1"/>
  <c r="E60" i="55"/>
  <c r="E59" i="55"/>
  <c r="E58" i="55"/>
  <c r="E56" i="55"/>
  <c r="E54" i="55"/>
  <c r="E53" i="55"/>
  <c r="E52" i="55"/>
  <c r="G52" i="55" s="1"/>
  <c r="E50" i="55"/>
  <c r="E48" i="55"/>
  <c r="E46" i="55"/>
  <c r="E44" i="55"/>
  <c r="E42" i="55"/>
  <c r="E40" i="55"/>
  <c r="E38" i="55"/>
  <c r="E36" i="55"/>
  <c r="E34" i="55"/>
  <c r="G34" i="55" s="1"/>
  <c r="E32" i="55"/>
  <c r="G32" i="55" s="1"/>
  <c r="H32" i="55" s="1"/>
  <c r="E31" i="55"/>
  <c r="E29" i="55"/>
  <c r="E28" i="55"/>
  <c r="E27" i="55"/>
  <c r="G27" i="55" s="1"/>
  <c r="E26" i="55"/>
  <c r="E25" i="55"/>
  <c r="G25" i="55" s="1"/>
  <c r="H25" i="55" s="1"/>
  <c r="G24" i="55"/>
  <c r="E24" i="55"/>
  <c r="E23" i="55"/>
  <c r="E21" i="55"/>
  <c r="E20" i="55"/>
  <c r="E18" i="55"/>
  <c r="G18" i="55" s="1"/>
  <c r="H18" i="55" s="1"/>
  <c r="E17" i="55"/>
  <c r="E15" i="55"/>
  <c r="E14" i="55"/>
  <c r="E12" i="55"/>
  <c r="G12" i="55" s="1"/>
  <c r="H12" i="55" s="1"/>
  <c r="E76" i="56"/>
  <c r="G76" i="56" s="1"/>
  <c r="E75" i="56"/>
  <c r="G74" i="56"/>
  <c r="H74" i="56" s="1"/>
  <c r="E74" i="56"/>
  <c r="E73" i="56"/>
  <c r="E72" i="56"/>
  <c r="E67" i="56"/>
  <c r="E66" i="56"/>
  <c r="G66" i="56" s="1"/>
  <c r="E65" i="56"/>
  <c r="G65" i="56" s="1"/>
  <c r="H65" i="56" s="1"/>
  <c r="E64" i="56"/>
  <c r="G64" i="56" s="1"/>
  <c r="E63" i="56"/>
  <c r="E62" i="56"/>
  <c r="E60" i="56"/>
  <c r="G60" i="56" s="1"/>
  <c r="G59" i="56"/>
  <c r="E59" i="56"/>
  <c r="E58" i="56"/>
  <c r="E57" i="56"/>
  <c r="E55" i="56"/>
  <c r="E54" i="56"/>
  <c r="E53" i="56"/>
  <c r="E51" i="56"/>
  <c r="E49" i="56"/>
  <c r="E48" i="56"/>
  <c r="G48" i="56" s="1"/>
  <c r="H48" i="56" s="1"/>
  <c r="G47" i="56"/>
  <c r="E47" i="56"/>
  <c r="E45" i="56"/>
  <c r="E43" i="56"/>
  <c r="E41" i="56"/>
  <c r="E39" i="56"/>
  <c r="E37" i="56"/>
  <c r="E35" i="56"/>
  <c r="E33" i="56"/>
  <c r="G33" i="56" s="1"/>
  <c r="E31" i="56"/>
  <c r="E29" i="56"/>
  <c r="E28" i="56"/>
  <c r="E27" i="56"/>
  <c r="G27" i="56" s="1"/>
  <c r="E26" i="56"/>
  <c r="G26" i="56" s="1"/>
  <c r="H26" i="56" s="1"/>
  <c r="E24" i="56"/>
  <c r="E23" i="56"/>
  <c r="G23" i="56" s="1"/>
  <c r="E22" i="56"/>
  <c r="E21" i="56"/>
  <c r="G21" i="56" s="1"/>
  <c r="E20" i="56"/>
  <c r="G20" i="56" s="1"/>
  <c r="E18" i="56"/>
  <c r="E17" i="56"/>
  <c r="E15" i="56"/>
  <c r="E14" i="56"/>
  <c r="E12" i="56"/>
  <c r="E68" i="57"/>
  <c r="E67" i="57"/>
  <c r="G66" i="57"/>
  <c r="E66" i="57"/>
  <c r="E65" i="57"/>
  <c r="E69" i="57" s="1"/>
  <c r="E60" i="57"/>
  <c r="G60" i="57" s="1"/>
  <c r="H60" i="57" s="1"/>
  <c r="E59" i="57"/>
  <c r="G59" i="57" s="1"/>
  <c r="H59" i="57" s="1"/>
  <c r="E58" i="57"/>
  <c r="G58" i="57" s="1"/>
  <c r="E57" i="57"/>
  <c r="E56" i="57"/>
  <c r="E54" i="57"/>
  <c r="G54" i="57" s="1"/>
  <c r="E53" i="57"/>
  <c r="E52" i="57"/>
  <c r="G52" i="57" s="1"/>
  <c r="H52" i="57" s="1"/>
  <c r="E50" i="57"/>
  <c r="E49" i="57"/>
  <c r="E48" i="57"/>
  <c r="E46" i="57"/>
  <c r="G45" i="57"/>
  <c r="E45" i="57"/>
  <c r="E44" i="57"/>
  <c r="E42" i="57"/>
  <c r="E40" i="57"/>
  <c r="G40" i="57" s="1"/>
  <c r="E38" i="57"/>
  <c r="G38" i="57" s="1"/>
  <c r="H38" i="57" s="1"/>
  <c r="E36" i="57"/>
  <c r="E34" i="57"/>
  <c r="G34" i="57" s="1"/>
  <c r="H34" i="57" s="1"/>
  <c r="E32" i="57"/>
  <c r="E30" i="57"/>
  <c r="E28" i="57"/>
  <c r="E26" i="57"/>
  <c r="E25" i="57"/>
  <c r="G25" i="57" s="1"/>
  <c r="E24" i="57"/>
  <c r="E23" i="57"/>
  <c r="E22" i="57"/>
  <c r="G22" i="57" s="1"/>
  <c r="E21" i="57"/>
  <c r="E19" i="57"/>
  <c r="E17" i="57"/>
  <c r="E61" i="57" s="1"/>
  <c r="E16" i="57"/>
  <c r="E14" i="57"/>
  <c r="G12" i="57"/>
  <c r="E12" i="57"/>
  <c r="E70" i="58"/>
  <c r="E69" i="58"/>
  <c r="G69" i="58" s="1"/>
  <c r="H69" i="58" s="1"/>
  <c r="E68" i="58"/>
  <c r="G68" i="58" s="1"/>
  <c r="E67" i="58"/>
  <c r="E62" i="58"/>
  <c r="E61" i="58"/>
  <c r="G61" i="58" s="1"/>
  <c r="H61" i="58" s="1"/>
  <c r="E60" i="58"/>
  <c r="G60" i="58" s="1"/>
  <c r="H60" i="58" s="1"/>
  <c r="E59" i="58"/>
  <c r="E58" i="58"/>
  <c r="G58" i="58" s="1"/>
  <c r="H58" i="58" s="1"/>
  <c r="E56" i="58"/>
  <c r="E55" i="58"/>
  <c r="E54" i="58"/>
  <c r="E52" i="58"/>
  <c r="G52" i="58" s="1"/>
  <c r="E51" i="58"/>
  <c r="G51" i="58" s="1"/>
  <c r="E50" i="58"/>
  <c r="E48" i="58"/>
  <c r="G48" i="58" s="1"/>
  <c r="H48" i="58" s="1"/>
  <c r="G47" i="58"/>
  <c r="H47" i="58" s="1"/>
  <c r="E47" i="58"/>
  <c r="G46" i="58"/>
  <c r="H46" i="58" s="1"/>
  <c r="E46" i="58"/>
  <c r="E44" i="58"/>
  <c r="E42" i="58"/>
  <c r="E40" i="58"/>
  <c r="G40" i="58" s="1"/>
  <c r="E38" i="58"/>
  <c r="E36" i="58"/>
  <c r="E34" i="58"/>
  <c r="E32" i="58"/>
  <c r="E30" i="58"/>
  <c r="G30" i="58" s="1"/>
  <c r="E29" i="58"/>
  <c r="G29" i="58" s="1"/>
  <c r="H29" i="58" s="1"/>
  <c r="E27" i="58"/>
  <c r="E26" i="58"/>
  <c r="E25" i="58"/>
  <c r="E24" i="58"/>
  <c r="G24" i="58" s="1"/>
  <c r="E23" i="58"/>
  <c r="G22" i="58"/>
  <c r="E22" i="58"/>
  <c r="E21" i="58"/>
  <c r="E19" i="58"/>
  <c r="E17" i="58"/>
  <c r="E16" i="58"/>
  <c r="G16" i="58" s="1"/>
  <c r="E14" i="58"/>
  <c r="E12" i="58"/>
  <c r="E70" i="59"/>
  <c r="E69" i="59"/>
  <c r="G69" i="59" s="1"/>
  <c r="E68" i="59"/>
  <c r="E67" i="59"/>
  <c r="E62" i="59"/>
  <c r="E61" i="59"/>
  <c r="E60" i="59"/>
  <c r="E59" i="59"/>
  <c r="E58" i="59"/>
  <c r="G56" i="59"/>
  <c r="E56" i="59"/>
  <c r="E55" i="59"/>
  <c r="G55" i="59" s="1"/>
  <c r="H55" i="59" s="1"/>
  <c r="E54" i="59"/>
  <c r="G54" i="59" s="1"/>
  <c r="E52" i="59"/>
  <c r="E51" i="59"/>
  <c r="E50" i="59"/>
  <c r="E48" i="59"/>
  <c r="E47" i="59"/>
  <c r="E46" i="59"/>
  <c r="E44" i="59"/>
  <c r="E42" i="59"/>
  <c r="G42" i="59" s="1"/>
  <c r="H42" i="59" s="1"/>
  <c r="E40" i="59"/>
  <c r="G40" i="59" s="1"/>
  <c r="E38" i="59"/>
  <c r="E36" i="59"/>
  <c r="E34" i="59"/>
  <c r="G32" i="59"/>
  <c r="H32" i="59" s="1"/>
  <c r="E32" i="59"/>
  <c r="E30" i="59"/>
  <c r="G30" i="59" s="1"/>
  <c r="H30" i="59" s="1"/>
  <c r="E28" i="59"/>
  <c r="E27" i="59"/>
  <c r="G27" i="59" s="1"/>
  <c r="E26" i="59"/>
  <c r="G26" i="59" s="1"/>
  <c r="H26" i="59" s="1"/>
  <c r="E25" i="59"/>
  <c r="E23" i="59"/>
  <c r="G23" i="59" s="1"/>
  <c r="E22" i="59"/>
  <c r="E21" i="59"/>
  <c r="G21" i="59" s="1"/>
  <c r="E20" i="59"/>
  <c r="G19" i="59"/>
  <c r="H19" i="59" s="1"/>
  <c r="E19" i="59"/>
  <c r="E17" i="59"/>
  <c r="E15" i="59"/>
  <c r="E14" i="59"/>
  <c r="E12" i="59"/>
  <c r="E75" i="46"/>
  <c r="G75" i="46" s="1"/>
  <c r="H75" i="46" s="1"/>
  <c r="E74" i="46"/>
  <c r="G73" i="46"/>
  <c r="E73" i="46"/>
  <c r="E72" i="46"/>
  <c r="E76" i="46" s="1"/>
  <c r="E67" i="46"/>
  <c r="E66" i="46"/>
  <c r="G66" i="46" s="1"/>
  <c r="H66" i="46" s="1"/>
  <c r="E65" i="46"/>
  <c r="E64" i="46"/>
  <c r="E63" i="46"/>
  <c r="E61" i="46"/>
  <c r="E60" i="46"/>
  <c r="E59" i="46"/>
  <c r="G59" i="46" s="1"/>
  <c r="H59" i="46" s="1"/>
  <c r="E57" i="46"/>
  <c r="E56" i="46"/>
  <c r="E55" i="46"/>
  <c r="E53" i="46"/>
  <c r="E52" i="46"/>
  <c r="G52" i="46" s="1"/>
  <c r="E51" i="46"/>
  <c r="G49" i="46"/>
  <c r="E49" i="46"/>
  <c r="E47" i="46"/>
  <c r="E45" i="46"/>
  <c r="G45" i="46" s="1"/>
  <c r="H45" i="46" s="1"/>
  <c r="E43" i="46"/>
  <c r="G43" i="46" s="1"/>
  <c r="H43" i="46" s="1"/>
  <c r="E41" i="46"/>
  <c r="E39" i="46"/>
  <c r="E37" i="46"/>
  <c r="E35" i="46"/>
  <c r="E33" i="46"/>
  <c r="E32" i="46"/>
  <c r="G32" i="46" s="1"/>
  <c r="E30" i="46"/>
  <c r="E29" i="46"/>
  <c r="G29" i="46" s="1"/>
  <c r="E28" i="46"/>
  <c r="G28" i="46" s="1"/>
  <c r="H28" i="46" s="1"/>
  <c r="E27" i="46"/>
  <c r="G27" i="46" s="1"/>
  <c r="H27" i="46" s="1"/>
  <c r="E26" i="46"/>
  <c r="E25" i="46"/>
  <c r="G24" i="46"/>
  <c r="E24" i="46"/>
  <c r="E23" i="46"/>
  <c r="E22" i="46"/>
  <c r="E20" i="46"/>
  <c r="E18" i="46"/>
  <c r="E17" i="46"/>
  <c r="G17" i="46" s="1"/>
  <c r="H17" i="46" s="1"/>
  <c r="E15" i="46"/>
  <c r="G15" i="46" s="1"/>
  <c r="H15" i="46" s="1"/>
  <c r="E14" i="46"/>
  <c r="E12" i="46"/>
  <c r="H50" i="52" l="1"/>
  <c r="H50" i="58"/>
  <c r="G50" i="58"/>
  <c r="G18" i="56"/>
  <c r="H18" i="56" s="1"/>
  <c r="G20" i="53"/>
  <c r="H20" i="53" s="1"/>
  <c r="H44" i="49"/>
  <c r="G72" i="49"/>
  <c r="H72" i="49" s="1"/>
  <c r="H61" i="46"/>
  <c r="G23" i="58"/>
  <c r="H23" i="58" s="1"/>
  <c r="H39" i="52"/>
  <c r="G15" i="49"/>
  <c r="H15" i="49" s="1"/>
  <c r="G44" i="49"/>
  <c r="E76" i="49"/>
  <c r="G61" i="46"/>
  <c r="H56" i="59"/>
  <c r="G39" i="52"/>
  <c r="G17" i="55"/>
  <c r="H17" i="55" s="1"/>
  <c r="E76" i="54"/>
  <c r="G17" i="52"/>
  <c r="H17" i="52" s="1"/>
  <c r="G47" i="52"/>
  <c r="H47" i="52" s="1"/>
  <c r="G79" i="48"/>
  <c r="H79" i="48" s="1"/>
  <c r="G28" i="57"/>
  <c r="H28" i="57" s="1"/>
  <c r="H59" i="56"/>
  <c r="H71" i="55"/>
  <c r="G28" i="53"/>
  <c r="H28" i="53" s="1"/>
  <c r="H51" i="51"/>
  <c r="H54" i="50"/>
  <c r="H15" i="48"/>
  <c r="H32" i="46"/>
  <c r="E82" i="48"/>
  <c r="H68" i="59"/>
  <c r="E73" i="55"/>
  <c r="E74" i="55" s="1"/>
  <c r="H40" i="55"/>
  <c r="G68" i="59"/>
  <c r="H49" i="46"/>
  <c r="H24" i="55"/>
  <c r="H84" i="54"/>
  <c r="G35" i="53"/>
  <c r="H35" i="53" s="1"/>
  <c r="H18" i="47"/>
  <c r="G48" i="47"/>
  <c r="H48" i="47" s="1"/>
  <c r="H69" i="59"/>
  <c r="H44" i="59"/>
  <c r="H63" i="53"/>
  <c r="G59" i="48"/>
  <c r="H59" i="48" s="1"/>
  <c r="G18" i="47"/>
  <c r="H83" i="47"/>
  <c r="H67" i="55"/>
  <c r="H61" i="53"/>
  <c r="E68" i="46"/>
  <c r="E77" i="46" s="1"/>
  <c r="H15" i="59"/>
  <c r="G44" i="59"/>
  <c r="G83" i="47"/>
  <c r="H15" i="52"/>
  <c r="H58" i="57"/>
  <c r="G40" i="55"/>
  <c r="H75" i="54"/>
  <c r="G12" i="48"/>
  <c r="H12" i="48" s="1"/>
  <c r="H52" i="51"/>
  <c r="H58" i="54"/>
  <c r="H64" i="56"/>
  <c r="H52" i="55"/>
  <c r="G58" i="54"/>
  <c r="G51" i="52"/>
  <c r="H51" i="52" s="1"/>
  <c r="G23" i="46"/>
  <c r="H23" i="46" s="1"/>
  <c r="G15" i="59"/>
  <c r="G41" i="56"/>
  <c r="H41" i="56" s="1"/>
  <c r="G56" i="55"/>
  <c r="H56" i="55" s="1"/>
  <c r="G81" i="55"/>
  <c r="H81" i="55" s="1"/>
  <c r="H39" i="53"/>
  <c r="H66" i="50"/>
  <c r="H26" i="48"/>
  <c r="H29" i="56"/>
  <c r="H68" i="58"/>
  <c r="H24" i="46"/>
  <c r="G38" i="55"/>
  <c r="H38" i="55" s="1"/>
  <c r="H27" i="59"/>
  <c r="H60" i="53"/>
  <c r="G50" i="52"/>
  <c r="H83" i="54"/>
  <c r="G52" i="51"/>
  <c r="H38" i="58"/>
  <c r="G38" i="58"/>
  <c r="H38" i="49"/>
  <c r="G67" i="55"/>
  <c r="H23" i="50"/>
  <c r="G29" i="56"/>
  <c r="H21" i="51"/>
  <c r="G28" i="54"/>
  <c r="H28" i="54" s="1"/>
  <c r="G38" i="49"/>
  <c r="H22" i="58"/>
  <c r="G16" i="57"/>
  <c r="H16" i="57" s="1"/>
  <c r="H47" i="56"/>
  <c r="H15" i="54"/>
  <c r="H67" i="51"/>
  <c r="H21" i="52"/>
  <c r="H34" i="59"/>
  <c r="H56" i="51"/>
  <c r="E76" i="47"/>
  <c r="H17" i="50"/>
  <c r="H30" i="54"/>
  <c r="G64" i="53"/>
  <c r="H64" i="53" s="1"/>
  <c r="H43" i="52"/>
  <c r="G43" i="52"/>
  <c r="H27" i="47"/>
  <c r="G51" i="46"/>
  <c r="H51" i="46" s="1"/>
  <c r="H30" i="58"/>
  <c r="G17" i="57"/>
  <c r="H17" i="57" s="1"/>
  <c r="G62" i="54"/>
  <c r="H62" i="54" s="1"/>
  <c r="G14" i="54"/>
  <c r="H14" i="54" s="1"/>
  <c r="G30" i="49"/>
  <c r="H30" i="49" s="1"/>
  <c r="G36" i="48"/>
  <c r="H36" i="48" s="1"/>
  <c r="H68" i="48"/>
  <c r="G49" i="56"/>
  <c r="H49" i="56" s="1"/>
  <c r="G36" i="54"/>
  <c r="H36" i="54" s="1"/>
  <c r="G40" i="51"/>
  <c r="H40" i="51" s="1"/>
  <c r="G48" i="57"/>
  <c r="H48" i="57" s="1"/>
  <c r="E86" i="54"/>
  <c r="E67" i="49"/>
  <c r="G55" i="46"/>
  <c r="H55" i="46" s="1"/>
  <c r="G53" i="56"/>
  <c r="H53" i="56" s="1"/>
  <c r="G12" i="49"/>
  <c r="G71" i="47"/>
  <c r="H71" i="47" s="1"/>
  <c r="G31" i="56"/>
  <c r="H31" i="56" s="1"/>
  <c r="H26" i="53"/>
  <c r="G21" i="48"/>
  <c r="H21" i="48" s="1"/>
  <c r="H40" i="47"/>
  <c r="G27" i="53"/>
  <c r="H27" i="53" s="1"/>
  <c r="G57" i="50"/>
  <c r="H57" i="50" s="1"/>
  <c r="G42" i="47"/>
  <c r="H42" i="47" s="1"/>
  <c r="E69" i="46"/>
  <c r="G52" i="48"/>
  <c r="H52" i="48" s="1"/>
  <c r="G59" i="59"/>
  <c r="H59" i="59" s="1"/>
  <c r="G33" i="46"/>
  <c r="H33" i="46" s="1"/>
  <c r="G67" i="58"/>
  <c r="E71" i="58"/>
  <c r="G60" i="55"/>
  <c r="H60" i="55" s="1"/>
  <c r="E68" i="53"/>
  <c r="G37" i="52"/>
  <c r="H37" i="52" s="1"/>
  <c r="H54" i="52"/>
  <c r="G58" i="50"/>
  <c r="H58" i="50" s="1"/>
  <c r="G73" i="49"/>
  <c r="H73" i="49" s="1"/>
  <c r="H23" i="48"/>
  <c r="G36" i="59"/>
  <c r="H36" i="59" s="1"/>
  <c r="G15" i="56"/>
  <c r="H15" i="56" s="1"/>
  <c r="G12" i="53"/>
  <c r="H55" i="52"/>
  <c r="G55" i="52"/>
  <c r="G67" i="46"/>
  <c r="H67" i="46" s="1"/>
  <c r="G12" i="47"/>
  <c r="H12" i="47" s="1"/>
  <c r="H54" i="59"/>
  <c r="H22" i="57"/>
  <c r="E77" i="56"/>
  <c r="G62" i="58"/>
  <c r="H62" i="58" s="1"/>
  <c r="H54" i="56"/>
  <c r="G54" i="56"/>
  <c r="H12" i="56"/>
  <c r="E68" i="56"/>
  <c r="E69" i="56" s="1"/>
  <c r="H33" i="56"/>
  <c r="H15" i="55"/>
  <c r="G74" i="54"/>
  <c r="H74" i="54" s="1"/>
  <c r="G24" i="48"/>
  <c r="H24" i="48" s="1"/>
  <c r="G25" i="47"/>
  <c r="H25" i="47" s="1"/>
  <c r="H29" i="46"/>
  <c r="E63" i="59"/>
  <c r="E64" i="59" s="1"/>
  <c r="H14" i="53"/>
  <c r="G14" i="53"/>
  <c r="H60" i="50"/>
  <c r="H37" i="53"/>
  <c r="G58" i="59"/>
  <c r="H58" i="59" s="1"/>
  <c r="H21" i="54"/>
  <c r="H38" i="51"/>
  <c r="G19" i="52"/>
  <c r="H19" i="52" s="1"/>
  <c r="G26" i="47"/>
  <c r="H26" i="47" s="1"/>
  <c r="G20" i="59"/>
  <c r="H20" i="59" s="1"/>
  <c r="H64" i="55"/>
  <c r="G42" i="55"/>
  <c r="H42" i="55" s="1"/>
  <c r="G21" i="52"/>
  <c r="G55" i="51"/>
  <c r="H55" i="51" s="1"/>
  <c r="G70" i="59"/>
  <c r="H70" i="59" s="1"/>
  <c r="E70" i="57"/>
  <c r="E71" i="57" s="1"/>
  <c r="E62" i="57"/>
  <c r="G20" i="55"/>
  <c r="H20" i="55" s="1"/>
  <c r="H66" i="56"/>
  <c r="H22" i="52"/>
  <c r="G23" i="55"/>
  <c r="H23" i="55" s="1"/>
  <c r="E77" i="54"/>
  <c r="G56" i="51"/>
  <c r="G52" i="59"/>
  <c r="H52" i="59" s="1"/>
  <c r="G32" i="58"/>
  <c r="H32" i="58" s="1"/>
  <c r="H63" i="54"/>
  <c r="G65" i="47"/>
  <c r="H65" i="47" s="1"/>
  <c r="H52" i="46"/>
  <c r="H27" i="56"/>
  <c r="G58" i="51"/>
  <c r="H58" i="51" s="1"/>
  <c r="E68" i="49"/>
  <c r="G19" i="57"/>
  <c r="H19" i="57" s="1"/>
  <c r="G25" i="53"/>
  <c r="H25" i="53" s="1"/>
  <c r="H42" i="51"/>
  <c r="G51" i="53"/>
  <c r="H51" i="53" s="1"/>
  <c r="G75" i="56"/>
  <c r="H75" i="56" s="1"/>
  <c r="H52" i="53"/>
  <c r="H44" i="51"/>
  <c r="E73" i="48"/>
  <c r="G58" i="55"/>
  <c r="H58" i="55" s="1"/>
  <c r="G72" i="47"/>
  <c r="H72" i="47" s="1"/>
  <c r="G34" i="59"/>
  <c r="G12" i="56"/>
  <c r="G12" i="46"/>
  <c r="H12" i="46" s="1"/>
  <c r="H34" i="55"/>
  <c r="H56" i="53"/>
  <c r="H22" i="51"/>
  <c r="G22" i="51"/>
  <c r="G18" i="46"/>
  <c r="H18" i="46" s="1"/>
  <c r="G63" i="55"/>
  <c r="H63" i="55" s="1"/>
  <c r="H29" i="54"/>
  <c r="G56" i="54"/>
  <c r="H56" i="54" s="1"/>
  <c r="H44" i="50"/>
  <c r="G59" i="50"/>
  <c r="H59" i="50" s="1"/>
  <c r="G55" i="47"/>
  <c r="H55" i="47" s="1"/>
  <c r="G49" i="57"/>
  <c r="H49" i="57" s="1"/>
  <c r="G45" i="50"/>
  <c r="H45" i="50" s="1"/>
  <c r="G75" i="47"/>
  <c r="H75" i="47" s="1"/>
  <c r="H51" i="58"/>
  <c r="G70" i="58"/>
  <c r="H70" i="58" s="1"/>
  <c r="H38" i="54"/>
  <c r="G63" i="54"/>
  <c r="G56" i="53"/>
  <c r="G66" i="52"/>
  <c r="H66" i="52" s="1"/>
  <c r="E70" i="52"/>
  <c r="G53" i="48"/>
  <c r="H53" i="48" s="1"/>
  <c r="G72" i="48"/>
  <c r="H72" i="48" s="1"/>
  <c r="G20" i="46"/>
  <c r="H20" i="46" s="1"/>
  <c r="G19" i="58"/>
  <c r="H19" i="58" s="1"/>
  <c r="G34" i="58"/>
  <c r="H34" i="58" s="1"/>
  <c r="H76" i="56"/>
  <c r="H48" i="55"/>
  <c r="H75" i="53"/>
  <c r="H67" i="52"/>
  <c r="G60" i="50"/>
  <c r="G62" i="49"/>
  <c r="H62" i="49" s="1"/>
  <c r="E74" i="48"/>
  <c r="H21" i="59"/>
  <c r="H42" i="54"/>
  <c r="E76" i="53"/>
  <c r="G46" i="50"/>
  <c r="H46" i="50" s="1"/>
  <c r="G37" i="46"/>
  <c r="H37" i="46" s="1"/>
  <c r="G26" i="55"/>
  <c r="H26" i="55" s="1"/>
  <c r="G65" i="54"/>
  <c r="H65" i="54" s="1"/>
  <c r="G25" i="51"/>
  <c r="H25" i="51" s="1"/>
  <c r="G80" i="47"/>
  <c r="H80" i="47" s="1"/>
  <c r="G22" i="59"/>
  <c r="H22" i="59" s="1"/>
  <c r="G21" i="58"/>
  <c r="H21" i="58" s="1"/>
  <c r="G36" i="58"/>
  <c r="H36" i="58" s="1"/>
  <c r="G65" i="57"/>
  <c r="H65" i="57" s="1"/>
  <c r="G63" i="56"/>
  <c r="H63" i="56" s="1"/>
  <c r="G70" i="55"/>
  <c r="H70" i="55" s="1"/>
  <c r="G25" i="54"/>
  <c r="H25" i="54" s="1"/>
  <c r="G37" i="53"/>
  <c r="H68" i="52"/>
  <c r="G68" i="51"/>
  <c r="G63" i="49"/>
  <c r="H63" i="49" s="1"/>
  <c r="H58" i="48"/>
  <c r="H59" i="47"/>
  <c r="H40" i="59"/>
  <c r="G14" i="47"/>
  <c r="H14" i="47" s="1"/>
  <c r="G50" i="57"/>
  <c r="H50" i="57" s="1"/>
  <c r="H63" i="46"/>
  <c r="G63" i="46"/>
  <c r="G46" i="59"/>
  <c r="H46" i="59" s="1"/>
  <c r="H56" i="58"/>
  <c r="H12" i="57"/>
  <c r="G43" i="56"/>
  <c r="H43" i="56" s="1"/>
  <c r="G69" i="52"/>
  <c r="H69" i="52" s="1"/>
  <c r="H26" i="51"/>
  <c r="G24" i="50"/>
  <c r="H24" i="50" s="1"/>
  <c r="G48" i="50"/>
  <c r="H48" i="50" s="1"/>
  <c r="G32" i="48"/>
  <c r="H32" i="48" s="1"/>
  <c r="G36" i="47"/>
  <c r="H36" i="47" s="1"/>
  <c r="G56" i="46"/>
  <c r="H56" i="46" s="1"/>
  <c r="G23" i="54"/>
  <c r="H23" i="54" s="1"/>
  <c r="G54" i="48"/>
  <c r="H54" i="48" s="1"/>
  <c r="H23" i="59"/>
  <c r="H66" i="57"/>
  <c r="H26" i="54"/>
  <c r="G46" i="54"/>
  <c r="H46" i="54" s="1"/>
  <c r="G22" i="53"/>
  <c r="H22" i="53" s="1"/>
  <c r="G69" i="51"/>
  <c r="H69" i="51" s="1"/>
  <c r="G64" i="49"/>
  <c r="H64" i="49" s="1"/>
  <c r="H40" i="49"/>
  <c r="G30" i="57"/>
  <c r="H30" i="57" s="1"/>
  <c r="E62" i="52"/>
  <c r="H27" i="51"/>
  <c r="G25" i="50"/>
  <c r="H25" i="50" s="1"/>
  <c r="G23" i="49"/>
  <c r="H23" i="49" s="1"/>
  <c r="G17" i="48"/>
  <c r="H17" i="48" s="1"/>
  <c r="G65" i="46"/>
  <c r="H65" i="46" s="1"/>
  <c r="G36" i="57"/>
  <c r="H36" i="57" s="1"/>
  <c r="G53" i="57"/>
  <c r="H53" i="57" s="1"/>
  <c r="H26" i="50"/>
  <c r="G48" i="49"/>
  <c r="H48" i="49" s="1"/>
  <c r="G34" i="48"/>
  <c r="H34" i="48" s="1"/>
  <c r="G60" i="48"/>
  <c r="H60" i="48" s="1"/>
  <c r="G38" i="47"/>
  <c r="H38" i="47" s="1"/>
  <c r="G59" i="51"/>
  <c r="H59" i="51" s="1"/>
  <c r="H17" i="56"/>
  <c r="G44" i="55"/>
  <c r="H44" i="55" s="1"/>
  <c r="G21" i="54"/>
  <c r="G44" i="51"/>
  <c r="H60" i="56"/>
  <c r="G24" i="52"/>
  <c r="H24" i="52" s="1"/>
  <c r="G23" i="51"/>
  <c r="H23" i="51" s="1"/>
  <c r="G21" i="50"/>
  <c r="H21" i="50" s="1"/>
  <c r="G56" i="47"/>
  <c r="H56" i="47" s="1"/>
  <c r="G35" i="46"/>
  <c r="H35" i="46" s="1"/>
  <c r="H52" i="58"/>
  <c r="H20" i="56"/>
  <c r="H46" i="51"/>
  <c r="G46" i="51"/>
  <c r="G42" i="49"/>
  <c r="H42" i="49" s="1"/>
  <c r="G25" i="46"/>
  <c r="H25" i="46" s="1"/>
  <c r="G50" i="54"/>
  <c r="H50" i="54" s="1"/>
  <c r="H41" i="53"/>
  <c r="E63" i="51"/>
  <c r="H50" i="47"/>
  <c r="G66" i="47"/>
  <c r="H66" i="47" s="1"/>
  <c r="H25" i="48"/>
  <c r="H35" i="56"/>
  <c r="G65" i="50"/>
  <c r="G69" i="50" s="1"/>
  <c r="G48" i="55"/>
  <c r="G66" i="54"/>
  <c r="H66" i="54" s="1"/>
  <c r="G30" i="53"/>
  <c r="H30" i="53" s="1"/>
  <c r="G27" i="51"/>
  <c r="H12" i="50"/>
  <c r="G17" i="49"/>
  <c r="H17" i="49" s="1"/>
  <c r="G34" i="49"/>
  <c r="H34" i="49" s="1"/>
  <c r="G46" i="48"/>
  <c r="H46" i="48" s="1"/>
  <c r="H62" i="48"/>
  <c r="H77" i="48"/>
  <c r="H15" i="47"/>
  <c r="H81" i="47"/>
  <c r="G47" i="59"/>
  <c r="H47" i="59" s="1"/>
  <c r="H24" i="58"/>
  <c r="G23" i="57"/>
  <c r="H23" i="57" s="1"/>
  <c r="H40" i="57"/>
  <c r="G67" i="56"/>
  <c r="H67" i="56" s="1"/>
  <c r="H27" i="55"/>
  <c r="G64" i="55"/>
  <c r="G30" i="54"/>
  <c r="G25" i="52"/>
  <c r="H25" i="52" s="1"/>
  <c r="G14" i="50"/>
  <c r="H49" i="50"/>
  <c r="G27" i="48"/>
  <c r="H27" i="48" s="1"/>
  <c r="G14" i="46"/>
  <c r="H14" i="46" s="1"/>
  <c r="G26" i="46"/>
  <c r="H26" i="46" s="1"/>
  <c r="G41" i="46"/>
  <c r="H41" i="46" s="1"/>
  <c r="G57" i="46"/>
  <c r="H57" i="46" s="1"/>
  <c r="G28" i="59"/>
  <c r="H28" i="59" s="1"/>
  <c r="G59" i="58"/>
  <c r="H59" i="58" s="1"/>
  <c r="H42" i="57"/>
  <c r="H21" i="56"/>
  <c r="G55" i="56"/>
  <c r="H55" i="56" s="1"/>
  <c r="G14" i="55"/>
  <c r="H14" i="55" s="1"/>
  <c r="H52" i="54"/>
  <c r="G52" i="53"/>
  <c r="G65" i="53"/>
  <c r="H65" i="53" s="1"/>
  <c r="G61" i="52"/>
  <c r="H61" i="52" s="1"/>
  <c r="G14" i="51"/>
  <c r="H14" i="51" s="1"/>
  <c r="G32" i="50"/>
  <c r="H32" i="50" s="1"/>
  <c r="G50" i="50"/>
  <c r="H50" i="50" s="1"/>
  <c r="G53" i="49"/>
  <c r="H53" i="49" s="1"/>
  <c r="H65" i="49"/>
  <c r="G63" i="48"/>
  <c r="H63" i="48" s="1"/>
  <c r="G78" i="48"/>
  <c r="H78" i="48" s="1"/>
  <c r="H17" i="47"/>
  <c r="G82" i="47"/>
  <c r="H82" i="47" s="1"/>
  <c r="E61" i="50"/>
  <c r="E62" i="50" s="1"/>
  <c r="H60" i="59"/>
  <c r="G52" i="49"/>
  <c r="H52" i="49" s="1"/>
  <c r="G39" i="46"/>
  <c r="H39" i="46" s="1"/>
  <c r="G60" i="59"/>
  <c r="G35" i="56"/>
  <c r="H30" i="50"/>
  <c r="G80" i="54"/>
  <c r="G62" i="59"/>
  <c r="H62" i="59" s="1"/>
  <c r="G42" i="57"/>
  <c r="G39" i="56"/>
  <c r="H39" i="56" s="1"/>
  <c r="G28" i="55"/>
  <c r="H28" i="55" s="1"/>
  <c r="G50" i="55"/>
  <c r="H50" i="55" s="1"/>
  <c r="G65" i="55"/>
  <c r="H65" i="55" s="1"/>
  <c r="H80" i="55"/>
  <c r="G18" i="54"/>
  <c r="H18" i="54" s="1"/>
  <c r="G31" i="54"/>
  <c r="H31" i="54" s="1"/>
  <c r="G67" i="54"/>
  <c r="H67" i="54" s="1"/>
  <c r="G82" i="54"/>
  <c r="H82" i="54" s="1"/>
  <c r="G33" i="53"/>
  <c r="H33" i="53" s="1"/>
  <c r="G29" i="51"/>
  <c r="H29" i="51" s="1"/>
  <c r="G18" i="49"/>
  <c r="H18" i="49" s="1"/>
  <c r="G36" i="49"/>
  <c r="H36" i="49" s="1"/>
  <c r="G66" i="49"/>
  <c r="H66" i="49" s="1"/>
  <c r="G48" i="48"/>
  <c r="H48" i="48" s="1"/>
  <c r="G52" i="47"/>
  <c r="H52" i="47" s="1"/>
  <c r="H67" i="47"/>
  <c r="G67" i="47"/>
  <c r="G48" i="59"/>
  <c r="H48" i="59" s="1"/>
  <c r="G24" i="57"/>
  <c r="H24" i="57" s="1"/>
  <c r="G22" i="56"/>
  <c r="H22" i="56" s="1"/>
  <c r="G73" i="56"/>
  <c r="H73" i="56" s="1"/>
  <c r="G54" i="54"/>
  <c r="H54" i="54" s="1"/>
  <c r="G49" i="52"/>
  <c r="H49" i="52" s="1"/>
  <c r="G17" i="50"/>
  <c r="G29" i="48"/>
  <c r="H29" i="48" s="1"/>
  <c r="G33" i="47"/>
  <c r="H33" i="47" s="1"/>
  <c r="H54" i="57"/>
  <c r="G17" i="59"/>
  <c r="H17" i="59" s="1"/>
  <c r="G57" i="56"/>
  <c r="H57" i="56" s="1"/>
  <c r="G15" i="55"/>
  <c r="G29" i="55"/>
  <c r="H29" i="55" s="1"/>
  <c r="H68" i="54"/>
  <c r="H12" i="52"/>
  <c r="G34" i="50"/>
  <c r="H34" i="50" s="1"/>
  <c r="G20" i="49"/>
  <c r="H20" i="49" s="1"/>
  <c r="G64" i="48"/>
  <c r="H64" i="48" s="1"/>
  <c r="G20" i="47"/>
  <c r="H20" i="47" s="1"/>
  <c r="G77" i="55"/>
  <c r="H25" i="57"/>
  <c r="H23" i="56"/>
  <c r="G50" i="48"/>
  <c r="H50" i="48" s="1"/>
  <c r="G54" i="47"/>
  <c r="H54" i="47" s="1"/>
  <c r="G70" i="47"/>
  <c r="H70" i="47" s="1"/>
  <c r="G47" i="51"/>
  <c r="H47" i="51" s="1"/>
  <c r="G50" i="59"/>
  <c r="H50" i="59" s="1"/>
  <c r="E82" i="55"/>
  <c r="E83" i="55" s="1"/>
  <c r="G67" i="53"/>
  <c r="H67" i="53" s="1"/>
  <c r="H14" i="52"/>
  <c r="H17" i="51"/>
  <c r="E69" i="50"/>
  <c r="H69" i="50" s="1"/>
  <c r="H56" i="49"/>
  <c r="G65" i="48"/>
  <c r="H65" i="48" s="1"/>
  <c r="G80" i="48"/>
  <c r="H80" i="48" s="1"/>
  <c r="E63" i="58"/>
  <c r="G57" i="53"/>
  <c r="H57" i="53" s="1"/>
  <c r="E71" i="59"/>
  <c r="G12" i="58"/>
  <c r="G25" i="58"/>
  <c r="H25" i="58" s="1"/>
  <c r="G55" i="58"/>
  <c r="H55" i="58" s="1"/>
  <c r="G53" i="55"/>
  <c r="H53" i="55" s="1"/>
  <c r="G78" i="55"/>
  <c r="H78" i="55" s="1"/>
  <c r="G40" i="54"/>
  <c r="H40" i="54" s="1"/>
  <c r="H70" i="54"/>
  <c r="G70" i="54"/>
  <c r="G15" i="53"/>
  <c r="H15" i="53" s="1"/>
  <c r="G72" i="53"/>
  <c r="H72" i="53" s="1"/>
  <c r="G26" i="52"/>
  <c r="H26" i="52" s="1"/>
  <c r="G58" i="52"/>
  <c r="H58" i="52" s="1"/>
  <c r="G30" i="51"/>
  <c r="H30" i="51" s="1"/>
  <c r="G61" i="51"/>
  <c r="H61" i="51" s="1"/>
  <c r="G36" i="50"/>
  <c r="H36" i="50" s="1"/>
  <c r="G26" i="49"/>
  <c r="H26" i="49" s="1"/>
  <c r="G57" i="49"/>
  <c r="H57" i="49" s="1"/>
  <c r="G38" i="48"/>
  <c r="H38" i="48" s="1"/>
  <c r="G69" i="48"/>
  <c r="H69" i="48" s="1"/>
  <c r="G28" i="47"/>
  <c r="H28" i="47" s="1"/>
  <c r="G61" i="47"/>
  <c r="H61" i="47" s="1"/>
  <c r="G84" i="47"/>
  <c r="H84" i="47" s="1"/>
  <c r="G22" i="46"/>
  <c r="H22" i="46" s="1"/>
  <c r="G30" i="46"/>
  <c r="H30" i="46" s="1"/>
  <c r="G47" i="46"/>
  <c r="H47" i="46" s="1"/>
  <c r="G60" i="46"/>
  <c r="H60" i="46" s="1"/>
  <c r="G72" i="46"/>
  <c r="G12" i="59"/>
  <c r="G67" i="59"/>
  <c r="G14" i="57"/>
  <c r="H14" i="57" s="1"/>
  <c r="G26" i="57"/>
  <c r="H26" i="57" s="1"/>
  <c r="G44" i="57"/>
  <c r="H44" i="57" s="1"/>
  <c r="G56" i="57"/>
  <c r="H56" i="57" s="1"/>
  <c r="G68" i="57"/>
  <c r="H68" i="57" s="1"/>
  <c r="G17" i="56"/>
  <c r="G28" i="56"/>
  <c r="H28" i="56" s="1"/>
  <c r="G45" i="56"/>
  <c r="H45" i="56" s="1"/>
  <c r="G58" i="56"/>
  <c r="H58" i="56" s="1"/>
  <c r="G36" i="55"/>
  <c r="H36" i="55" s="1"/>
  <c r="H79" i="55"/>
  <c r="G27" i="54"/>
  <c r="H27" i="54" s="1"/>
  <c r="G43" i="53"/>
  <c r="H43" i="53" s="1"/>
  <c r="G14" i="52"/>
  <c r="G45" i="52"/>
  <c r="H45" i="52" s="1"/>
  <c r="G19" i="51"/>
  <c r="H19" i="51" s="1"/>
  <c r="G48" i="51"/>
  <c r="H48" i="51" s="1"/>
  <c r="G22" i="50"/>
  <c r="H22" i="50" s="1"/>
  <c r="H52" i="50"/>
  <c r="G52" i="50"/>
  <c r="G14" i="49"/>
  <c r="H14" i="49" s="1"/>
  <c r="G71" i="49"/>
  <c r="H71" i="49" s="1"/>
  <c r="G25" i="48"/>
  <c r="G58" i="48"/>
  <c r="G17" i="47"/>
  <c r="G46" i="47"/>
  <c r="H46" i="47" s="1"/>
  <c r="H14" i="59"/>
  <c r="G40" i="48"/>
  <c r="H40" i="48" s="1"/>
  <c r="G81" i="48"/>
  <c r="H81" i="48" s="1"/>
  <c r="G29" i="47"/>
  <c r="H29" i="47" s="1"/>
  <c r="G73" i="47"/>
  <c r="H73" i="47" s="1"/>
  <c r="H40" i="58"/>
  <c r="H73" i="46"/>
  <c r="G14" i="58"/>
  <c r="H14" i="58" s="1"/>
  <c r="G26" i="58"/>
  <c r="H26" i="58" s="1"/>
  <c r="G44" i="58"/>
  <c r="H44" i="58" s="1"/>
  <c r="G56" i="58"/>
  <c r="H45" i="57"/>
  <c r="G54" i="55"/>
  <c r="H54" i="55" s="1"/>
  <c r="G80" i="55"/>
  <c r="G42" i="54"/>
  <c r="G72" i="54"/>
  <c r="H72" i="54" s="1"/>
  <c r="G17" i="53"/>
  <c r="H17" i="53" s="1"/>
  <c r="G45" i="53"/>
  <c r="H45" i="53" s="1"/>
  <c r="G73" i="53"/>
  <c r="H73" i="53" s="1"/>
  <c r="G27" i="52"/>
  <c r="H27" i="52" s="1"/>
  <c r="G59" i="52"/>
  <c r="H59" i="52" s="1"/>
  <c r="G32" i="51"/>
  <c r="H32" i="51" s="1"/>
  <c r="G62" i="51"/>
  <c r="H62" i="51" s="1"/>
  <c r="G38" i="50"/>
  <c r="H38" i="50" s="1"/>
  <c r="G27" i="49"/>
  <c r="H27" i="49" s="1"/>
  <c r="G59" i="49"/>
  <c r="H59" i="49" s="1"/>
  <c r="G70" i="48"/>
  <c r="H70" i="48" s="1"/>
  <c r="H30" i="47"/>
  <c r="G62" i="47"/>
  <c r="H62" i="47" s="1"/>
  <c r="G68" i="55"/>
  <c r="H68" i="55" s="1"/>
  <c r="G59" i="54"/>
  <c r="H59" i="54" s="1"/>
  <c r="G46" i="49"/>
  <c r="H46" i="49" s="1"/>
  <c r="H16" i="58"/>
  <c r="G29" i="52"/>
  <c r="H29" i="52" s="1"/>
  <c r="G34" i="51"/>
  <c r="H34" i="51" s="1"/>
  <c r="G40" i="50"/>
  <c r="H40" i="50" s="1"/>
  <c r="G53" i="46"/>
  <c r="H53" i="46" s="1"/>
  <c r="G64" i="46"/>
  <c r="H64" i="46" s="1"/>
  <c r="G74" i="46"/>
  <c r="H74" i="46" s="1"/>
  <c r="G14" i="59"/>
  <c r="G25" i="59"/>
  <c r="H25" i="59" s="1"/>
  <c r="G38" i="59"/>
  <c r="H38" i="59" s="1"/>
  <c r="G51" i="59"/>
  <c r="H51" i="59" s="1"/>
  <c r="G61" i="59"/>
  <c r="H61" i="59" s="1"/>
  <c r="G17" i="58"/>
  <c r="H17" i="58" s="1"/>
  <c r="G27" i="58"/>
  <c r="H27" i="58" s="1"/>
  <c r="G42" i="58"/>
  <c r="H42" i="58" s="1"/>
  <c r="G54" i="58"/>
  <c r="H54" i="58" s="1"/>
  <c r="G21" i="57"/>
  <c r="H21" i="57" s="1"/>
  <c r="G32" i="57"/>
  <c r="H32" i="57" s="1"/>
  <c r="G46" i="57"/>
  <c r="H46" i="57" s="1"/>
  <c r="G57" i="57"/>
  <c r="H57" i="57" s="1"/>
  <c r="G67" i="57"/>
  <c r="H67" i="57" s="1"/>
  <c r="G14" i="56"/>
  <c r="H14" i="56" s="1"/>
  <c r="G24" i="56"/>
  <c r="H24" i="56" s="1"/>
  <c r="G37" i="56"/>
  <c r="H37" i="56" s="1"/>
  <c r="G51" i="56"/>
  <c r="H51" i="56" s="1"/>
  <c r="G62" i="56"/>
  <c r="H62" i="56" s="1"/>
  <c r="G72" i="56"/>
  <c r="G77" i="56" s="1"/>
  <c r="G21" i="55"/>
  <c r="H21" i="55" s="1"/>
  <c r="G31" i="55"/>
  <c r="H31" i="55" s="1"/>
  <c r="G46" i="55"/>
  <c r="H46" i="55" s="1"/>
  <c r="G59" i="55"/>
  <c r="H59" i="55" s="1"/>
  <c r="G69" i="55"/>
  <c r="H69" i="55" s="1"/>
  <c r="G79" i="55"/>
  <c r="G12" i="54"/>
  <c r="G24" i="54"/>
  <c r="H24" i="54" s="1"/>
  <c r="G33" i="54"/>
  <c r="H33" i="54" s="1"/>
  <c r="G48" i="54"/>
  <c r="H48" i="54" s="1"/>
  <c r="G61" i="54"/>
  <c r="H61" i="54" s="1"/>
  <c r="G71" i="54"/>
  <c r="H71" i="54" s="1"/>
  <c r="G81" i="54"/>
  <c r="H81" i="54" s="1"/>
  <c r="G23" i="53"/>
  <c r="H23" i="53" s="1"/>
  <c r="G32" i="53"/>
  <c r="H32" i="53" s="1"/>
  <c r="G47" i="53"/>
  <c r="H47" i="53" s="1"/>
  <c r="G59" i="53"/>
  <c r="H59" i="53" s="1"/>
  <c r="G20" i="52"/>
  <c r="H20" i="52" s="1"/>
  <c r="G31" i="52"/>
  <c r="H31" i="52" s="1"/>
  <c r="G46" i="52"/>
  <c r="H46" i="52" s="1"/>
  <c r="G57" i="52"/>
  <c r="H57" i="52" s="1"/>
  <c r="G67" i="52"/>
  <c r="G12" i="51"/>
  <c r="H12" i="51" s="1"/>
  <c r="G24" i="51"/>
  <c r="H24" i="51" s="1"/>
  <c r="G36" i="51"/>
  <c r="H36" i="51" s="1"/>
  <c r="G50" i="51"/>
  <c r="H50" i="51" s="1"/>
  <c r="G60" i="51"/>
  <c r="H60" i="51" s="1"/>
  <c r="G70" i="51"/>
  <c r="H70" i="51" s="1"/>
  <c r="G16" i="50"/>
  <c r="H16" i="50" s="1"/>
  <c r="G26" i="50"/>
  <c r="G42" i="50"/>
  <c r="H42" i="50" s="1"/>
  <c r="G53" i="50"/>
  <c r="H53" i="50" s="1"/>
  <c r="G21" i="49"/>
  <c r="H21" i="49" s="1"/>
  <c r="G32" i="49"/>
  <c r="H32" i="49" s="1"/>
  <c r="G47" i="49"/>
  <c r="H47" i="49" s="1"/>
  <c r="G58" i="49"/>
  <c r="H58" i="49" s="1"/>
  <c r="G18" i="48"/>
  <c r="H18" i="48" s="1"/>
  <c r="G28" i="48"/>
  <c r="H28" i="48" s="1"/>
  <c r="G42" i="48"/>
  <c r="H42" i="48" s="1"/>
  <c r="G56" i="48"/>
  <c r="H56" i="48" s="1"/>
  <c r="G67" i="48"/>
  <c r="H67" i="48" s="1"/>
  <c r="G77" i="48"/>
  <c r="G21" i="47"/>
  <c r="H21" i="47" s="1"/>
  <c r="G30" i="47"/>
  <c r="G44" i="47"/>
  <c r="H44" i="47" s="1"/>
  <c r="G58" i="47"/>
  <c r="H58" i="47" s="1"/>
  <c r="G68" i="47"/>
  <c r="H68" i="47" s="1"/>
  <c r="G62" i="52" l="1"/>
  <c r="G61" i="50"/>
  <c r="G63" i="59"/>
  <c r="G64" i="59" s="1"/>
  <c r="G76" i="46"/>
  <c r="H76" i="46" s="1"/>
  <c r="G63" i="52"/>
  <c r="G70" i="50"/>
  <c r="G71" i="50" s="1"/>
  <c r="G62" i="50"/>
  <c r="H62" i="50" s="1"/>
  <c r="E84" i="55"/>
  <c r="G82" i="55"/>
  <c r="H77" i="55"/>
  <c r="G68" i="53"/>
  <c r="G82" i="48"/>
  <c r="H82" i="48" s="1"/>
  <c r="G68" i="46"/>
  <c r="G64" i="51"/>
  <c r="H63" i="51"/>
  <c r="E72" i="51"/>
  <c r="H82" i="55"/>
  <c r="G63" i="58"/>
  <c r="H63" i="58" s="1"/>
  <c r="G67" i="49"/>
  <c r="E86" i="47"/>
  <c r="G68" i="56"/>
  <c r="H77" i="56"/>
  <c r="E78" i="46"/>
  <c r="E64" i="51"/>
  <c r="H72" i="56"/>
  <c r="G85" i="54"/>
  <c r="H85" i="54" s="1"/>
  <c r="E71" i="52"/>
  <c r="E72" i="52" s="1"/>
  <c r="H62" i="52"/>
  <c r="H80" i="54"/>
  <c r="G72" i="59"/>
  <c r="G73" i="59" s="1"/>
  <c r="H72" i="46"/>
  <c r="H71" i="59"/>
  <c r="H12" i="59"/>
  <c r="H70" i="52"/>
  <c r="E73" i="58"/>
  <c r="E64" i="58"/>
  <c r="E77" i="49"/>
  <c r="H14" i="50"/>
  <c r="H63" i="59"/>
  <c r="E72" i="59"/>
  <c r="G68" i="49"/>
  <c r="H68" i="49" s="1"/>
  <c r="G76" i="47"/>
  <c r="G76" i="49"/>
  <c r="H76" i="49" s="1"/>
  <c r="E63" i="52"/>
  <c r="H63" i="52" s="1"/>
  <c r="H68" i="53"/>
  <c r="E77" i="53"/>
  <c r="G76" i="54"/>
  <c r="G73" i="48"/>
  <c r="G69" i="57"/>
  <c r="H69" i="57" s="1"/>
  <c r="E77" i="47"/>
  <c r="G71" i="51"/>
  <c r="H71" i="51" s="1"/>
  <c r="H68" i="51"/>
  <c r="H12" i="49"/>
  <c r="G61" i="57"/>
  <c r="G62" i="57" s="1"/>
  <c r="H62" i="57" s="1"/>
  <c r="G76" i="53"/>
  <c r="H76" i="53" s="1"/>
  <c r="H64" i="59"/>
  <c r="E87" i="54"/>
  <c r="G71" i="58"/>
  <c r="H71" i="58" s="1"/>
  <c r="G85" i="47"/>
  <c r="H85" i="47" s="1"/>
  <c r="H61" i="50"/>
  <c r="E70" i="50"/>
  <c r="H68" i="56"/>
  <c r="E78" i="56"/>
  <c r="H12" i="58"/>
  <c r="H12" i="54"/>
  <c r="H12" i="53"/>
  <c r="H67" i="58"/>
  <c r="G63" i="51"/>
  <c r="E69" i="53"/>
  <c r="G77" i="47"/>
  <c r="E72" i="58"/>
  <c r="G70" i="52"/>
  <c r="G71" i="52" s="1"/>
  <c r="G72" i="52" s="1"/>
  <c r="G71" i="59"/>
  <c r="H67" i="59"/>
  <c r="G73" i="55"/>
  <c r="H65" i="50"/>
  <c r="H73" i="48"/>
  <c r="E83" i="48"/>
  <c r="G77" i="53" l="1"/>
  <c r="G78" i="53" s="1"/>
  <c r="H77" i="47"/>
  <c r="H72" i="52"/>
  <c r="G69" i="53"/>
  <c r="E84" i="48"/>
  <c r="G83" i="48"/>
  <c r="G84" i="48" s="1"/>
  <c r="G77" i="46"/>
  <c r="H68" i="46"/>
  <c r="G74" i="48"/>
  <c r="H74" i="48" s="1"/>
  <c r="H64" i="51"/>
  <c r="E78" i="53"/>
  <c r="H78" i="53" s="1"/>
  <c r="E73" i="59"/>
  <c r="H73" i="59" s="1"/>
  <c r="H72" i="59"/>
  <c r="E87" i="47"/>
  <c r="H72" i="51"/>
  <c r="E73" i="51"/>
  <c r="H73" i="51" s="1"/>
  <c r="G83" i="55"/>
  <c r="H73" i="55"/>
  <c r="E71" i="50"/>
  <c r="H71" i="50" s="1"/>
  <c r="H70" i="50"/>
  <c r="G69" i="46"/>
  <c r="H69" i="46" s="1"/>
  <c r="H71" i="52"/>
  <c r="G78" i="56"/>
  <c r="G79" i="56" s="1"/>
  <c r="G69" i="56"/>
  <c r="H69" i="56" s="1"/>
  <c r="G70" i="57"/>
  <c r="H61" i="57"/>
  <c r="H69" i="53"/>
  <c r="E79" i="56"/>
  <c r="G86" i="54"/>
  <c r="G77" i="54"/>
  <c r="H77" i="54" s="1"/>
  <c r="H76" i="54"/>
  <c r="G86" i="47"/>
  <c r="G87" i="47" s="1"/>
  <c r="G74" i="55"/>
  <c r="H74" i="55" s="1"/>
  <c r="H76" i="47"/>
  <c r="G72" i="51"/>
  <c r="G73" i="51" s="1"/>
  <c r="G77" i="49"/>
  <c r="G78" i="49" s="1"/>
  <c r="E78" i="49"/>
  <c r="H67" i="49"/>
  <c r="G72" i="58"/>
  <c r="G73" i="58" s="1"/>
  <c r="H73" i="58" s="1"/>
  <c r="G64" i="58"/>
  <c r="H64" i="58" s="1"/>
  <c r="H77" i="49" l="1"/>
  <c r="H78" i="49"/>
  <c r="H79" i="56"/>
  <c r="H78" i="56"/>
  <c r="H77" i="53"/>
  <c r="G84" i="55"/>
  <c r="H84" i="55" s="1"/>
  <c r="H83" i="55"/>
  <c r="G87" i="54"/>
  <c r="H87" i="54" s="1"/>
  <c r="H86" i="54"/>
  <c r="H87" i="47"/>
  <c r="H86" i="47"/>
  <c r="H72" i="58"/>
  <c r="H77" i="46"/>
  <c r="G78" i="46"/>
  <c r="H78" i="46" s="1"/>
  <c r="H70" i="57"/>
  <c r="G71" i="57"/>
  <c r="H71" i="57" s="1"/>
  <c r="H83" i="48"/>
  <c r="H84" i="48"/>
  <c r="E83" i="27"/>
  <c r="E82" i="27"/>
  <c r="E81" i="27"/>
  <c r="E80" i="27"/>
  <c r="E75" i="27"/>
  <c r="E74" i="27"/>
  <c r="G73" i="27"/>
  <c r="H73" i="27" s="1"/>
  <c r="E73" i="27"/>
  <c r="E72" i="27"/>
  <c r="E71" i="27"/>
  <c r="E69" i="27"/>
  <c r="G69" i="27" s="1"/>
  <c r="H69" i="27" s="1"/>
  <c r="G68" i="27"/>
  <c r="E68" i="27"/>
  <c r="E67" i="27"/>
  <c r="E65" i="27"/>
  <c r="E64" i="27"/>
  <c r="E62" i="27"/>
  <c r="G61" i="27"/>
  <c r="E61" i="27"/>
  <c r="E59" i="27"/>
  <c r="E57" i="27"/>
  <c r="E56" i="27"/>
  <c r="G56" i="27" s="1"/>
  <c r="H56" i="27" s="1"/>
  <c r="E54" i="27"/>
  <c r="E52" i="27"/>
  <c r="E50" i="27"/>
  <c r="E48" i="27"/>
  <c r="E46" i="27"/>
  <c r="E44" i="27"/>
  <c r="H42" i="27"/>
  <c r="E42" i="27"/>
  <c r="G42" i="27" s="1"/>
  <c r="E41" i="27"/>
  <c r="G41" i="27" s="1"/>
  <c r="H41" i="27" s="1"/>
  <c r="E40" i="27"/>
  <c r="E39" i="27"/>
  <c r="G38" i="27"/>
  <c r="E38" i="27"/>
  <c r="E36" i="27"/>
  <c r="G35" i="27"/>
  <c r="H35" i="27" s="1"/>
  <c r="E35" i="27"/>
  <c r="E34" i="27"/>
  <c r="E32" i="27"/>
  <c r="G31" i="27"/>
  <c r="H31" i="27" s="1"/>
  <c r="E31" i="27"/>
  <c r="E29" i="27"/>
  <c r="E28" i="27"/>
  <c r="E27" i="27"/>
  <c r="E26" i="27"/>
  <c r="E25" i="27"/>
  <c r="E24" i="27"/>
  <c r="E23" i="27"/>
  <c r="G23" i="27" s="1"/>
  <c r="H23" i="27" s="1"/>
  <c r="E22" i="27"/>
  <c r="E20" i="27"/>
  <c r="E18" i="27"/>
  <c r="H17" i="27"/>
  <c r="E17" i="27"/>
  <c r="G17" i="27" s="1"/>
  <c r="E16" i="27"/>
  <c r="G16" i="27" s="1"/>
  <c r="H16" i="27" s="1"/>
  <c r="E15" i="27"/>
  <c r="G15" i="27" s="1"/>
  <c r="H15" i="27" s="1"/>
  <c r="E13" i="27"/>
  <c r="E12" i="27"/>
  <c r="E86" i="28"/>
  <c r="E85" i="28"/>
  <c r="E84" i="28"/>
  <c r="G83" i="28"/>
  <c r="E83" i="28"/>
  <c r="E78" i="28"/>
  <c r="G78" i="28" s="1"/>
  <c r="H78" i="28" s="1"/>
  <c r="E77" i="28"/>
  <c r="E76" i="28"/>
  <c r="E75" i="28"/>
  <c r="G75" i="28" s="1"/>
  <c r="H75" i="28" s="1"/>
  <c r="E74" i="28"/>
  <c r="E72" i="28"/>
  <c r="E71" i="28"/>
  <c r="E70" i="28"/>
  <c r="E68" i="28"/>
  <c r="G68" i="28" s="1"/>
  <c r="E67" i="28"/>
  <c r="E65" i="28"/>
  <c r="G64" i="28"/>
  <c r="E64" i="28"/>
  <c r="H62" i="28"/>
  <c r="G62" i="28"/>
  <c r="E62" i="28"/>
  <c r="E61" i="28"/>
  <c r="G61" i="28" s="1"/>
  <c r="H61" i="28" s="1"/>
  <c r="E59" i="28"/>
  <c r="E58" i="28"/>
  <c r="E56" i="28"/>
  <c r="G54" i="28"/>
  <c r="H54" i="28" s="1"/>
  <c r="E54" i="28"/>
  <c r="E52" i="28"/>
  <c r="E50" i="28"/>
  <c r="G50" i="28" s="1"/>
  <c r="H50" i="28" s="1"/>
  <c r="E48" i="28"/>
  <c r="E46" i="28"/>
  <c r="E44" i="28"/>
  <c r="E43" i="28"/>
  <c r="E42" i="28"/>
  <c r="E41" i="28"/>
  <c r="E40" i="28"/>
  <c r="E38" i="28"/>
  <c r="E37" i="28"/>
  <c r="E36" i="28"/>
  <c r="G36" i="28" s="1"/>
  <c r="H36" i="28" s="1"/>
  <c r="E34" i="28"/>
  <c r="E32" i="28"/>
  <c r="E31" i="28"/>
  <c r="E29" i="28"/>
  <c r="G29" i="28" s="1"/>
  <c r="H29" i="28" s="1"/>
  <c r="E28" i="28"/>
  <c r="G28" i="28" s="1"/>
  <c r="H28" i="28" s="1"/>
  <c r="G27" i="28"/>
  <c r="E27" i="28"/>
  <c r="E26" i="28"/>
  <c r="E25" i="28"/>
  <c r="E24" i="28"/>
  <c r="E23" i="28"/>
  <c r="E22" i="28"/>
  <c r="E20" i="28"/>
  <c r="G20" i="28" s="1"/>
  <c r="G18" i="28"/>
  <c r="E18" i="28"/>
  <c r="H18" i="28" s="1"/>
  <c r="E17" i="28"/>
  <c r="E16" i="28"/>
  <c r="G16" i="28" s="1"/>
  <c r="E15" i="28"/>
  <c r="G15" i="28" s="1"/>
  <c r="H15" i="28" s="1"/>
  <c r="E13" i="28"/>
  <c r="E12" i="28"/>
  <c r="E80" i="29"/>
  <c r="E79" i="29"/>
  <c r="E78" i="29"/>
  <c r="E77" i="29"/>
  <c r="E72" i="29"/>
  <c r="G72" i="29" s="1"/>
  <c r="H72" i="29" s="1"/>
  <c r="G71" i="29"/>
  <c r="E71" i="29"/>
  <c r="E70" i="29"/>
  <c r="G70" i="29" s="1"/>
  <c r="H70" i="29" s="1"/>
  <c r="E69" i="29"/>
  <c r="E68" i="29"/>
  <c r="E66" i="29"/>
  <c r="G66" i="29" s="1"/>
  <c r="E65" i="29"/>
  <c r="E64" i="29"/>
  <c r="E62" i="29"/>
  <c r="G62" i="29" s="1"/>
  <c r="H62" i="29" s="1"/>
  <c r="E61" i="29"/>
  <c r="G59" i="29"/>
  <c r="H59" i="29" s="1"/>
  <c r="E59" i="29"/>
  <c r="E58" i="29"/>
  <c r="E56" i="29"/>
  <c r="E54" i="29"/>
  <c r="E53" i="29"/>
  <c r="G51" i="29"/>
  <c r="E51" i="29"/>
  <c r="E49" i="29"/>
  <c r="G49" i="29" s="1"/>
  <c r="H49" i="29" s="1"/>
  <c r="E47" i="29"/>
  <c r="E45" i="29"/>
  <c r="E43" i="29"/>
  <c r="E41" i="29"/>
  <c r="G40" i="29"/>
  <c r="E40" i="29"/>
  <c r="H39" i="29"/>
  <c r="E39" i="29"/>
  <c r="G39" i="29" s="1"/>
  <c r="E38" i="29"/>
  <c r="G38" i="29" s="1"/>
  <c r="H38" i="29" s="1"/>
  <c r="E37" i="29"/>
  <c r="G35" i="29"/>
  <c r="E35" i="29"/>
  <c r="E34" i="29"/>
  <c r="E32" i="29"/>
  <c r="E31" i="29"/>
  <c r="E29" i="29"/>
  <c r="G28" i="29"/>
  <c r="E28" i="29"/>
  <c r="G27" i="29"/>
  <c r="H27" i="29" s="1"/>
  <c r="E27" i="29"/>
  <c r="E26" i="29"/>
  <c r="E25" i="29"/>
  <c r="G25" i="29" s="1"/>
  <c r="G24" i="29"/>
  <c r="E24" i="29"/>
  <c r="E23" i="29"/>
  <c r="E22" i="29"/>
  <c r="E20" i="29"/>
  <c r="G20" i="29" s="1"/>
  <c r="E18" i="29"/>
  <c r="E17" i="29"/>
  <c r="G17" i="29" s="1"/>
  <c r="G16" i="29"/>
  <c r="H16" i="29" s="1"/>
  <c r="E16" i="29"/>
  <c r="E15" i="29"/>
  <c r="E13" i="29"/>
  <c r="E12" i="29"/>
  <c r="E80" i="30"/>
  <c r="G79" i="30"/>
  <c r="H79" i="30" s="1"/>
  <c r="E79" i="30"/>
  <c r="E78" i="30"/>
  <c r="E77" i="30"/>
  <c r="E72" i="30"/>
  <c r="G72" i="30" s="1"/>
  <c r="H72" i="30" s="1"/>
  <c r="E71" i="30"/>
  <c r="E70" i="30"/>
  <c r="E69" i="30"/>
  <c r="E68" i="30"/>
  <c r="E66" i="30"/>
  <c r="E65" i="30"/>
  <c r="G65" i="30" s="1"/>
  <c r="H65" i="30" s="1"/>
  <c r="G64" i="30"/>
  <c r="H64" i="30" s="1"/>
  <c r="E64" i="30"/>
  <c r="E62" i="30"/>
  <c r="E61" i="30"/>
  <c r="E59" i="30"/>
  <c r="G59" i="30" s="1"/>
  <c r="H59" i="30" s="1"/>
  <c r="E58" i="30"/>
  <c r="E56" i="30"/>
  <c r="E54" i="30"/>
  <c r="E53" i="30"/>
  <c r="E51" i="30"/>
  <c r="G51" i="30" s="1"/>
  <c r="H51" i="30" s="1"/>
  <c r="E49" i="30"/>
  <c r="E47" i="30"/>
  <c r="E45" i="30"/>
  <c r="E43" i="30"/>
  <c r="E41" i="30"/>
  <c r="E39" i="30"/>
  <c r="E38" i="30"/>
  <c r="G38" i="30" s="1"/>
  <c r="H38" i="30" s="1"/>
  <c r="E37" i="30"/>
  <c r="E36" i="30"/>
  <c r="E34" i="30"/>
  <c r="E33" i="30"/>
  <c r="E32" i="30"/>
  <c r="G32" i="30" s="1"/>
  <c r="E30" i="30"/>
  <c r="E29" i="30"/>
  <c r="E27" i="30"/>
  <c r="G27" i="30" s="1"/>
  <c r="H27" i="30" s="1"/>
  <c r="E26" i="30"/>
  <c r="G26" i="30" s="1"/>
  <c r="H26" i="30" s="1"/>
  <c r="E25" i="30"/>
  <c r="E24" i="30"/>
  <c r="G24" i="30" s="1"/>
  <c r="H24" i="30" s="1"/>
  <c r="E23" i="30"/>
  <c r="G23" i="30" s="1"/>
  <c r="G22" i="30"/>
  <c r="H22" i="30" s="1"/>
  <c r="E22" i="30"/>
  <c r="E21" i="30"/>
  <c r="E20" i="30"/>
  <c r="E18" i="30"/>
  <c r="G18" i="30" s="1"/>
  <c r="H18" i="30" s="1"/>
  <c r="E17" i="30"/>
  <c r="G16" i="30"/>
  <c r="E16" i="30"/>
  <c r="E15" i="30"/>
  <c r="E13" i="30"/>
  <c r="G12" i="30"/>
  <c r="H12" i="30" s="1"/>
  <c r="E12" i="30"/>
  <c r="E80" i="31"/>
  <c r="E79" i="31"/>
  <c r="E78" i="31"/>
  <c r="G78" i="31" s="1"/>
  <c r="E77" i="31"/>
  <c r="E72" i="31"/>
  <c r="E71" i="31"/>
  <c r="E70" i="31"/>
  <c r="E69" i="31"/>
  <c r="H68" i="31"/>
  <c r="E68" i="31"/>
  <c r="G68" i="31" s="1"/>
  <c r="E66" i="31"/>
  <c r="E65" i="31"/>
  <c r="E64" i="31"/>
  <c r="G64" i="31" s="1"/>
  <c r="H64" i="31" s="1"/>
  <c r="E62" i="31"/>
  <c r="E61" i="31"/>
  <c r="G61" i="31" s="1"/>
  <c r="H61" i="31" s="1"/>
  <c r="E59" i="31"/>
  <c r="G59" i="31" s="1"/>
  <c r="H59" i="31" s="1"/>
  <c r="E58" i="31"/>
  <c r="G58" i="31" s="1"/>
  <c r="H58" i="31" s="1"/>
  <c r="E56" i="31"/>
  <c r="E54" i="31"/>
  <c r="E53" i="31"/>
  <c r="G51" i="31"/>
  <c r="E51" i="31"/>
  <c r="E49" i="31"/>
  <c r="G47" i="31"/>
  <c r="H47" i="31" s="1"/>
  <c r="E47" i="31"/>
  <c r="G45" i="31"/>
  <c r="H45" i="31" s="1"/>
  <c r="E45" i="31"/>
  <c r="E43" i="31"/>
  <c r="E41" i="31"/>
  <c r="E39" i="31"/>
  <c r="E38" i="31"/>
  <c r="G37" i="31"/>
  <c r="H37" i="31" s="1"/>
  <c r="E37" i="31"/>
  <c r="E36" i="31"/>
  <c r="E34" i="31"/>
  <c r="G33" i="31"/>
  <c r="H33" i="31" s="1"/>
  <c r="E33" i="31"/>
  <c r="E32" i="31"/>
  <c r="G32" i="31" s="1"/>
  <c r="H32" i="31" s="1"/>
  <c r="E30" i="31"/>
  <c r="E29" i="31"/>
  <c r="E27" i="31"/>
  <c r="E26" i="31"/>
  <c r="G26" i="31" s="1"/>
  <c r="H26" i="31" s="1"/>
  <c r="E25" i="31"/>
  <c r="G24" i="31"/>
  <c r="H24" i="31" s="1"/>
  <c r="E24" i="31"/>
  <c r="G23" i="31"/>
  <c r="E23" i="31"/>
  <c r="E22" i="31"/>
  <c r="E21" i="31"/>
  <c r="E20" i="31"/>
  <c r="E18" i="31"/>
  <c r="E17" i="31"/>
  <c r="E16" i="31"/>
  <c r="G15" i="31"/>
  <c r="E15" i="31"/>
  <c r="E13" i="31"/>
  <c r="G13" i="31" s="1"/>
  <c r="E12" i="31"/>
  <c r="G12" i="31" s="1"/>
  <c r="E83" i="32"/>
  <c r="G83" i="32" s="1"/>
  <c r="H83" i="32" s="1"/>
  <c r="E82" i="32"/>
  <c r="G82" i="32" s="1"/>
  <c r="H82" i="32" s="1"/>
  <c r="E81" i="32"/>
  <c r="G80" i="32"/>
  <c r="E80" i="32"/>
  <c r="E75" i="32"/>
  <c r="G75" i="32" s="1"/>
  <c r="G74" i="32"/>
  <c r="H74" i="32" s="1"/>
  <c r="E74" i="32"/>
  <c r="G73" i="32"/>
  <c r="E73" i="32"/>
  <c r="E72" i="32"/>
  <c r="G72" i="32" s="1"/>
  <c r="H72" i="32" s="1"/>
  <c r="E71" i="32"/>
  <c r="G71" i="32" s="1"/>
  <c r="H71" i="32" s="1"/>
  <c r="E69" i="32"/>
  <c r="E68" i="32"/>
  <c r="E67" i="32"/>
  <c r="E65" i="32"/>
  <c r="G65" i="32" s="1"/>
  <c r="H65" i="32" s="1"/>
  <c r="E64" i="32"/>
  <c r="G64" i="32" s="1"/>
  <c r="E62" i="32"/>
  <c r="E61" i="32"/>
  <c r="G61" i="32" s="1"/>
  <c r="H61" i="32" s="1"/>
  <c r="E59" i="32"/>
  <c r="G59" i="32" s="1"/>
  <c r="H59" i="32" s="1"/>
  <c r="E58" i="32"/>
  <c r="E56" i="32"/>
  <c r="E55" i="32"/>
  <c r="E53" i="32"/>
  <c r="G53" i="32" s="1"/>
  <c r="H53" i="32" s="1"/>
  <c r="E51" i="32"/>
  <c r="E49" i="32"/>
  <c r="E47" i="32"/>
  <c r="G45" i="32"/>
  <c r="H45" i="32" s="1"/>
  <c r="E45" i="32"/>
  <c r="G43" i="32"/>
  <c r="H43" i="32" s="1"/>
  <c r="E43" i="32"/>
  <c r="E41" i="32"/>
  <c r="E40" i="32"/>
  <c r="G39" i="32"/>
  <c r="H39" i="32" s="1"/>
  <c r="E39" i="32"/>
  <c r="E38" i="32"/>
  <c r="G36" i="32"/>
  <c r="H36" i="32" s="1"/>
  <c r="E36" i="32"/>
  <c r="E35" i="32"/>
  <c r="G35" i="32" s="1"/>
  <c r="H35" i="32" s="1"/>
  <c r="E34" i="32"/>
  <c r="E32" i="32"/>
  <c r="E30" i="32"/>
  <c r="E29" i="32"/>
  <c r="G27" i="32"/>
  <c r="H27" i="32" s="1"/>
  <c r="E27" i="32"/>
  <c r="E26" i="32"/>
  <c r="E25" i="32"/>
  <c r="G25" i="32" s="1"/>
  <c r="E24" i="32"/>
  <c r="E23" i="32"/>
  <c r="G23" i="32" s="1"/>
  <c r="H23" i="32" s="1"/>
  <c r="G22" i="32"/>
  <c r="H22" i="32" s="1"/>
  <c r="E22" i="32"/>
  <c r="E21" i="32"/>
  <c r="E20" i="32"/>
  <c r="E18" i="32"/>
  <c r="G18" i="32" s="1"/>
  <c r="G17" i="32"/>
  <c r="E17" i="32"/>
  <c r="E16" i="32"/>
  <c r="E15" i="32"/>
  <c r="H13" i="32"/>
  <c r="E13" i="32"/>
  <c r="G13" i="32" s="1"/>
  <c r="E12" i="32"/>
  <c r="G12" i="32" s="1"/>
  <c r="H12" i="32" s="1"/>
  <c r="G78" i="33"/>
  <c r="H78" i="33" s="1"/>
  <c r="E78" i="33"/>
  <c r="E77" i="33"/>
  <c r="E76" i="33"/>
  <c r="E75" i="33"/>
  <c r="E70" i="33"/>
  <c r="E69" i="33"/>
  <c r="G68" i="33"/>
  <c r="E68" i="33"/>
  <c r="E67" i="33"/>
  <c r="G67" i="33" s="1"/>
  <c r="H67" i="33" s="1"/>
  <c r="G66" i="33"/>
  <c r="H66" i="33" s="1"/>
  <c r="E66" i="33"/>
  <c r="E64" i="33"/>
  <c r="E63" i="33"/>
  <c r="E62" i="33"/>
  <c r="G60" i="33"/>
  <c r="H60" i="33" s="1"/>
  <c r="E60" i="33"/>
  <c r="E59" i="33"/>
  <c r="G59" i="33" s="1"/>
  <c r="H59" i="33" s="1"/>
  <c r="E57" i="33"/>
  <c r="E56" i="33"/>
  <c r="E54" i="33"/>
  <c r="E52" i="33"/>
  <c r="E51" i="33"/>
  <c r="E49" i="33"/>
  <c r="E47" i="33"/>
  <c r="E45" i="33"/>
  <c r="E43" i="33"/>
  <c r="E41" i="33"/>
  <c r="G41" i="33" s="1"/>
  <c r="H41" i="33" s="1"/>
  <c r="E39" i="33"/>
  <c r="E38" i="33"/>
  <c r="E37" i="33"/>
  <c r="E36" i="33"/>
  <c r="H34" i="33"/>
  <c r="G34" i="33"/>
  <c r="E34" i="33"/>
  <c r="G33" i="33"/>
  <c r="H33" i="33" s="1"/>
  <c r="E33" i="33"/>
  <c r="G32" i="33"/>
  <c r="E32" i="33"/>
  <c r="G30" i="33"/>
  <c r="H30" i="33" s="1"/>
  <c r="E30" i="33"/>
  <c r="E29" i="33"/>
  <c r="E27" i="33"/>
  <c r="E26" i="33"/>
  <c r="E25" i="33"/>
  <c r="E24" i="33"/>
  <c r="E23" i="33"/>
  <c r="G23" i="33" s="1"/>
  <c r="H23" i="33" s="1"/>
  <c r="E22" i="33"/>
  <c r="E21" i="33"/>
  <c r="G21" i="33" s="1"/>
  <c r="G20" i="33"/>
  <c r="E20" i="33"/>
  <c r="E18" i="33"/>
  <c r="E17" i="33"/>
  <c r="E16" i="33"/>
  <c r="H15" i="33"/>
  <c r="G15" i="33"/>
  <c r="E15" i="33"/>
  <c r="E13" i="33"/>
  <c r="G13" i="33" s="1"/>
  <c r="H13" i="33" s="1"/>
  <c r="G12" i="33"/>
  <c r="H12" i="33" s="1"/>
  <c r="E12" i="33"/>
  <c r="E83" i="34"/>
  <c r="E82" i="34"/>
  <c r="G82" i="34" s="1"/>
  <c r="H82" i="34" s="1"/>
  <c r="E81" i="34"/>
  <c r="E80" i="34"/>
  <c r="G80" i="34" s="1"/>
  <c r="H80" i="34" s="1"/>
  <c r="E75" i="34"/>
  <c r="E74" i="34"/>
  <c r="E73" i="34"/>
  <c r="G73" i="34" s="1"/>
  <c r="E72" i="34"/>
  <c r="E71" i="34"/>
  <c r="E69" i="34"/>
  <c r="G68" i="34"/>
  <c r="H68" i="34" s="1"/>
  <c r="E68" i="34"/>
  <c r="E67" i="34"/>
  <c r="E65" i="34"/>
  <c r="E64" i="34"/>
  <c r="G64" i="34" s="1"/>
  <c r="E62" i="34"/>
  <c r="E61" i="34"/>
  <c r="H59" i="34"/>
  <c r="E59" i="34"/>
  <c r="G59" i="34" s="1"/>
  <c r="E57" i="34"/>
  <c r="E56" i="34"/>
  <c r="G56" i="34" s="1"/>
  <c r="E54" i="34"/>
  <c r="E52" i="34"/>
  <c r="G50" i="34"/>
  <c r="E50" i="34"/>
  <c r="E48" i="34"/>
  <c r="G46" i="34"/>
  <c r="H46" i="34" s="1"/>
  <c r="E46" i="34"/>
  <c r="G44" i="34"/>
  <c r="H44" i="34" s="1"/>
  <c r="E44" i="34"/>
  <c r="G42" i="34"/>
  <c r="E42" i="34"/>
  <c r="E41" i="34"/>
  <c r="E40" i="34"/>
  <c r="E39" i="34"/>
  <c r="G37" i="34"/>
  <c r="E37" i="34"/>
  <c r="G36" i="34"/>
  <c r="H36" i="34" s="1"/>
  <c r="E36" i="34"/>
  <c r="E35" i="34"/>
  <c r="G35" i="34" s="1"/>
  <c r="E33" i="34"/>
  <c r="G33" i="34" s="1"/>
  <c r="H33" i="34" s="1"/>
  <c r="E32" i="34"/>
  <c r="E30" i="34"/>
  <c r="E29" i="34"/>
  <c r="E28" i="34"/>
  <c r="G27" i="34"/>
  <c r="H27" i="34" s="1"/>
  <c r="E27" i="34"/>
  <c r="E26" i="34"/>
  <c r="E25" i="34"/>
  <c r="E24" i="34"/>
  <c r="G24" i="34" s="1"/>
  <c r="H24" i="34" s="1"/>
  <c r="E23" i="34"/>
  <c r="E21" i="34"/>
  <c r="E19" i="34"/>
  <c r="E18" i="34"/>
  <c r="E17" i="34"/>
  <c r="E16" i="34"/>
  <c r="G14" i="34"/>
  <c r="H14" i="34" s="1"/>
  <c r="E14" i="34"/>
  <c r="G13" i="34"/>
  <c r="E13" i="34"/>
  <c r="E12" i="34"/>
  <c r="E83" i="35"/>
  <c r="E82" i="35"/>
  <c r="G82" i="35" s="1"/>
  <c r="E81" i="35"/>
  <c r="E80" i="35"/>
  <c r="E75" i="35"/>
  <c r="E74" i="35"/>
  <c r="E73" i="35"/>
  <c r="E72" i="35"/>
  <c r="E71" i="35"/>
  <c r="G69" i="35"/>
  <c r="H69" i="35" s="1"/>
  <c r="E69" i="35"/>
  <c r="E68" i="35"/>
  <c r="E67" i="35"/>
  <c r="E65" i="35"/>
  <c r="E64" i="35"/>
  <c r="G64" i="35" s="1"/>
  <c r="G62" i="35"/>
  <c r="H62" i="35" s="1"/>
  <c r="E62" i="35"/>
  <c r="H61" i="35"/>
  <c r="G61" i="35"/>
  <c r="E61" i="35"/>
  <c r="G59" i="35"/>
  <c r="H59" i="35" s="1"/>
  <c r="E59" i="35"/>
  <c r="G57" i="35"/>
  <c r="H57" i="35" s="1"/>
  <c r="E57" i="35"/>
  <c r="E56" i="35"/>
  <c r="E54" i="35"/>
  <c r="E52" i="35"/>
  <c r="E50" i="35"/>
  <c r="G50" i="35" s="1"/>
  <c r="H50" i="35" s="1"/>
  <c r="E48" i="35"/>
  <c r="G46" i="35"/>
  <c r="E46" i="35"/>
  <c r="G44" i="35"/>
  <c r="H44" i="35" s="1"/>
  <c r="E44" i="35"/>
  <c r="E42" i="35"/>
  <c r="E41" i="35"/>
  <c r="E40" i="35"/>
  <c r="E39" i="35"/>
  <c r="G39" i="35" s="1"/>
  <c r="E37" i="35"/>
  <c r="E36" i="35"/>
  <c r="G36" i="35" s="1"/>
  <c r="H36" i="35" s="1"/>
  <c r="E35" i="35"/>
  <c r="G35" i="35" s="1"/>
  <c r="E33" i="35"/>
  <c r="E32" i="35"/>
  <c r="G32" i="35" s="1"/>
  <c r="E30" i="35"/>
  <c r="E29" i="35"/>
  <c r="E28" i="35"/>
  <c r="G28" i="35" s="1"/>
  <c r="H28" i="35" s="1"/>
  <c r="E27" i="35"/>
  <c r="E26" i="35"/>
  <c r="G26" i="35" s="1"/>
  <c r="E25" i="35"/>
  <c r="G24" i="35"/>
  <c r="E24" i="35"/>
  <c r="E23" i="35"/>
  <c r="E21" i="35"/>
  <c r="E19" i="35"/>
  <c r="G18" i="35"/>
  <c r="H18" i="35" s="1"/>
  <c r="E18" i="35"/>
  <c r="E17" i="35"/>
  <c r="E16" i="35"/>
  <c r="G14" i="35"/>
  <c r="E14" i="35"/>
  <c r="H14" i="35" s="1"/>
  <c r="E13" i="35"/>
  <c r="G13" i="35" s="1"/>
  <c r="G12" i="35"/>
  <c r="E12" i="35"/>
  <c r="E86" i="36"/>
  <c r="E85" i="36"/>
  <c r="E84" i="36"/>
  <c r="E83" i="36"/>
  <c r="G78" i="36"/>
  <c r="H78" i="36" s="1"/>
  <c r="E78" i="36"/>
  <c r="E77" i="36"/>
  <c r="G77" i="36" s="1"/>
  <c r="E76" i="36"/>
  <c r="G76" i="36" s="1"/>
  <c r="H76" i="36" s="1"/>
  <c r="E75" i="36"/>
  <c r="E74" i="36"/>
  <c r="G74" i="36" s="1"/>
  <c r="E72" i="36"/>
  <c r="E71" i="36"/>
  <c r="G71" i="36" s="1"/>
  <c r="H71" i="36" s="1"/>
  <c r="E70" i="36"/>
  <c r="G70" i="36" s="1"/>
  <c r="H68" i="36"/>
  <c r="E68" i="36"/>
  <c r="G68" i="36" s="1"/>
  <c r="H67" i="36"/>
  <c r="G67" i="36"/>
  <c r="E67" i="36"/>
  <c r="G65" i="36"/>
  <c r="E65" i="36"/>
  <c r="E64" i="36"/>
  <c r="E62" i="36"/>
  <c r="G62" i="36" s="1"/>
  <c r="H62" i="36" s="1"/>
  <c r="E61" i="36"/>
  <c r="E59" i="36"/>
  <c r="G59" i="36" s="1"/>
  <c r="H59" i="36" s="1"/>
  <c r="E58" i="36"/>
  <c r="E56" i="36"/>
  <c r="E54" i="36"/>
  <c r="E52" i="36"/>
  <c r="G52" i="36" s="1"/>
  <c r="H52" i="36" s="1"/>
  <c r="E50" i="36"/>
  <c r="E48" i="36"/>
  <c r="E46" i="36"/>
  <c r="E44" i="36"/>
  <c r="G44" i="36" s="1"/>
  <c r="H44" i="36" s="1"/>
  <c r="E43" i="36"/>
  <c r="E42" i="36"/>
  <c r="E41" i="36"/>
  <c r="E39" i="36"/>
  <c r="E38" i="36"/>
  <c r="G38" i="36" s="1"/>
  <c r="H38" i="36" s="1"/>
  <c r="G37" i="36"/>
  <c r="H37" i="36" s="1"/>
  <c r="E37" i="36"/>
  <c r="E35" i="36"/>
  <c r="E33" i="36"/>
  <c r="G33" i="36" s="1"/>
  <c r="H33" i="36" s="1"/>
  <c r="E32" i="36"/>
  <c r="E30" i="36"/>
  <c r="G30" i="36" s="1"/>
  <c r="H30" i="36" s="1"/>
  <c r="E29" i="36"/>
  <c r="E28" i="36"/>
  <c r="E27" i="36"/>
  <c r="G27" i="36" s="1"/>
  <c r="E26" i="36"/>
  <c r="G26" i="36" s="1"/>
  <c r="E25" i="36"/>
  <c r="E24" i="36"/>
  <c r="G24" i="36" s="1"/>
  <c r="H24" i="36" s="1"/>
  <c r="E23" i="36"/>
  <c r="E21" i="36"/>
  <c r="G21" i="36" s="1"/>
  <c r="H21" i="36" s="1"/>
  <c r="E19" i="36"/>
  <c r="G18" i="36"/>
  <c r="H18" i="36" s="1"/>
  <c r="E18" i="36"/>
  <c r="E17" i="36"/>
  <c r="G16" i="36"/>
  <c r="H16" i="36" s="1"/>
  <c r="E16" i="36"/>
  <c r="E14" i="36"/>
  <c r="E13" i="36"/>
  <c r="G13" i="36" s="1"/>
  <c r="H13" i="36" s="1"/>
  <c r="E12" i="36"/>
  <c r="G12" i="36" s="1"/>
  <c r="E81" i="37"/>
  <c r="E80" i="37"/>
  <c r="G80" i="37" s="1"/>
  <c r="H80" i="37" s="1"/>
  <c r="E79" i="37"/>
  <c r="E78" i="37"/>
  <c r="E73" i="37"/>
  <c r="E72" i="37"/>
  <c r="G72" i="37" s="1"/>
  <c r="H72" i="37" s="1"/>
  <c r="E71" i="37"/>
  <c r="E70" i="37"/>
  <c r="G70" i="37" s="1"/>
  <c r="H70" i="37" s="1"/>
  <c r="E69" i="37"/>
  <c r="G69" i="37" s="1"/>
  <c r="H69" i="37" s="1"/>
  <c r="E67" i="37"/>
  <c r="G66" i="37"/>
  <c r="E66" i="37"/>
  <c r="G65" i="37"/>
  <c r="E65" i="37"/>
  <c r="H63" i="37"/>
  <c r="G63" i="37"/>
  <c r="E63" i="37"/>
  <c r="E62" i="37"/>
  <c r="E60" i="37"/>
  <c r="E59" i="37"/>
  <c r="G59" i="37" s="1"/>
  <c r="H59" i="37" s="1"/>
  <c r="E57" i="37"/>
  <c r="E55" i="37"/>
  <c r="G54" i="37"/>
  <c r="H54" i="37" s="1"/>
  <c r="E54" i="37"/>
  <c r="E52" i="37"/>
  <c r="E50" i="37"/>
  <c r="E48" i="37"/>
  <c r="E46" i="37"/>
  <c r="E44" i="37"/>
  <c r="G44" i="37" s="1"/>
  <c r="H44" i="37" s="1"/>
  <c r="E42" i="37"/>
  <c r="E41" i="37"/>
  <c r="G41" i="37" s="1"/>
  <c r="H41" i="37" s="1"/>
  <c r="E40" i="37"/>
  <c r="E39" i="37"/>
  <c r="G37" i="37"/>
  <c r="E37" i="37"/>
  <c r="E36" i="37"/>
  <c r="G36" i="37" s="1"/>
  <c r="H36" i="37" s="1"/>
  <c r="E35" i="37"/>
  <c r="E33" i="37"/>
  <c r="G33" i="37" s="1"/>
  <c r="H33" i="37" s="1"/>
  <c r="E32" i="37"/>
  <c r="E30" i="37"/>
  <c r="E29" i="37"/>
  <c r="G28" i="37"/>
  <c r="H28" i="37" s="1"/>
  <c r="E28" i="37"/>
  <c r="E27" i="37"/>
  <c r="E26" i="37"/>
  <c r="E25" i="37"/>
  <c r="E24" i="37"/>
  <c r="G24" i="37" s="1"/>
  <c r="H24" i="37" s="1"/>
  <c r="G23" i="37"/>
  <c r="H23" i="37" s="1"/>
  <c r="E23" i="37"/>
  <c r="G21" i="37"/>
  <c r="H21" i="37" s="1"/>
  <c r="E21" i="37"/>
  <c r="E19" i="37"/>
  <c r="G18" i="37"/>
  <c r="H18" i="37" s="1"/>
  <c r="E18" i="37"/>
  <c r="E17" i="37"/>
  <c r="G16" i="37"/>
  <c r="E16" i="37"/>
  <c r="E14" i="37"/>
  <c r="E13" i="37"/>
  <c r="G13" i="37" s="1"/>
  <c r="H13" i="37" s="1"/>
  <c r="E12" i="37"/>
  <c r="E80" i="38"/>
  <c r="E79" i="38"/>
  <c r="E78" i="38"/>
  <c r="E77" i="38"/>
  <c r="E72" i="38"/>
  <c r="G72" i="38" s="1"/>
  <c r="H72" i="38" s="1"/>
  <c r="E71" i="38"/>
  <c r="E70" i="38"/>
  <c r="E69" i="38"/>
  <c r="E68" i="38"/>
  <c r="E66" i="38"/>
  <c r="H65" i="38"/>
  <c r="E65" i="38"/>
  <c r="G65" i="38" s="1"/>
  <c r="E64" i="38"/>
  <c r="E62" i="38"/>
  <c r="E61" i="38"/>
  <c r="E59" i="38"/>
  <c r="E58" i="38"/>
  <c r="G56" i="38"/>
  <c r="H56" i="38" s="1"/>
  <c r="E56" i="38"/>
  <c r="E54" i="38"/>
  <c r="G54" i="38" s="1"/>
  <c r="H54" i="38" s="1"/>
  <c r="E53" i="38"/>
  <c r="E51" i="38"/>
  <c r="G51" i="38" s="1"/>
  <c r="H51" i="38" s="1"/>
  <c r="E49" i="38"/>
  <c r="G49" i="38" s="1"/>
  <c r="H49" i="38" s="1"/>
  <c r="E47" i="38"/>
  <c r="G47" i="38" s="1"/>
  <c r="H47" i="38" s="1"/>
  <c r="E45" i="38"/>
  <c r="E43" i="38"/>
  <c r="G41" i="38"/>
  <c r="E41" i="38"/>
  <c r="E39" i="38"/>
  <c r="E38" i="38"/>
  <c r="E37" i="38"/>
  <c r="G37" i="38" s="1"/>
  <c r="H37" i="38" s="1"/>
  <c r="G35" i="38"/>
  <c r="E35" i="38"/>
  <c r="E34" i="38"/>
  <c r="E33" i="38"/>
  <c r="E31" i="38"/>
  <c r="G31" i="38" s="1"/>
  <c r="G30" i="38"/>
  <c r="E30" i="38"/>
  <c r="E28" i="38"/>
  <c r="E27" i="38"/>
  <c r="E26" i="38"/>
  <c r="G25" i="38"/>
  <c r="E25" i="38"/>
  <c r="E24" i="38"/>
  <c r="E23" i="38"/>
  <c r="G23" i="38" s="1"/>
  <c r="H23" i="38" s="1"/>
  <c r="E22" i="38"/>
  <c r="G22" i="38" s="1"/>
  <c r="E21" i="38"/>
  <c r="E19" i="38"/>
  <c r="E18" i="38"/>
  <c r="G18" i="38" s="1"/>
  <c r="E17" i="38"/>
  <c r="G17" i="38" s="1"/>
  <c r="H17" i="38" s="1"/>
  <c r="E16" i="38"/>
  <c r="E14" i="38"/>
  <c r="G13" i="38"/>
  <c r="H13" i="38" s="1"/>
  <c r="E13" i="38"/>
  <c r="E12" i="38"/>
  <c r="G12" i="38" s="1"/>
  <c r="E80" i="39"/>
  <c r="G80" i="39" s="1"/>
  <c r="H80" i="39" s="1"/>
  <c r="E79" i="39"/>
  <c r="E78" i="39"/>
  <c r="G77" i="39"/>
  <c r="E77" i="39"/>
  <c r="E72" i="39"/>
  <c r="G71" i="39"/>
  <c r="H71" i="39" s="1"/>
  <c r="E71" i="39"/>
  <c r="G70" i="39"/>
  <c r="E70" i="39"/>
  <c r="H70" i="39" s="1"/>
  <c r="E69" i="39"/>
  <c r="G68" i="39"/>
  <c r="H68" i="39" s="1"/>
  <c r="E68" i="39"/>
  <c r="E66" i="39"/>
  <c r="E65" i="39"/>
  <c r="E64" i="39"/>
  <c r="G64" i="39" s="1"/>
  <c r="H64" i="39" s="1"/>
  <c r="H62" i="39"/>
  <c r="G62" i="39"/>
  <c r="E62" i="39"/>
  <c r="G61" i="39"/>
  <c r="H61" i="39" s="1"/>
  <c r="E61" i="39"/>
  <c r="E59" i="39"/>
  <c r="E58" i="39"/>
  <c r="E56" i="39"/>
  <c r="G56" i="39" s="1"/>
  <c r="E54" i="39"/>
  <c r="G53" i="39"/>
  <c r="H53" i="39" s="1"/>
  <c r="E53" i="39"/>
  <c r="G51" i="39"/>
  <c r="E51" i="39"/>
  <c r="H51" i="39" s="1"/>
  <c r="G49" i="39"/>
  <c r="E49" i="39"/>
  <c r="H49" i="39" s="1"/>
  <c r="G47" i="39"/>
  <c r="E47" i="39"/>
  <c r="E45" i="39"/>
  <c r="E43" i="39"/>
  <c r="E41" i="39"/>
  <c r="E39" i="39"/>
  <c r="G39" i="39" s="1"/>
  <c r="H39" i="39" s="1"/>
  <c r="G38" i="39"/>
  <c r="H38" i="39" s="1"/>
  <c r="E38" i="39"/>
  <c r="G37" i="39"/>
  <c r="E37" i="39"/>
  <c r="G35" i="39"/>
  <c r="H35" i="39" s="1"/>
  <c r="E35" i="39"/>
  <c r="E34" i="39"/>
  <c r="G33" i="39"/>
  <c r="H33" i="39" s="1"/>
  <c r="E33" i="39"/>
  <c r="E31" i="39"/>
  <c r="G31" i="39" s="1"/>
  <c r="H31" i="39" s="1"/>
  <c r="E30" i="39"/>
  <c r="E28" i="39"/>
  <c r="G28" i="39" s="1"/>
  <c r="H28" i="39" s="1"/>
  <c r="E27" i="39"/>
  <c r="G27" i="39" s="1"/>
  <c r="E26" i="39"/>
  <c r="G25" i="39"/>
  <c r="H25" i="39" s="1"/>
  <c r="E25" i="39"/>
  <c r="E24" i="39"/>
  <c r="E23" i="39"/>
  <c r="G23" i="39" s="1"/>
  <c r="H23" i="39" s="1"/>
  <c r="G22" i="39"/>
  <c r="E22" i="39"/>
  <c r="E21" i="39"/>
  <c r="G19" i="39"/>
  <c r="E19" i="39"/>
  <c r="E18" i="39"/>
  <c r="E17" i="39"/>
  <c r="G17" i="39" s="1"/>
  <c r="H17" i="39" s="1"/>
  <c r="H16" i="39"/>
  <c r="G16" i="39"/>
  <c r="E16" i="39"/>
  <c r="G14" i="39"/>
  <c r="E14" i="39"/>
  <c r="E13" i="39"/>
  <c r="E12" i="39"/>
  <c r="E83" i="40"/>
  <c r="G83" i="40" s="1"/>
  <c r="E82" i="40"/>
  <c r="E81" i="40"/>
  <c r="E80" i="40"/>
  <c r="E75" i="40"/>
  <c r="G75" i="40" s="1"/>
  <c r="H74" i="40"/>
  <c r="G74" i="40"/>
  <c r="E74" i="40"/>
  <c r="G73" i="40"/>
  <c r="E73" i="40"/>
  <c r="E72" i="40"/>
  <c r="G72" i="40" s="1"/>
  <c r="H72" i="40" s="1"/>
  <c r="E71" i="40"/>
  <c r="E69" i="40"/>
  <c r="H68" i="40"/>
  <c r="E68" i="40"/>
  <c r="G68" i="40" s="1"/>
  <c r="E67" i="40"/>
  <c r="E65" i="40"/>
  <c r="E64" i="40"/>
  <c r="E62" i="40"/>
  <c r="G62" i="40" s="1"/>
  <c r="E61" i="40"/>
  <c r="G59" i="40"/>
  <c r="E59" i="40"/>
  <c r="E58" i="40"/>
  <c r="G58" i="40" s="1"/>
  <c r="H58" i="40" s="1"/>
  <c r="E56" i="40"/>
  <c r="E55" i="40"/>
  <c r="G55" i="40" s="1"/>
  <c r="E53" i="40"/>
  <c r="E51" i="40"/>
  <c r="G51" i="40" s="1"/>
  <c r="H51" i="40" s="1"/>
  <c r="E49" i="40"/>
  <c r="E47" i="40"/>
  <c r="E45" i="40"/>
  <c r="G45" i="40" s="1"/>
  <c r="H45" i="40" s="1"/>
  <c r="E43" i="40"/>
  <c r="G43" i="40" s="1"/>
  <c r="E41" i="40"/>
  <c r="G41" i="40" s="1"/>
  <c r="E40" i="40"/>
  <c r="G40" i="40" s="1"/>
  <c r="H40" i="40" s="1"/>
  <c r="E39" i="40"/>
  <c r="E37" i="40"/>
  <c r="G37" i="40" s="1"/>
  <c r="H37" i="40" s="1"/>
  <c r="E36" i="40"/>
  <c r="H35" i="40"/>
  <c r="G35" i="40"/>
  <c r="E35" i="40"/>
  <c r="G33" i="40"/>
  <c r="E33" i="40"/>
  <c r="E31" i="40"/>
  <c r="E30" i="40"/>
  <c r="E28" i="40"/>
  <c r="E27" i="40"/>
  <c r="G27" i="40" s="1"/>
  <c r="H27" i="40" s="1"/>
  <c r="H26" i="40"/>
  <c r="E26" i="40"/>
  <c r="G26" i="40" s="1"/>
  <c r="E25" i="40"/>
  <c r="G25" i="40" s="1"/>
  <c r="E24" i="40"/>
  <c r="G24" i="40" s="1"/>
  <c r="E23" i="40"/>
  <c r="E22" i="40"/>
  <c r="E21" i="40"/>
  <c r="E19" i="40"/>
  <c r="E18" i="40"/>
  <c r="E17" i="40"/>
  <c r="G17" i="40" s="1"/>
  <c r="H17" i="40" s="1"/>
  <c r="G16" i="40"/>
  <c r="E16" i="40"/>
  <c r="E14" i="40"/>
  <c r="H13" i="40"/>
  <c r="E13" i="40"/>
  <c r="G13" i="40" s="1"/>
  <c r="E12" i="40"/>
  <c r="G78" i="41"/>
  <c r="E78" i="41"/>
  <c r="E77" i="41"/>
  <c r="E76" i="41"/>
  <c r="E75" i="41"/>
  <c r="G75" i="41" s="1"/>
  <c r="E70" i="41"/>
  <c r="G70" i="41" s="1"/>
  <c r="H70" i="41" s="1"/>
  <c r="E69" i="41"/>
  <c r="G68" i="41"/>
  <c r="H68" i="41" s="1"/>
  <c r="E68" i="41"/>
  <c r="E67" i="41"/>
  <c r="E66" i="41"/>
  <c r="E64" i="41"/>
  <c r="E63" i="41"/>
  <c r="E62" i="41"/>
  <c r="G62" i="41" s="1"/>
  <c r="H62" i="41" s="1"/>
  <c r="H60" i="41"/>
  <c r="E60" i="41"/>
  <c r="G60" i="41" s="1"/>
  <c r="E59" i="41"/>
  <c r="H57" i="41"/>
  <c r="E57" i="41"/>
  <c r="G57" i="41" s="1"/>
  <c r="E56" i="41"/>
  <c r="G56" i="41" s="1"/>
  <c r="E54" i="41"/>
  <c r="E52" i="41"/>
  <c r="E51" i="41"/>
  <c r="G51" i="41" s="1"/>
  <c r="H51" i="41" s="1"/>
  <c r="E49" i="41"/>
  <c r="E47" i="41"/>
  <c r="G47" i="41" s="1"/>
  <c r="H47" i="41" s="1"/>
  <c r="G45" i="41"/>
  <c r="E45" i="41"/>
  <c r="E43" i="41"/>
  <c r="E41" i="41"/>
  <c r="G41" i="41" s="1"/>
  <c r="H41" i="41" s="1"/>
  <c r="E39" i="41"/>
  <c r="G39" i="41" s="1"/>
  <c r="H39" i="41" s="1"/>
  <c r="E38" i="41"/>
  <c r="G38" i="41" s="1"/>
  <c r="E37" i="41"/>
  <c r="H35" i="41"/>
  <c r="G35" i="41"/>
  <c r="E35" i="41"/>
  <c r="H34" i="41"/>
  <c r="E34" i="41"/>
  <c r="G34" i="41" s="1"/>
  <c r="E33" i="41"/>
  <c r="E31" i="41"/>
  <c r="G31" i="41" s="1"/>
  <c r="H31" i="41" s="1"/>
  <c r="E30" i="41"/>
  <c r="E28" i="41"/>
  <c r="G28" i="41" s="1"/>
  <c r="E27" i="41"/>
  <c r="G27" i="41" s="1"/>
  <c r="H27" i="41" s="1"/>
  <c r="E26" i="41"/>
  <c r="E25" i="41"/>
  <c r="E24" i="41"/>
  <c r="G24" i="41" s="1"/>
  <c r="E23" i="41"/>
  <c r="G23" i="41" s="1"/>
  <c r="E22" i="41"/>
  <c r="E21" i="41"/>
  <c r="E19" i="41"/>
  <c r="G19" i="41" s="1"/>
  <c r="H19" i="41" s="1"/>
  <c r="G18" i="41"/>
  <c r="H18" i="41" s="1"/>
  <c r="E18" i="41"/>
  <c r="E17" i="41"/>
  <c r="G17" i="41" s="1"/>
  <c r="G16" i="41"/>
  <c r="H16" i="41" s="1"/>
  <c r="E16" i="41"/>
  <c r="H14" i="41"/>
  <c r="E14" i="41"/>
  <c r="G14" i="41" s="1"/>
  <c r="E13" i="41"/>
  <c r="G13" i="41" s="1"/>
  <c r="G12" i="41"/>
  <c r="H12" i="41" s="1"/>
  <c r="E12" i="41"/>
  <c r="H80" i="42"/>
  <c r="E80" i="42"/>
  <c r="G80" i="42" s="1"/>
  <c r="E79" i="42"/>
  <c r="G79" i="42" s="1"/>
  <c r="E78" i="42"/>
  <c r="E77" i="42"/>
  <c r="G77" i="42" s="1"/>
  <c r="H77" i="42" s="1"/>
  <c r="E72" i="42"/>
  <c r="E71" i="42"/>
  <c r="G71" i="42" s="1"/>
  <c r="E70" i="42"/>
  <c r="G70" i="42" s="1"/>
  <c r="H70" i="42" s="1"/>
  <c r="G69" i="42"/>
  <c r="E69" i="42"/>
  <c r="E68" i="42"/>
  <c r="G68" i="42" s="1"/>
  <c r="H68" i="42" s="1"/>
  <c r="G66" i="42"/>
  <c r="E66" i="42"/>
  <c r="E65" i="42"/>
  <c r="E64" i="42"/>
  <c r="G64" i="42" s="1"/>
  <c r="H64" i="42" s="1"/>
  <c r="E62" i="42"/>
  <c r="G62" i="42" s="1"/>
  <c r="H62" i="42" s="1"/>
  <c r="E61" i="42"/>
  <c r="G61" i="42" s="1"/>
  <c r="H61" i="42" s="1"/>
  <c r="E59" i="42"/>
  <c r="G59" i="42" s="1"/>
  <c r="G58" i="42"/>
  <c r="E58" i="42"/>
  <c r="E56" i="42"/>
  <c r="E54" i="42"/>
  <c r="E53" i="42"/>
  <c r="E51" i="42"/>
  <c r="G51" i="42" s="1"/>
  <c r="E49" i="42"/>
  <c r="G49" i="42" s="1"/>
  <c r="E47" i="42"/>
  <c r="G47" i="42" s="1"/>
  <c r="E45" i="42"/>
  <c r="G45" i="42" s="1"/>
  <c r="H45" i="42" s="1"/>
  <c r="E43" i="42"/>
  <c r="E41" i="42"/>
  <c r="G41" i="42" s="1"/>
  <c r="H41" i="42" s="1"/>
  <c r="E39" i="42"/>
  <c r="E38" i="42"/>
  <c r="E37" i="42"/>
  <c r="G37" i="42" s="1"/>
  <c r="H37" i="42" s="1"/>
  <c r="E35" i="42"/>
  <c r="E34" i="42"/>
  <c r="E32" i="42"/>
  <c r="G32" i="42" s="1"/>
  <c r="H32" i="42" s="1"/>
  <c r="E31" i="42"/>
  <c r="E29" i="42"/>
  <c r="G29" i="42" s="1"/>
  <c r="H29" i="42" s="1"/>
  <c r="G28" i="42"/>
  <c r="H28" i="42" s="1"/>
  <c r="E28" i="42"/>
  <c r="G27" i="42"/>
  <c r="H27" i="42" s="1"/>
  <c r="E27" i="42"/>
  <c r="G26" i="42"/>
  <c r="E26" i="42"/>
  <c r="E25" i="42"/>
  <c r="G24" i="42"/>
  <c r="E24" i="42"/>
  <c r="E23" i="42"/>
  <c r="G23" i="42" s="1"/>
  <c r="H23" i="42" s="1"/>
  <c r="G22" i="42"/>
  <c r="E22" i="42"/>
  <c r="E21" i="42"/>
  <c r="E19" i="42"/>
  <c r="E18" i="42"/>
  <c r="E17" i="42"/>
  <c r="G17" i="42" s="1"/>
  <c r="H17" i="42" s="1"/>
  <c r="H16" i="42"/>
  <c r="G16" i="42"/>
  <c r="E16" i="42"/>
  <c r="E14" i="42"/>
  <c r="E13" i="42"/>
  <c r="G13" i="42" s="1"/>
  <c r="H13" i="42" s="1"/>
  <c r="G12" i="42"/>
  <c r="E12" i="42"/>
  <c r="E80" i="43"/>
  <c r="G80" i="43" s="1"/>
  <c r="H80" i="43" s="1"/>
  <c r="E79" i="43"/>
  <c r="G79" i="43" s="1"/>
  <c r="H79" i="43" s="1"/>
  <c r="G78" i="43"/>
  <c r="H78" i="43" s="1"/>
  <c r="E78" i="43"/>
  <c r="G77" i="43"/>
  <c r="E77" i="43"/>
  <c r="E72" i="43"/>
  <c r="E71" i="43"/>
  <c r="G71" i="43" s="1"/>
  <c r="H71" i="43" s="1"/>
  <c r="E70" i="43"/>
  <c r="G70" i="43" s="1"/>
  <c r="E69" i="43"/>
  <c r="G68" i="43"/>
  <c r="H68" i="43" s="1"/>
  <c r="E68" i="43"/>
  <c r="E66" i="43"/>
  <c r="E65" i="43"/>
  <c r="G65" i="43" s="1"/>
  <c r="E64" i="43"/>
  <c r="E62" i="43"/>
  <c r="G62" i="43" s="1"/>
  <c r="G61" i="43"/>
  <c r="H61" i="43" s="1"/>
  <c r="E61" i="43"/>
  <c r="G59" i="43"/>
  <c r="E59" i="43"/>
  <c r="G58" i="43"/>
  <c r="H58" i="43" s="1"/>
  <c r="E58" i="43"/>
  <c r="E56" i="43"/>
  <c r="G56" i="43" s="1"/>
  <c r="H56" i="43" s="1"/>
  <c r="E54" i="43"/>
  <c r="G54" i="43" s="1"/>
  <c r="H54" i="43" s="1"/>
  <c r="E53" i="43"/>
  <c r="G53" i="43" s="1"/>
  <c r="H53" i="43" s="1"/>
  <c r="E51" i="43"/>
  <c r="G49" i="43"/>
  <c r="E49" i="43"/>
  <c r="E47" i="43"/>
  <c r="G47" i="43" s="1"/>
  <c r="H47" i="43" s="1"/>
  <c r="E45" i="43"/>
  <c r="E43" i="43"/>
  <c r="E41" i="43"/>
  <c r="G41" i="43" s="1"/>
  <c r="H41" i="43" s="1"/>
  <c r="E39" i="43"/>
  <c r="E38" i="43"/>
  <c r="G38" i="43" s="1"/>
  <c r="H38" i="43" s="1"/>
  <c r="E37" i="43"/>
  <c r="G37" i="43" s="1"/>
  <c r="H37" i="43" s="1"/>
  <c r="E35" i="43"/>
  <c r="E34" i="43"/>
  <c r="G34" i="43" s="1"/>
  <c r="H32" i="43"/>
  <c r="G32" i="43"/>
  <c r="E32" i="43"/>
  <c r="E31" i="43"/>
  <c r="G31" i="43" s="1"/>
  <c r="H31" i="43" s="1"/>
  <c r="E29" i="43"/>
  <c r="G29" i="43" s="1"/>
  <c r="H29" i="43" s="1"/>
  <c r="G28" i="43"/>
  <c r="E28" i="43"/>
  <c r="G27" i="43"/>
  <c r="E27" i="43"/>
  <c r="H27" i="43" s="1"/>
  <c r="E26" i="43"/>
  <c r="E25" i="43"/>
  <c r="E24" i="43"/>
  <c r="E23" i="43"/>
  <c r="G23" i="43" s="1"/>
  <c r="H23" i="43" s="1"/>
  <c r="E22" i="43"/>
  <c r="G22" i="43" s="1"/>
  <c r="H22" i="43" s="1"/>
  <c r="E21" i="43"/>
  <c r="G21" i="43" s="1"/>
  <c r="H21" i="43" s="1"/>
  <c r="E19" i="43"/>
  <c r="E18" i="43"/>
  <c r="G18" i="43" s="1"/>
  <c r="H18" i="43" s="1"/>
  <c r="E17" i="43"/>
  <c r="E16" i="43"/>
  <c r="E14" i="43"/>
  <c r="G14" i="43" s="1"/>
  <c r="E13" i="43"/>
  <c r="E12" i="43"/>
  <c r="G12" i="43" s="1"/>
  <c r="E84" i="44"/>
  <c r="E83" i="44"/>
  <c r="G83" i="44" s="1"/>
  <c r="H83" i="44" s="1"/>
  <c r="E82" i="44"/>
  <c r="E81" i="44"/>
  <c r="G80" i="44"/>
  <c r="E80" i="44"/>
  <c r="H80" i="44" s="1"/>
  <c r="E75" i="44"/>
  <c r="E74" i="44"/>
  <c r="E73" i="44"/>
  <c r="E72" i="44"/>
  <c r="G72" i="44" s="1"/>
  <c r="H72" i="44" s="1"/>
  <c r="E71" i="44"/>
  <c r="G71" i="44" s="1"/>
  <c r="H71" i="44" s="1"/>
  <c r="E69" i="44"/>
  <c r="G68" i="44"/>
  <c r="H68" i="44" s="1"/>
  <c r="E68" i="44"/>
  <c r="E67" i="44"/>
  <c r="E65" i="44"/>
  <c r="E64" i="44"/>
  <c r="E62" i="44"/>
  <c r="E61" i="44"/>
  <c r="G61" i="44" s="1"/>
  <c r="H61" i="44" s="1"/>
  <c r="E59" i="44"/>
  <c r="G58" i="44"/>
  <c r="E58" i="44"/>
  <c r="H58" i="44" s="1"/>
  <c r="G56" i="44"/>
  <c r="H56" i="44" s="1"/>
  <c r="E56" i="44"/>
  <c r="E55" i="44"/>
  <c r="E53" i="44"/>
  <c r="G53" i="44" s="1"/>
  <c r="H53" i="44" s="1"/>
  <c r="E51" i="44"/>
  <c r="E49" i="44"/>
  <c r="E47" i="44"/>
  <c r="G47" i="44" s="1"/>
  <c r="H47" i="44" s="1"/>
  <c r="E45" i="44"/>
  <c r="G43" i="44"/>
  <c r="E43" i="44"/>
  <c r="H43" i="44" s="1"/>
  <c r="E41" i="44"/>
  <c r="G41" i="44" s="1"/>
  <c r="H41" i="44" s="1"/>
  <c r="E40" i="44"/>
  <c r="G40" i="44" s="1"/>
  <c r="E39" i="44"/>
  <c r="G39" i="44" s="1"/>
  <c r="H39" i="44" s="1"/>
  <c r="E37" i="44"/>
  <c r="G37" i="44" s="1"/>
  <c r="H37" i="44" s="1"/>
  <c r="E36" i="44"/>
  <c r="G36" i="44" s="1"/>
  <c r="H36" i="44" s="1"/>
  <c r="E34" i="44"/>
  <c r="G34" i="44" s="1"/>
  <c r="E32" i="44"/>
  <c r="E31" i="44"/>
  <c r="G29" i="44"/>
  <c r="E29" i="44"/>
  <c r="H29" i="44" s="1"/>
  <c r="E28" i="44"/>
  <c r="E27" i="44"/>
  <c r="G27" i="44" s="1"/>
  <c r="H27" i="44" s="1"/>
  <c r="E26" i="44"/>
  <c r="E25" i="44"/>
  <c r="G25" i="44" s="1"/>
  <c r="H25" i="44" s="1"/>
  <c r="E24" i="44"/>
  <c r="G23" i="44"/>
  <c r="H23" i="44" s="1"/>
  <c r="E23" i="44"/>
  <c r="E22" i="44"/>
  <c r="G22" i="44" s="1"/>
  <c r="E21" i="44"/>
  <c r="G21" i="44" s="1"/>
  <c r="H21" i="44" s="1"/>
  <c r="E19" i="44"/>
  <c r="E18" i="44"/>
  <c r="G17" i="44"/>
  <c r="E17" i="44"/>
  <c r="H17" i="44" s="1"/>
  <c r="E16" i="44"/>
  <c r="G16" i="44" s="1"/>
  <c r="H16" i="44" s="1"/>
  <c r="E14" i="44"/>
  <c r="G14" i="44" s="1"/>
  <c r="H14" i="44" s="1"/>
  <c r="E13" i="44"/>
  <c r="G12" i="44"/>
  <c r="E12" i="44"/>
  <c r="H12" i="44" s="1"/>
  <c r="E78" i="45"/>
  <c r="G77" i="45"/>
  <c r="E77" i="45"/>
  <c r="H76" i="45"/>
  <c r="G76" i="45"/>
  <c r="E76" i="45"/>
  <c r="E75" i="45"/>
  <c r="G75" i="45" s="1"/>
  <c r="H75" i="45" s="1"/>
  <c r="E70" i="45"/>
  <c r="E69" i="45"/>
  <c r="E68" i="45"/>
  <c r="G67" i="45"/>
  <c r="E67" i="45"/>
  <c r="E66" i="45"/>
  <c r="E64" i="45"/>
  <c r="G64" i="45" s="1"/>
  <c r="H64" i="45" s="1"/>
  <c r="G63" i="45"/>
  <c r="E63" i="45"/>
  <c r="E62" i="45"/>
  <c r="E60" i="45"/>
  <c r="G60" i="45" s="1"/>
  <c r="H60" i="45" s="1"/>
  <c r="E59" i="45"/>
  <c r="E57" i="45"/>
  <c r="G57" i="45" s="1"/>
  <c r="E56" i="45"/>
  <c r="G56" i="45" s="1"/>
  <c r="H56" i="45" s="1"/>
  <c r="H54" i="45"/>
  <c r="G54" i="45"/>
  <c r="E54" i="45"/>
  <c r="E52" i="45"/>
  <c r="G52" i="45" s="1"/>
  <c r="E51" i="45"/>
  <c r="E49" i="45"/>
  <c r="E47" i="45"/>
  <c r="G45" i="45"/>
  <c r="E45" i="45"/>
  <c r="E43" i="45"/>
  <c r="E41" i="45"/>
  <c r="E39" i="45"/>
  <c r="G38" i="45"/>
  <c r="H38" i="45" s="1"/>
  <c r="E38" i="45"/>
  <c r="E37" i="45"/>
  <c r="H35" i="45"/>
  <c r="E35" i="45"/>
  <c r="G35" i="45" s="1"/>
  <c r="E34" i="45"/>
  <c r="H32" i="45"/>
  <c r="E32" i="45"/>
  <c r="G32" i="45" s="1"/>
  <c r="G31" i="45"/>
  <c r="E31" i="45"/>
  <c r="E29" i="45"/>
  <c r="E28" i="45"/>
  <c r="G28" i="45" s="1"/>
  <c r="E27" i="45"/>
  <c r="E26" i="45"/>
  <c r="E25" i="45"/>
  <c r="G25" i="45" s="1"/>
  <c r="H25" i="45" s="1"/>
  <c r="E24" i="45"/>
  <c r="E23" i="45"/>
  <c r="E22" i="45"/>
  <c r="G22" i="45" s="1"/>
  <c r="H22" i="45" s="1"/>
  <c r="E21" i="45"/>
  <c r="G19" i="45"/>
  <c r="E19" i="45"/>
  <c r="H19" i="45" s="1"/>
  <c r="E18" i="45"/>
  <c r="G18" i="45" s="1"/>
  <c r="H18" i="45" s="1"/>
  <c r="G17" i="45"/>
  <c r="E17" i="45"/>
  <c r="E16" i="45"/>
  <c r="E14" i="45"/>
  <c r="G14" i="45" s="1"/>
  <c r="E13" i="45"/>
  <c r="G13" i="45" s="1"/>
  <c r="H13" i="45" s="1"/>
  <c r="E12" i="45"/>
  <c r="G12" i="45" s="1"/>
  <c r="E83" i="94"/>
  <c r="G83" i="94" s="1"/>
  <c r="H83" i="94" s="1"/>
  <c r="E82" i="94"/>
  <c r="E81" i="94"/>
  <c r="E80" i="94"/>
  <c r="G80" i="94" s="1"/>
  <c r="E75" i="94"/>
  <c r="E74" i="94"/>
  <c r="E73" i="94"/>
  <c r="G73" i="94" s="1"/>
  <c r="H73" i="94" s="1"/>
  <c r="E72" i="94"/>
  <c r="E71" i="94"/>
  <c r="G71" i="94" s="1"/>
  <c r="E69" i="94"/>
  <c r="G68" i="94"/>
  <c r="E68" i="94"/>
  <c r="H68" i="94" s="1"/>
  <c r="E67" i="94"/>
  <c r="G67" i="94" s="1"/>
  <c r="H67" i="94" s="1"/>
  <c r="E65" i="94"/>
  <c r="E64" i="94"/>
  <c r="G64" i="94" s="1"/>
  <c r="H64" i="94" s="1"/>
  <c r="E62" i="94"/>
  <c r="E61" i="94"/>
  <c r="E59" i="94"/>
  <c r="G59" i="94" s="1"/>
  <c r="E57" i="94"/>
  <c r="G56" i="94"/>
  <c r="H56" i="94" s="1"/>
  <c r="E56" i="94"/>
  <c r="G54" i="94"/>
  <c r="H54" i="94" s="1"/>
  <c r="E54" i="94"/>
  <c r="E52" i="94"/>
  <c r="E50" i="94"/>
  <c r="G48" i="94"/>
  <c r="H48" i="94" s="1"/>
  <c r="E48" i="94"/>
  <c r="E46" i="94"/>
  <c r="G46" i="94" s="1"/>
  <c r="G44" i="94"/>
  <c r="E44" i="94"/>
  <c r="H44" i="94" s="1"/>
  <c r="E42" i="94"/>
  <c r="G42" i="94" s="1"/>
  <c r="H42" i="94" s="1"/>
  <c r="G41" i="94"/>
  <c r="H41" i="94" s="1"/>
  <c r="E41" i="94"/>
  <c r="E40" i="94"/>
  <c r="G40" i="94" s="1"/>
  <c r="H40" i="94" s="1"/>
  <c r="G39" i="94"/>
  <c r="E39" i="94"/>
  <c r="E38" i="94"/>
  <c r="E36" i="94"/>
  <c r="E35" i="94"/>
  <c r="E33" i="94"/>
  <c r="E32" i="94"/>
  <c r="G30" i="94"/>
  <c r="H30" i="94" s="1"/>
  <c r="E30" i="94"/>
  <c r="G29" i="94"/>
  <c r="H29" i="94" s="1"/>
  <c r="E29" i="94"/>
  <c r="E28" i="94"/>
  <c r="G27" i="94"/>
  <c r="H27" i="94" s="1"/>
  <c r="E27" i="94"/>
  <c r="E26" i="94"/>
  <c r="G26" i="94" s="1"/>
  <c r="E25" i="94"/>
  <c r="G25" i="94" s="1"/>
  <c r="E24" i="94"/>
  <c r="E23" i="94"/>
  <c r="G23" i="94" s="1"/>
  <c r="E21" i="94"/>
  <c r="E19" i="94"/>
  <c r="G19" i="94" s="1"/>
  <c r="H19" i="94" s="1"/>
  <c r="E18" i="94"/>
  <c r="G18" i="94" s="1"/>
  <c r="E17" i="94"/>
  <c r="G17" i="94" s="1"/>
  <c r="H17" i="94" s="1"/>
  <c r="E16" i="94"/>
  <c r="E14" i="94"/>
  <c r="G14" i="94" s="1"/>
  <c r="H14" i="94" s="1"/>
  <c r="H13" i="94"/>
  <c r="E13" i="94"/>
  <c r="G13" i="94" s="1"/>
  <c r="E12" i="94"/>
  <c r="G12" i="94" s="1"/>
  <c r="H12" i="94" s="1"/>
  <c r="E83" i="95"/>
  <c r="G83" i="95" s="1"/>
  <c r="H83" i="95" s="1"/>
  <c r="E82" i="95"/>
  <c r="E81" i="95"/>
  <c r="G81" i="95" s="1"/>
  <c r="G80" i="95"/>
  <c r="E80" i="95"/>
  <c r="E84" i="95" s="1"/>
  <c r="E75" i="95"/>
  <c r="E74" i="95"/>
  <c r="G73" i="95"/>
  <c r="H73" i="95" s="1"/>
  <c r="E73" i="95"/>
  <c r="E72" i="95"/>
  <c r="E71" i="95"/>
  <c r="H69" i="95"/>
  <c r="G69" i="95"/>
  <c r="E69" i="95"/>
  <c r="G68" i="95"/>
  <c r="H68" i="95" s="1"/>
  <c r="E68" i="95"/>
  <c r="E67" i="95"/>
  <c r="G65" i="95"/>
  <c r="E65" i="95"/>
  <c r="E64" i="95"/>
  <c r="E62" i="95"/>
  <c r="E61" i="95"/>
  <c r="E59" i="95"/>
  <c r="G59" i="95" s="1"/>
  <c r="H59" i="95" s="1"/>
  <c r="H57" i="95"/>
  <c r="G57" i="95"/>
  <c r="E57" i="95"/>
  <c r="G56" i="95"/>
  <c r="H56" i="95" s="1"/>
  <c r="E56" i="95"/>
  <c r="E54" i="95"/>
  <c r="G54" i="95" s="1"/>
  <c r="E52" i="95"/>
  <c r="E50" i="95"/>
  <c r="E48" i="95"/>
  <c r="E46" i="95"/>
  <c r="G44" i="95"/>
  <c r="E44" i="95"/>
  <c r="G42" i="95"/>
  <c r="H42" i="95" s="1"/>
  <c r="E42" i="95"/>
  <c r="E41" i="95"/>
  <c r="G41" i="95" s="1"/>
  <c r="H41" i="95" s="1"/>
  <c r="E40" i="95"/>
  <c r="E39" i="95"/>
  <c r="G39" i="95" s="1"/>
  <c r="H39" i="95" s="1"/>
  <c r="G38" i="95"/>
  <c r="E38" i="95"/>
  <c r="E36" i="95"/>
  <c r="G36" i="95" s="1"/>
  <c r="H36" i="95" s="1"/>
  <c r="H35" i="95"/>
  <c r="G35" i="95"/>
  <c r="E35" i="95"/>
  <c r="E33" i="95"/>
  <c r="G33" i="95" s="1"/>
  <c r="E32" i="95"/>
  <c r="E30" i="95"/>
  <c r="G30" i="95" s="1"/>
  <c r="H30" i="95" s="1"/>
  <c r="E29" i="95"/>
  <c r="G28" i="95"/>
  <c r="H28" i="95" s="1"/>
  <c r="E28" i="95"/>
  <c r="E27" i="95"/>
  <c r="E26" i="95"/>
  <c r="E25" i="95"/>
  <c r="E24" i="95"/>
  <c r="G24" i="95" s="1"/>
  <c r="H24" i="95" s="1"/>
  <c r="E23" i="95"/>
  <c r="G21" i="95"/>
  <c r="H21" i="95" s="1"/>
  <c r="E21" i="95"/>
  <c r="E19" i="95"/>
  <c r="E18" i="95"/>
  <c r="G17" i="95"/>
  <c r="H17" i="95" s="1"/>
  <c r="E17" i="95"/>
  <c r="E16" i="95"/>
  <c r="E14" i="95"/>
  <c r="G13" i="95"/>
  <c r="E13" i="95"/>
  <c r="E12" i="95"/>
  <c r="E86" i="96"/>
  <c r="G85" i="96"/>
  <c r="E85" i="96"/>
  <c r="E84" i="96"/>
  <c r="G84" i="96" s="1"/>
  <c r="H84" i="96" s="1"/>
  <c r="G83" i="96"/>
  <c r="H83" i="96" s="1"/>
  <c r="E83" i="96"/>
  <c r="G78" i="96"/>
  <c r="E78" i="96"/>
  <c r="E77" i="96"/>
  <c r="E76" i="96"/>
  <c r="G76" i="96" s="1"/>
  <c r="H76" i="96" s="1"/>
  <c r="E75" i="96"/>
  <c r="E74" i="96"/>
  <c r="G74" i="96" s="1"/>
  <c r="H74" i="96" s="1"/>
  <c r="E72" i="96"/>
  <c r="G72" i="96" s="1"/>
  <c r="H72" i="96" s="1"/>
  <c r="E71" i="96"/>
  <c r="E70" i="96"/>
  <c r="G70" i="96" s="1"/>
  <c r="E68" i="96"/>
  <c r="G68" i="96" s="1"/>
  <c r="H68" i="96" s="1"/>
  <c r="E67" i="96"/>
  <c r="G67" i="96" s="1"/>
  <c r="H67" i="96" s="1"/>
  <c r="E65" i="96"/>
  <c r="G65" i="96" s="1"/>
  <c r="H65" i="96" s="1"/>
  <c r="E64" i="96"/>
  <c r="G64" i="96" s="1"/>
  <c r="H64" i="96" s="1"/>
  <c r="E62" i="96"/>
  <c r="G62" i="96" s="1"/>
  <c r="H62" i="96" s="1"/>
  <c r="G61" i="96"/>
  <c r="H61" i="96" s="1"/>
  <c r="E61" i="96"/>
  <c r="E59" i="96"/>
  <c r="E58" i="96"/>
  <c r="G58" i="96" s="1"/>
  <c r="E56" i="96"/>
  <c r="G56" i="96" s="1"/>
  <c r="E54" i="96"/>
  <c r="E52" i="96"/>
  <c r="E50" i="96"/>
  <c r="E48" i="96"/>
  <c r="G48" i="96" s="1"/>
  <c r="H48" i="96" s="1"/>
  <c r="E46" i="96"/>
  <c r="G46" i="96" s="1"/>
  <c r="H46" i="96" s="1"/>
  <c r="E44" i="96"/>
  <c r="G44" i="96" s="1"/>
  <c r="G43" i="96"/>
  <c r="H43" i="96" s="1"/>
  <c r="E43" i="96"/>
  <c r="E42" i="96"/>
  <c r="G42" i="96" s="1"/>
  <c r="H42" i="96" s="1"/>
  <c r="E41" i="96"/>
  <c r="G40" i="96"/>
  <c r="H40" i="96" s="1"/>
  <c r="E40" i="96"/>
  <c r="E38" i="96"/>
  <c r="E37" i="96"/>
  <c r="G37" i="96" s="1"/>
  <c r="H37" i="96" s="1"/>
  <c r="G35" i="96"/>
  <c r="E35" i="96"/>
  <c r="H35" i="96" s="1"/>
  <c r="E33" i="96"/>
  <c r="E32" i="96"/>
  <c r="E30" i="96"/>
  <c r="G29" i="96"/>
  <c r="H29" i="96" s="1"/>
  <c r="E29" i="96"/>
  <c r="E28" i="96"/>
  <c r="G28" i="96" s="1"/>
  <c r="H28" i="96" s="1"/>
  <c r="E27" i="96"/>
  <c r="E26" i="96"/>
  <c r="G26" i="96" s="1"/>
  <c r="E25" i="96"/>
  <c r="G24" i="96"/>
  <c r="H24" i="96" s="1"/>
  <c r="E24" i="96"/>
  <c r="E23" i="96"/>
  <c r="E21" i="96"/>
  <c r="G21" i="96" s="1"/>
  <c r="E19" i="96"/>
  <c r="E18" i="96"/>
  <c r="E17" i="96"/>
  <c r="E16" i="96"/>
  <c r="G16" i="96" s="1"/>
  <c r="H16" i="96" s="1"/>
  <c r="E14" i="96"/>
  <c r="E13" i="96"/>
  <c r="E12" i="96"/>
  <c r="G12" i="96" s="1"/>
  <c r="G81" i="97"/>
  <c r="H81" i="97" s="1"/>
  <c r="E81" i="97"/>
  <c r="E80" i="97"/>
  <c r="G80" i="97" s="1"/>
  <c r="E79" i="97"/>
  <c r="E78" i="97"/>
  <c r="G73" i="97"/>
  <c r="E73" i="97"/>
  <c r="E72" i="97"/>
  <c r="G72" i="97" s="1"/>
  <c r="H72" i="97" s="1"/>
  <c r="G71" i="97"/>
  <c r="H71" i="97" s="1"/>
  <c r="E71" i="97"/>
  <c r="E70" i="97"/>
  <c r="E69" i="97"/>
  <c r="G69" i="97" s="1"/>
  <c r="E67" i="97"/>
  <c r="G67" i="97" s="1"/>
  <c r="H67" i="97" s="1"/>
  <c r="G66" i="97"/>
  <c r="H66" i="97" s="1"/>
  <c r="E66" i="97"/>
  <c r="E65" i="97"/>
  <c r="G65" i="97" s="1"/>
  <c r="G63" i="97"/>
  <c r="E63" i="97"/>
  <c r="E62" i="97"/>
  <c r="G62" i="97" s="1"/>
  <c r="G60" i="97"/>
  <c r="H60" i="97" s="1"/>
  <c r="E60" i="97"/>
  <c r="E59" i="97"/>
  <c r="G59" i="97" s="1"/>
  <c r="H59" i="97" s="1"/>
  <c r="G57" i="97"/>
  <c r="E57" i="97"/>
  <c r="H57" i="97" s="1"/>
  <c r="E55" i="97"/>
  <c r="G55" i="97" s="1"/>
  <c r="H55" i="97" s="1"/>
  <c r="E54" i="97"/>
  <c r="E52" i="97"/>
  <c r="E50" i="97"/>
  <c r="E48" i="97"/>
  <c r="G48" i="97" s="1"/>
  <c r="H48" i="97" s="1"/>
  <c r="G46" i="97"/>
  <c r="H46" i="97" s="1"/>
  <c r="E46" i="97"/>
  <c r="E44" i="97"/>
  <c r="G44" i="97" s="1"/>
  <c r="H44" i="97" s="1"/>
  <c r="E42" i="97"/>
  <c r="E41" i="97"/>
  <c r="G41" i="97" s="1"/>
  <c r="H41" i="97" s="1"/>
  <c r="E40" i="97"/>
  <c r="E39" i="97"/>
  <c r="G39" i="97" s="1"/>
  <c r="E38" i="97"/>
  <c r="E36" i="97"/>
  <c r="G36" i="97" s="1"/>
  <c r="E35" i="97"/>
  <c r="G35" i="97" s="1"/>
  <c r="H35" i="97" s="1"/>
  <c r="E33" i="97"/>
  <c r="E32" i="97"/>
  <c r="G32" i="97" s="1"/>
  <c r="E30" i="97"/>
  <c r="G30" i="97" s="1"/>
  <c r="H30" i="97" s="1"/>
  <c r="H29" i="97"/>
  <c r="E29" i="97"/>
  <c r="G29" i="97" s="1"/>
  <c r="G28" i="97"/>
  <c r="H28" i="97" s="1"/>
  <c r="E28" i="97"/>
  <c r="E27" i="97"/>
  <c r="G27" i="97" s="1"/>
  <c r="E26" i="97"/>
  <c r="G26" i="97" s="1"/>
  <c r="H26" i="97" s="1"/>
  <c r="G25" i="97"/>
  <c r="H25" i="97" s="1"/>
  <c r="E25" i="97"/>
  <c r="E24" i="97"/>
  <c r="G24" i="97" s="1"/>
  <c r="H24" i="97" s="1"/>
  <c r="G23" i="97"/>
  <c r="E23" i="97"/>
  <c r="E21" i="97"/>
  <c r="E19" i="97"/>
  <c r="G19" i="97" s="1"/>
  <c r="H19" i="97" s="1"/>
  <c r="E18" i="97"/>
  <c r="E17" i="97"/>
  <c r="E16" i="97"/>
  <c r="G16" i="97" s="1"/>
  <c r="H16" i="97" s="1"/>
  <c r="G14" i="97"/>
  <c r="H14" i="97" s="1"/>
  <c r="E14" i="97"/>
  <c r="E13" i="97"/>
  <c r="E12" i="97"/>
  <c r="G12" i="97" s="1"/>
  <c r="E75" i="98"/>
  <c r="H74" i="98"/>
  <c r="E74" i="98"/>
  <c r="G74" i="98" s="1"/>
  <c r="G73" i="98"/>
  <c r="E73" i="98"/>
  <c r="E72" i="98"/>
  <c r="G72" i="98" s="1"/>
  <c r="H72" i="98" s="1"/>
  <c r="E71" i="98"/>
  <c r="G71" i="98" s="1"/>
  <c r="E66" i="98"/>
  <c r="E65" i="98"/>
  <c r="G65" i="98" s="1"/>
  <c r="H65" i="98" s="1"/>
  <c r="E64" i="98"/>
  <c r="G63" i="98"/>
  <c r="E63" i="98"/>
  <c r="E62" i="98"/>
  <c r="G62" i="98" s="1"/>
  <c r="H62" i="98" s="1"/>
  <c r="G60" i="98"/>
  <c r="E60" i="98"/>
  <c r="E59" i="98"/>
  <c r="E58" i="98"/>
  <c r="G56" i="98"/>
  <c r="E56" i="98"/>
  <c r="E55" i="98"/>
  <c r="G55" i="98" s="1"/>
  <c r="E53" i="98"/>
  <c r="G53" i="98" s="1"/>
  <c r="E51" i="98"/>
  <c r="E50" i="98"/>
  <c r="E48" i="98"/>
  <c r="G48" i="98" s="1"/>
  <c r="H48" i="98" s="1"/>
  <c r="E47" i="98"/>
  <c r="E45" i="98"/>
  <c r="G43" i="98"/>
  <c r="E43" i="98"/>
  <c r="E41" i="98"/>
  <c r="G41" i="98" s="1"/>
  <c r="H41" i="98" s="1"/>
  <c r="E39" i="98"/>
  <c r="G39" i="98" s="1"/>
  <c r="E38" i="98"/>
  <c r="G38" i="98" s="1"/>
  <c r="H38" i="98" s="1"/>
  <c r="E37" i="98"/>
  <c r="E35" i="98"/>
  <c r="G35" i="98" s="1"/>
  <c r="H35" i="98" s="1"/>
  <c r="E34" i="98"/>
  <c r="E33" i="98"/>
  <c r="E31" i="98"/>
  <c r="E29" i="98"/>
  <c r="E28" i="98"/>
  <c r="G28" i="98" s="1"/>
  <c r="H28" i="98" s="1"/>
  <c r="E26" i="98"/>
  <c r="E25" i="98"/>
  <c r="E24" i="98"/>
  <c r="E23" i="98"/>
  <c r="G23" i="98" s="1"/>
  <c r="H23" i="98" s="1"/>
  <c r="E22" i="98"/>
  <c r="E21" i="98"/>
  <c r="G21" i="98" s="1"/>
  <c r="H21" i="98" s="1"/>
  <c r="E20" i="98"/>
  <c r="G19" i="98"/>
  <c r="E19" i="98"/>
  <c r="E17" i="98"/>
  <c r="G15" i="98"/>
  <c r="E15" i="98"/>
  <c r="E14" i="98"/>
  <c r="E12" i="98"/>
  <c r="H83" i="26"/>
  <c r="E83" i="26"/>
  <c r="G83" i="26" s="1"/>
  <c r="E82" i="26"/>
  <c r="E81" i="26"/>
  <c r="G81" i="26" s="1"/>
  <c r="H81" i="26" s="1"/>
  <c r="E80" i="26"/>
  <c r="E75" i="26"/>
  <c r="E74" i="26"/>
  <c r="E73" i="26"/>
  <c r="G73" i="26" s="1"/>
  <c r="H73" i="26" s="1"/>
  <c r="E72" i="26"/>
  <c r="G72" i="26" s="1"/>
  <c r="G71" i="26"/>
  <c r="E71" i="26"/>
  <c r="E69" i="26"/>
  <c r="G69" i="26" s="1"/>
  <c r="E68" i="26"/>
  <c r="G68" i="26" s="1"/>
  <c r="H68" i="26" s="1"/>
  <c r="E67" i="26"/>
  <c r="E65" i="26"/>
  <c r="G65" i="26" s="1"/>
  <c r="H65" i="26" s="1"/>
  <c r="G64" i="26"/>
  <c r="E64" i="26"/>
  <c r="E62" i="26"/>
  <c r="G62" i="26" s="1"/>
  <c r="H62" i="26" s="1"/>
  <c r="E61" i="26"/>
  <c r="E59" i="26"/>
  <c r="G59" i="26" s="1"/>
  <c r="H59" i="26" s="1"/>
  <c r="E57" i="26"/>
  <c r="E56" i="26"/>
  <c r="G54" i="26"/>
  <c r="E54" i="26"/>
  <c r="E52" i="26"/>
  <c r="G52" i="26" s="1"/>
  <c r="H52" i="26" s="1"/>
  <c r="E50" i="26"/>
  <c r="E48" i="26"/>
  <c r="G48" i="26" s="1"/>
  <c r="E46" i="26"/>
  <c r="G46" i="26" s="1"/>
  <c r="E44" i="26"/>
  <c r="G42" i="26"/>
  <c r="H42" i="26" s="1"/>
  <c r="E42" i="26"/>
  <c r="E41" i="26"/>
  <c r="E40" i="26"/>
  <c r="G40" i="26" s="1"/>
  <c r="H40" i="26" s="1"/>
  <c r="H39" i="26"/>
  <c r="E39" i="26"/>
  <c r="G39" i="26" s="1"/>
  <c r="G38" i="26"/>
  <c r="E38" i="26"/>
  <c r="E36" i="26"/>
  <c r="E35" i="26"/>
  <c r="E34" i="26"/>
  <c r="E32" i="26"/>
  <c r="G32" i="26" s="1"/>
  <c r="E31" i="26"/>
  <c r="G31" i="26" s="1"/>
  <c r="E29" i="26"/>
  <c r="G29" i="26" s="1"/>
  <c r="E28" i="26"/>
  <c r="G28" i="26" s="1"/>
  <c r="E27" i="26"/>
  <c r="E26" i="26"/>
  <c r="E25" i="26"/>
  <c r="E24" i="26"/>
  <c r="G24" i="26" s="1"/>
  <c r="H24" i="26" s="1"/>
  <c r="E23" i="26"/>
  <c r="G23" i="26" s="1"/>
  <c r="G22" i="26"/>
  <c r="E22" i="26"/>
  <c r="E20" i="26"/>
  <c r="H18" i="26"/>
  <c r="E18" i="26"/>
  <c r="G18" i="26" s="1"/>
  <c r="G17" i="26"/>
  <c r="E17" i="26"/>
  <c r="E16" i="26"/>
  <c r="E15" i="26"/>
  <c r="G15" i="26" s="1"/>
  <c r="E13" i="26"/>
  <c r="E12" i="26"/>
  <c r="H32" i="95" l="1"/>
  <c r="H25" i="96"/>
  <c r="H69" i="44"/>
  <c r="H12" i="95"/>
  <c r="H33" i="96"/>
  <c r="H58" i="39"/>
  <c r="H85" i="36"/>
  <c r="H13" i="96"/>
  <c r="H14" i="96"/>
  <c r="H39" i="45"/>
  <c r="H61" i="40"/>
  <c r="G85" i="36"/>
  <c r="H82" i="35"/>
  <c r="E84" i="34"/>
  <c r="H34" i="32"/>
  <c r="G51" i="98"/>
  <c r="H51" i="98" s="1"/>
  <c r="H44" i="96"/>
  <c r="H26" i="94"/>
  <c r="H28" i="45"/>
  <c r="H52" i="45"/>
  <c r="H22" i="44"/>
  <c r="H70" i="43"/>
  <c r="H75" i="41"/>
  <c r="G49" i="40"/>
  <c r="H49" i="40" s="1"/>
  <c r="G18" i="39"/>
  <c r="H18" i="39" s="1"/>
  <c r="H34" i="39"/>
  <c r="G72" i="39"/>
  <c r="H72" i="39" s="1"/>
  <c r="G29" i="37"/>
  <c r="H29" i="37" s="1"/>
  <c r="G57" i="34"/>
  <c r="H57" i="34" s="1"/>
  <c r="H32" i="33"/>
  <c r="G34" i="32"/>
  <c r="H12" i="31"/>
  <c r="H16" i="30"/>
  <c r="G37" i="30"/>
  <c r="H37" i="30" s="1"/>
  <c r="H61" i="27"/>
  <c r="H26" i="96"/>
  <c r="H80" i="95"/>
  <c r="H25" i="40"/>
  <c r="G27" i="26"/>
  <c r="H27" i="26" s="1"/>
  <c r="G50" i="26"/>
  <c r="H50" i="26" s="1"/>
  <c r="G75" i="26"/>
  <c r="H75" i="26" s="1"/>
  <c r="H31" i="98"/>
  <c r="H75" i="96"/>
  <c r="H38" i="95"/>
  <c r="H81" i="95"/>
  <c r="H12" i="43"/>
  <c r="G33" i="41"/>
  <c r="H33" i="41" s="1"/>
  <c r="G52" i="41"/>
  <c r="H52" i="41" s="1"/>
  <c r="H76" i="41"/>
  <c r="H19" i="39"/>
  <c r="G34" i="39"/>
  <c r="G54" i="39"/>
  <c r="H54" i="39" s="1"/>
  <c r="G27" i="38"/>
  <c r="H27" i="38" s="1"/>
  <c r="E81" i="29"/>
  <c r="H28" i="26"/>
  <c r="H54" i="26"/>
  <c r="G31" i="98"/>
  <c r="G75" i="96"/>
  <c r="H31" i="45"/>
  <c r="H22" i="42"/>
  <c r="G76" i="41"/>
  <c r="H73" i="40"/>
  <c r="H13" i="34"/>
  <c r="H15" i="31"/>
  <c r="H43" i="42"/>
  <c r="H21" i="39"/>
  <c r="H36" i="31"/>
  <c r="H64" i="27"/>
  <c r="H12" i="96"/>
  <c r="G23" i="95"/>
  <c r="H23" i="95" s="1"/>
  <c r="H65" i="95"/>
  <c r="H77" i="45"/>
  <c r="G69" i="44"/>
  <c r="G43" i="42"/>
  <c r="H66" i="42"/>
  <c r="H78" i="41"/>
  <c r="G21" i="39"/>
  <c r="G58" i="39"/>
  <c r="H17" i="32"/>
  <c r="G36" i="31"/>
  <c r="H64" i="28"/>
  <c r="G64" i="27"/>
  <c r="H57" i="26"/>
  <c r="G34" i="98"/>
  <c r="H34" i="98" s="1"/>
  <c r="H78" i="96"/>
  <c r="H69" i="94"/>
  <c r="E81" i="43"/>
  <c r="H22" i="39"/>
  <c r="H37" i="39"/>
  <c r="G82" i="26"/>
  <c r="H82" i="26" s="1"/>
  <c r="G12" i="26"/>
  <c r="H12" i="26" s="1"/>
  <c r="E76" i="26"/>
  <c r="H31" i="26"/>
  <c r="G57" i="26"/>
  <c r="H46" i="94"/>
  <c r="G69" i="94"/>
  <c r="H29" i="26"/>
  <c r="G59" i="98"/>
  <c r="H59" i="98" s="1"/>
  <c r="H36" i="97"/>
  <c r="H62" i="97"/>
  <c r="G13" i="96"/>
  <c r="G52" i="96"/>
  <c r="H52" i="96" s="1"/>
  <c r="E84" i="26"/>
  <c r="E85" i="26" s="1"/>
  <c r="E86" i="26" s="1"/>
  <c r="H60" i="98"/>
  <c r="H63" i="97"/>
  <c r="G59" i="45"/>
  <c r="H59" i="45" s="1"/>
  <c r="G78" i="45"/>
  <c r="G79" i="45" s="1"/>
  <c r="H47" i="42"/>
  <c r="G59" i="41"/>
  <c r="H59" i="41" s="1"/>
  <c r="H33" i="40"/>
  <c r="H31" i="38"/>
  <c r="H65" i="37"/>
  <c r="G17" i="36"/>
  <c r="H17" i="36" s="1"/>
  <c r="H64" i="34"/>
  <c r="H18" i="32"/>
  <c r="H68" i="27"/>
  <c r="H26" i="42"/>
  <c r="H69" i="42"/>
  <c r="G16" i="26"/>
  <c r="H16" i="26" s="1"/>
  <c r="G14" i="96"/>
  <c r="G33" i="96"/>
  <c r="G24" i="39"/>
  <c r="H24" i="39" s="1"/>
  <c r="H42" i="34"/>
  <c r="G21" i="31"/>
  <c r="H21" i="31" s="1"/>
  <c r="E81" i="30"/>
  <c r="H15" i="98"/>
  <c r="H63" i="98"/>
  <c r="H23" i="97"/>
  <c r="G27" i="95"/>
  <c r="H27" i="95" s="1"/>
  <c r="H44" i="95"/>
  <c r="H16" i="40"/>
  <c r="H35" i="38"/>
  <c r="H20" i="33"/>
  <c r="H23" i="30"/>
  <c r="H17" i="26"/>
  <c r="H38" i="26"/>
  <c r="H64" i="26"/>
  <c r="H73" i="32"/>
  <c r="H23" i="31"/>
  <c r="H74" i="94"/>
  <c r="G31" i="44"/>
  <c r="H31" i="44" s="1"/>
  <c r="G53" i="42"/>
  <c r="H53" i="42" s="1"/>
  <c r="H71" i="42"/>
  <c r="G61" i="40"/>
  <c r="G64" i="38"/>
  <c r="H64" i="38" s="1"/>
  <c r="G67" i="37"/>
  <c r="H67" i="37" s="1"/>
  <c r="G19" i="36"/>
  <c r="H19" i="36" s="1"/>
  <c r="H25" i="30"/>
  <c r="H43" i="98"/>
  <c r="G35" i="94"/>
  <c r="H35" i="94" s="1"/>
  <c r="G74" i="94"/>
  <c r="G39" i="45"/>
  <c r="G39" i="43"/>
  <c r="H39" i="43" s="1"/>
  <c r="H62" i="43"/>
  <c r="H12" i="42"/>
  <c r="G36" i="40"/>
  <c r="H36" i="40" s="1"/>
  <c r="E73" i="39"/>
  <c r="H47" i="39"/>
  <c r="G25" i="30"/>
  <c r="G37" i="29"/>
  <c r="H37" i="29" s="1"/>
  <c r="H70" i="33"/>
  <c r="H48" i="27"/>
  <c r="G66" i="45"/>
  <c r="H66" i="45" s="1"/>
  <c r="G32" i="44"/>
  <c r="H32" i="44" s="1"/>
  <c r="G54" i="42"/>
  <c r="H54" i="42" s="1"/>
  <c r="G43" i="41"/>
  <c r="H43" i="41" s="1"/>
  <c r="G67" i="41"/>
  <c r="H67" i="41" s="1"/>
  <c r="H14" i="39"/>
  <c r="G38" i="38"/>
  <c r="H38" i="38" s="1"/>
  <c r="G50" i="36"/>
  <c r="H50" i="36" s="1"/>
  <c r="G23" i="35"/>
  <c r="H23" i="35" s="1"/>
  <c r="H26" i="34"/>
  <c r="G70" i="33"/>
  <c r="H78" i="31"/>
  <c r="G48" i="27"/>
  <c r="G70" i="97"/>
  <c r="H70" i="97" s="1"/>
  <c r="G12" i="95"/>
  <c r="G72" i="95"/>
  <c r="H72" i="95" s="1"/>
  <c r="G26" i="34"/>
  <c r="H75" i="32"/>
  <c r="H17" i="29"/>
  <c r="H20" i="26"/>
  <c r="H31" i="42"/>
  <c r="H22" i="26"/>
  <c r="G47" i="98"/>
  <c r="H47" i="98" s="1"/>
  <c r="G32" i="95"/>
  <c r="G21" i="94"/>
  <c r="H21" i="94" s="1"/>
  <c r="G57" i="94"/>
  <c r="H57" i="94" s="1"/>
  <c r="H80" i="94"/>
  <c r="H45" i="45"/>
  <c r="H67" i="45"/>
  <c r="G43" i="43"/>
  <c r="H43" i="43" s="1"/>
  <c r="G31" i="42"/>
  <c r="H24" i="41"/>
  <c r="H45" i="41"/>
  <c r="G22" i="40"/>
  <c r="H22" i="40" s="1"/>
  <c r="G64" i="40"/>
  <c r="H64" i="40" s="1"/>
  <c r="G26" i="27"/>
  <c r="H26" i="27" s="1"/>
  <c r="G50" i="27"/>
  <c r="H50" i="27" s="1"/>
  <c r="H27" i="39"/>
  <c r="G20" i="26"/>
  <c r="H71" i="98"/>
  <c r="H27" i="97"/>
  <c r="G38" i="96"/>
  <c r="H38" i="96" s="1"/>
  <c r="H71" i="26"/>
  <c r="H73" i="98"/>
  <c r="H41" i="38"/>
  <c r="E81" i="31"/>
  <c r="G77" i="28"/>
  <c r="H77" i="28" s="1"/>
  <c r="H68" i="45"/>
  <c r="H69" i="41"/>
  <c r="H27" i="37"/>
  <c r="E82" i="37"/>
  <c r="H56" i="36"/>
  <c r="G25" i="35"/>
  <c r="H25" i="35" s="1"/>
  <c r="H82" i="27"/>
  <c r="H73" i="97"/>
  <c r="G25" i="96"/>
  <c r="H62" i="94"/>
  <c r="G27" i="45"/>
  <c r="H27" i="45" s="1"/>
  <c r="G68" i="45"/>
  <c r="G69" i="43"/>
  <c r="H69" i="43" s="1"/>
  <c r="E81" i="42"/>
  <c r="G69" i="41"/>
  <c r="G23" i="40"/>
  <c r="H23" i="40" s="1"/>
  <c r="G27" i="37"/>
  <c r="G52" i="37"/>
  <c r="H52" i="37" s="1"/>
  <c r="G78" i="37"/>
  <c r="H26" i="36"/>
  <c r="G56" i="36"/>
  <c r="E84" i="35"/>
  <c r="G82" i="27"/>
  <c r="G62" i="94"/>
  <c r="H28" i="43"/>
  <c r="H49" i="43"/>
  <c r="G35" i="42"/>
  <c r="H35" i="42" s="1"/>
  <c r="H59" i="42"/>
  <c r="G49" i="41"/>
  <c r="H49" i="41" s="1"/>
  <c r="H26" i="35"/>
  <c r="G57" i="33"/>
  <c r="H57" i="33" s="1"/>
  <c r="H24" i="29"/>
  <c r="H71" i="29"/>
  <c r="H27" i="28"/>
  <c r="H28" i="38"/>
  <c r="H64" i="98"/>
  <c r="H13" i="26"/>
  <c r="G61" i="26"/>
  <c r="H61" i="26" s="1"/>
  <c r="G37" i="98"/>
  <c r="H37" i="98" s="1"/>
  <c r="H53" i="98"/>
  <c r="G21" i="97"/>
  <c r="H21" i="97" s="1"/>
  <c r="G30" i="96"/>
  <c r="H30" i="96" s="1"/>
  <c r="G34" i="45"/>
  <c r="H34" i="45" s="1"/>
  <c r="G19" i="42"/>
  <c r="H19" i="42" s="1"/>
  <c r="G34" i="42"/>
  <c r="H34" i="42" s="1"/>
  <c r="H41" i="40"/>
  <c r="E79" i="96"/>
  <c r="H71" i="96"/>
  <c r="H43" i="40"/>
  <c r="G65" i="40"/>
  <c r="H65" i="40"/>
  <c r="G58" i="36"/>
  <c r="H58" i="36" s="1"/>
  <c r="G69" i="45"/>
  <c r="H69" i="45" s="1"/>
  <c r="H37" i="41"/>
  <c r="G13" i="26"/>
  <c r="G37" i="41"/>
  <c r="H24" i="40"/>
  <c r="G66" i="38"/>
  <c r="H66" i="38" s="1"/>
  <c r="H27" i="36"/>
  <c r="H64" i="35"/>
  <c r="G40" i="95"/>
  <c r="H40" i="95" s="1"/>
  <c r="G61" i="95"/>
  <c r="H61" i="95" s="1"/>
  <c r="G74" i="95"/>
  <c r="H74" i="95" s="1"/>
  <c r="G38" i="97"/>
  <c r="H38" i="97" s="1"/>
  <c r="G17" i="96"/>
  <c r="H17" i="96" s="1"/>
  <c r="G71" i="96"/>
  <c r="G54" i="33"/>
  <c r="H54" i="33" s="1"/>
  <c r="G34" i="29"/>
  <c r="H34" i="29" s="1"/>
  <c r="E74" i="39"/>
  <c r="H12" i="36"/>
  <c r="H16" i="34"/>
  <c r="G16" i="34"/>
  <c r="G83" i="34"/>
  <c r="H83" i="34" s="1"/>
  <c r="E84" i="32"/>
  <c r="H80" i="32"/>
  <c r="H35" i="29"/>
  <c r="G44" i="26"/>
  <c r="H44" i="26" s="1"/>
  <c r="H32" i="94"/>
  <c r="G32" i="94"/>
  <c r="G64" i="43"/>
  <c r="H64" i="43" s="1"/>
  <c r="G81" i="43"/>
  <c r="H77" i="43"/>
  <c r="H32" i="37"/>
  <c r="G32" i="37"/>
  <c r="H54" i="36"/>
  <c r="G18" i="96"/>
  <c r="H18" i="96"/>
  <c r="G62" i="95"/>
  <c r="H62" i="95" s="1"/>
  <c r="G23" i="45"/>
  <c r="H23" i="45" s="1"/>
  <c r="G37" i="45"/>
  <c r="H37" i="45" s="1"/>
  <c r="G73" i="44"/>
  <c r="H73" i="44" s="1"/>
  <c r="H45" i="38"/>
  <c r="G45" i="38"/>
  <c r="G75" i="98"/>
  <c r="H75" i="98" s="1"/>
  <c r="E82" i="97"/>
  <c r="H78" i="97"/>
  <c r="G78" i="97"/>
  <c r="H18" i="94"/>
  <c r="G18" i="44"/>
  <c r="H18" i="44" s="1"/>
  <c r="H64" i="36"/>
  <c r="H74" i="44"/>
  <c r="G48" i="35"/>
  <c r="H48" i="35" s="1"/>
  <c r="G65" i="94"/>
  <c r="H65" i="94" s="1"/>
  <c r="G24" i="45"/>
  <c r="H24" i="45" s="1"/>
  <c r="G74" i="44"/>
  <c r="G12" i="39"/>
  <c r="E73" i="38"/>
  <c r="G71" i="35"/>
  <c r="H71" i="35" s="1"/>
  <c r="E71" i="33"/>
  <c r="G79" i="97"/>
  <c r="H79" i="97" s="1"/>
  <c r="G28" i="38"/>
  <c r="G24" i="98"/>
  <c r="H24" i="98" s="1"/>
  <c r="E79" i="45"/>
  <c r="H79" i="45" s="1"/>
  <c r="H18" i="29"/>
  <c r="G18" i="29"/>
  <c r="G34" i="26"/>
  <c r="H34" i="26" s="1"/>
  <c r="H48" i="26"/>
  <c r="H65" i="97"/>
  <c r="H80" i="97"/>
  <c r="H56" i="96"/>
  <c r="G62" i="44"/>
  <c r="H62" i="44" s="1"/>
  <c r="G51" i="43"/>
  <c r="H51" i="43" s="1"/>
  <c r="G65" i="42"/>
  <c r="H65" i="42" s="1"/>
  <c r="H30" i="38"/>
  <c r="G62" i="32"/>
  <c r="H62" i="32" s="1"/>
  <c r="H46" i="26"/>
  <c r="H51" i="44"/>
  <c r="H47" i="30"/>
  <c r="G47" i="30"/>
  <c r="G22" i="98"/>
  <c r="H22" i="98" s="1"/>
  <c r="H14" i="40"/>
  <c r="G46" i="95"/>
  <c r="H46" i="95" s="1"/>
  <c r="E71" i="45"/>
  <c r="H30" i="40"/>
  <c r="G19" i="43"/>
  <c r="H19" i="43" s="1"/>
  <c r="G35" i="26"/>
  <c r="H35" i="26" s="1"/>
  <c r="H59" i="96"/>
  <c r="G59" i="96"/>
  <c r="G24" i="94"/>
  <c r="H24" i="94" s="1"/>
  <c r="E67" i="98"/>
  <c r="G64" i="98"/>
  <c r="G41" i="96"/>
  <c r="H41" i="96" s="1"/>
  <c r="G18" i="95"/>
  <c r="H18" i="95" s="1"/>
  <c r="H49" i="42"/>
  <c r="H75" i="40"/>
  <c r="H32" i="35"/>
  <c r="G69" i="34"/>
  <c r="H69" i="34" s="1"/>
  <c r="H74" i="27"/>
  <c r="H65" i="43"/>
  <c r="H29" i="95"/>
  <c r="H32" i="26"/>
  <c r="G36" i="94"/>
  <c r="H36" i="94" s="1"/>
  <c r="G50" i="97"/>
  <c r="H50" i="97" s="1"/>
  <c r="H34" i="43"/>
  <c r="E77" i="26"/>
  <c r="H23" i="26"/>
  <c r="G36" i="26"/>
  <c r="H36" i="26"/>
  <c r="H72" i="26"/>
  <c r="G12" i="98"/>
  <c r="G52" i="97"/>
  <c r="H52" i="97" s="1"/>
  <c r="G27" i="96"/>
  <c r="H27" i="96" s="1"/>
  <c r="G71" i="95"/>
  <c r="H71" i="95" s="1"/>
  <c r="H59" i="94"/>
  <c r="G35" i="43"/>
  <c r="H35" i="43" s="1"/>
  <c r="H51" i="42"/>
  <c r="E76" i="40"/>
  <c r="G14" i="38"/>
  <c r="H14" i="38" s="1"/>
  <c r="E74" i="37"/>
  <c r="G48" i="34"/>
  <c r="H48" i="34" s="1"/>
  <c r="H16" i="31"/>
  <c r="G16" i="31"/>
  <c r="G69" i="30"/>
  <c r="H69" i="30" s="1"/>
  <c r="G66" i="43"/>
  <c r="H66" i="43" s="1"/>
  <c r="H12" i="39"/>
  <c r="G52" i="35"/>
  <c r="H52" i="35" s="1"/>
  <c r="H58" i="96"/>
  <c r="G64" i="44"/>
  <c r="H64" i="44" s="1"/>
  <c r="G66" i="39"/>
  <c r="H66" i="39" s="1"/>
  <c r="H70" i="36"/>
  <c r="H13" i="31"/>
  <c r="H34" i="31"/>
  <c r="G34" i="31"/>
  <c r="H56" i="26"/>
  <c r="G50" i="98"/>
  <c r="H50" i="98" s="1"/>
  <c r="H54" i="97"/>
  <c r="H19" i="95"/>
  <c r="G61" i="94"/>
  <c r="H61" i="94" s="1"/>
  <c r="G45" i="44"/>
  <c r="H45" i="44" s="1"/>
  <c r="G12" i="37"/>
  <c r="G73" i="37"/>
  <c r="H73" i="37" s="1"/>
  <c r="G71" i="34"/>
  <c r="H71" i="34" s="1"/>
  <c r="G13" i="39"/>
  <c r="H13" i="39" s="1"/>
  <c r="H12" i="97"/>
  <c r="G48" i="37"/>
  <c r="H48" i="37" s="1"/>
  <c r="H12" i="35"/>
  <c r="H13" i="35"/>
  <c r="H32" i="97"/>
  <c r="G54" i="97"/>
  <c r="G19" i="95"/>
  <c r="E84" i="94"/>
  <c r="G51" i="45"/>
  <c r="H51" i="45" s="1"/>
  <c r="G39" i="40"/>
  <c r="H39" i="40" s="1"/>
  <c r="H12" i="37"/>
  <c r="H50" i="34"/>
  <c r="E73" i="29"/>
  <c r="H42" i="97"/>
  <c r="H50" i="94"/>
  <c r="G50" i="94"/>
  <c r="G29" i="95"/>
  <c r="H12" i="45"/>
  <c r="E87" i="96"/>
  <c r="H85" i="96"/>
  <c r="H28" i="44"/>
  <c r="G28" i="44"/>
  <c r="G54" i="96"/>
  <c r="H54" i="96" s="1"/>
  <c r="G24" i="43"/>
  <c r="H24" i="43" s="1"/>
  <c r="E73" i="42"/>
  <c r="H17" i="41"/>
  <c r="G54" i="41"/>
  <c r="H54" i="41" s="1"/>
  <c r="H14" i="37"/>
  <c r="G14" i="37"/>
  <c r="G30" i="37"/>
  <c r="H30" i="37" s="1"/>
  <c r="G30" i="34"/>
  <c r="H30" i="34" s="1"/>
  <c r="H43" i="33"/>
  <c r="G43" i="33"/>
  <c r="G14" i="95"/>
  <c r="H14" i="95" s="1"/>
  <c r="G25" i="98"/>
  <c r="H25" i="98" s="1"/>
  <c r="G74" i="26"/>
  <c r="H74" i="26" s="1"/>
  <c r="G66" i="98"/>
  <c r="H66" i="98" s="1"/>
  <c r="G25" i="26"/>
  <c r="H25" i="26" s="1"/>
  <c r="G81" i="94"/>
  <c r="E76" i="44"/>
  <c r="G49" i="44"/>
  <c r="H49" i="44" s="1"/>
  <c r="G18" i="42"/>
  <c r="H18" i="42" s="1"/>
  <c r="H16" i="37"/>
  <c r="H55" i="37"/>
  <c r="G55" i="37"/>
  <c r="G84" i="28"/>
  <c r="H84" i="28"/>
  <c r="H51" i="31"/>
  <c r="G15" i="32"/>
  <c r="H15" i="32" s="1"/>
  <c r="G62" i="30"/>
  <c r="H62" i="30" s="1"/>
  <c r="H51" i="29"/>
  <c r="H16" i="28"/>
  <c r="E87" i="28"/>
  <c r="G13" i="29"/>
  <c r="H13" i="29" s="1"/>
  <c r="G50" i="37"/>
  <c r="H50" i="37" s="1"/>
  <c r="G28" i="36"/>
  <c r="H28" i="36" s="1"/>
  <c r="H46" i="35"/>
  <c r="E76" i="34"/>
  <c r="E77" i="34" s="1"/>
  <c r="G12" i="34"/>
  <c r="G47" i="33"/>
  <c r="H47" i="33" s="1"/>
  <c r="H68" i="33"/>
  <c r="H83" i="28"/>
  <c r="G79" i="31"/>
  <c r="H79" i="31" s="1"/>
  <c r="G46" i="27"/>
  <c r="H46" i="27" s="1"/>
  <c r="H43" i="30"/>
  <c r="H68" i="30"/>
  <c r="H20" i="28"/>
  <c r="H71" i="27"/>
  <c r="G71" i="27"/>
  <c r="G41" i="28"/>
  <c r="H41" i="28" s="1"/>
  <c r="G65" i="28"/>
  <c r="H65" i="28" s="1"/>
  <c r="H21" i="42"/>
  <c r="G76" i="33"/>
  <c r="H76" i="33" s="1"/>
  <c r="G21" i="42"/>
  <c r="G25" i="41"/>
  <c r="H25" i="41" s="1"/>
  <c r="E76" i="27"/>
  <c r="G12" i="27"/>
  <c r="H12" i="27" s="1"/>
  <c r="G32" i="27"/>
  <c r="H32" i="27" s="1"/>
  <c r="H15" i="26"/>
  <c r="G26" i="26"/>
  <c r="H26" i="26" s="1"/>
  <c r="G14" i="98"/>
  <c r="H14" i="98" s="1"/>
  <c r="H39" i="98"/>
  <c r="H55" i="98"/>
  <c r="G13" i="97"/>
  <c r="H13" i="97" s="1"/>
  <c r="H69" i="97"/>
  <c r="G77" i="96"/>
  <c r="H77" i="96" s="1"/>
  <c r="H33" i="95"/>
  <c r="G64" i="95"/>
  <c r="H64" i="95" s="1"/>
  <c r="H25" i="94"/>
  <c r="G38" i="94"/>
  <c r="H38" i="94" s="1"/>
  <c r="H57" i="45"/>
  <c r="H34" i="44"/>
  <c r="G75" i="44"/>
  <c r="H75" i="44" s="1"/>
  <c r="G72" i="42"/>
  <c r="H72" i="42" s="1"/>
  <c r="H38" i="41"/>
  <c r="H56" i="41"/>
  <c r="H56" i="39"/>
  <c r="H77" i="36"/>
  <c r="H35" i="35"/>
  <c r="G17" i="34"/>
  <c r="H17" i="34" s="1"/>
  <c r="H35" i="34"/>
  <c r="G24" i="32"/>
  <c r="H24" i="32" s="1"/>
  <c r="H64" i="32"/>
  <c r="H20" i="29"/>
  <c r="G74" i="27"/>
  <c r="G61" i="29"/>
  <c r="H61" i="29" s="1"/>
  <c r="G32" i="96"/>
  <c r="H32" i="96" s="1"/>
  <c r="G67" i="26"/>
  <c r="H67" i="26" s="1"/>
  <c r="G26" i="98"/>
  <c r="H26" i="98" s="1"/>
  <c r="H56" i="98"/>
  <c r="H39" i="97"/>
  <c r="G19" i="96"/>
  <c r="H19" i="96" s="1"/>
  <c r="G48" i="95"/>
  <c r="H48" i="95" s="1"/>
  <c r="G52" i="94"/>
  <c r="H52" i="94" s="1"/>
  <c r="G82" i="94"/>
  <c r="H82" i="94" s="1"/>
  <c r="G16" i="45"/>
  <c r="H16" i="45" s="1"/>
  <c r="G41" i="45"/>
  <c r="H41" i="45" s="1"/>
  <c r="G24" i="44"/>
  <c r="H24" i="44" s="1"/>
  <c r="G51" i="44"/>
  <c r="G65" i="44"/>
  <c r="H65" i="44" s="1"/>
  <c r="G25" i="43"/>
  <c r="H25" i="43" s="1"/>
  <c r="G39" i="42"/>
  <c r="H39" i="42" s="1"/>
  <c r="G26" i="41"/>
  <c r="H26" i="41" s="1"/>
  <c r="G18" i="40"/>
  <c r="H18" i="40" s="1"/>
  <c r="G30" i="40"/>
  <c r="G41" i="39"/>
  <c r="H41" i="39" s="1"/>
  <c r="H18" i="38"/>
  <c r="G34" i="38"/>
  <c r="H34" i="38" s="1"/>
  <c r="G39" i="36"/>
  <c r="H39" i="36" s="1"/>
  <c r="G53" i="30"/>
  <c r="H53" i="30" s="1"/>
  <c r="G26" i="28"/>
  <c r="H26" i="28" s="1"/>
  <c r="G28" i="40"/>
  <c r="H28" i="40" s="1"/>
  <c r="G16" i="38"/>
  <c r="G19" i="37"/>
  <c r="H19" i="37" s="1"/>
  <c r="H72" i="35"/>
  <c r="G72" i="35"/>
  <c r="G81" i="32"/>
  <c r="G84" i="32" s="1"/>
  <c r="G77" i="29"/>
  <c r="G75" i="95"/>
  <c r="H75" i="95" s="1"/>
  <c r="G56" i="42"/>
  <c r="H56" i="42" s="1"/>
  <c r="G67" i="40"/>
  <c r="H67" i="40" s="1"/>
  <c r="G72" i="34"/>
  <c r="H72" i="34" s="1"/>
  <c r="G22" i="31"/>
  <c r="H22" i="31" s="1"/>
  <c r="H77" i="29"/>
  <c r="G46" i="28"/>
  <c r="H46" i="28" s="1"/>
  <c r="H80" i="26"/>
  <c r="G80" i="26"/>
  <c r="G84" i="26" s="1"/>
  <c r="G40" i="97"/>
  <c r="H40" i="97" s="1"/>
  <c r="H39" i="94"/>
  <c r="G13" i="44"/>
  <c r="G26" i="43"/>
  <c r="H26" i="43" s="1"/>
  <c r="H24" i="42"/>
  <c r="H59" i="38"/>
  <c r="G59" i="38"/>
  <c r="E81" i="38"/>
  <c r="G77" i="38"/>
  <c r="H77" i="38" s="1"/>
  <c r="E79" i="33"/>
  <c r="H14" i="45"/>
  <c r="E73" i="43"/>
  <c r="G64" i="36"/>
  <c r="G80" i="35"/>
  <c r="H80" i="35" s="1"/>
  <c r="G15" i="30"/>
  <c r="H15" i="30" s="1"/>
  <c r="H40" i="29"/>
  <c r="G64" i="29"/>
  <c r="H64" i="29" s="1"/>
  <c r="E77" i="27"/>
  <c r="H52" i="27"/>
  <c r="H70" i="45"/>
  <c r="H13" i="27"/>
  <c r="H50" i="95"/>
  <c r="G43" i="45"/>
  <c r="H43" i="45" s="1"/>
  <c r="G50" i="95"/>
  <c r="G67" i="44"/>
  <c r="H67" i="44" s="1"/>
  <c r="G13" i="43"/>
  <c r="G25" i="42"/>
  <c r="H25" i="42" s="1"/>
  <c r="E71" i="41"/>
  <c r="G19" i="40"/>
  <c r="H19" i="40" s="1"/>
  <c r="G71" i="40"/>
  <c r="H71" i="40" s="1"/>
  <c r="G43" i="39"/>
  <c r="H43" i="39" s="1"/>
  <c r="G21" i="38"/>
  <c r="H21" i="38" s="1"/>
  <c r="G61" i="38"/>
  <c r="H61" i="38" s="1"/>
  <c r="G41" i="36"/>
  <c r="H41" i="36" s="1"/>
  <c r="H36" i="33"/>
  <c r="H52" i="28"/>
  <c r="G30" i="39"/>
  <c r="H30" i="39" s="1"/>
  <c r="G59" i="39"/>
  <c r="H59" i="39" s="1"/>
  <c r="H77" i="39"/>
  <c r="G23" i="36"/>
  <c r="H23" i="36" s="1"/>
  <c r="G37" i="35"/>
  <c r="H37" i="35" s="1"/>
  <c r="G36" i="33"/>
  <c r="G62" i="33"/>
  <c r="H62" i="33" s="1"/>
  <c r="G47" i="32"/>
  <c r="H47" i="32" s="1"/>
  <c r="H32" i="30"/>
  <c r="G52" i="28"/>
  <c r="H76" i="28"/>
  <c r="G36" i="27"/>
  <c r="H36" i="27" s="1"/>
  <c r="G56" i="26"/>
  <c r="H69" i="26"/>
  <c r="G17" i="98"/>
  <c r="H17" i="98" s="1"/>
  <c r="G29" i="98"/>
  <c r="H29" i="98" s="1"/>
  <c r="G50" i="96"/>
  <c r="H50" i="96" s="1"/>
  <c r="G29" i="45"/>
  <c r="H29" i="45" s="1"/>
  <c r="G62" i="45"/>
  <c r="H62" i="45" s="1"/>
  <c r="G77" i="41"/>
  <c r="H77" i="41" s="1"/>
  <c r="H56" i="40"/>
  <c r="G56" i="40"/>
  <c r="G42" i="97"/>
  <c r="G25" i="95"/>
  <c r="H25" i="95" s="1"/>
  <c r="G82" i="95"/>
  <c r="G84" i="95" s="1"/>
  <c r="H84" i="95" s="1"/>
  <c r="G16" i="94"/>
  <c r="H28" i="94"/>
  <c r="G47" i="45"/>
  <c r="H47" i="45" s="1"/>
  <c r="G26" i="44"/>
  <c r="H26" i="44" s="1"/>
  <c r="G55" i="44"/>
  <c r="H55" i="44" s="1"/>
  <c r="H14" i="43"/>
  <c r="H28" i="41"/>
  <c r="G45" i="39"/>
  <c r="H45" i="39" s="1"/>
  <c r="G78" i="39"/>
  <c r="H78" i="39" s="1"/>
  <c r="H22" i="38"/>
  <c r="G42" i="37"/>
  <c r="H42" i="37" s="1"/>
  <c r="G42" i="36"/>
  <c r="H42" i="36" s="1"/>
  <c r="G81" i="34"/>
  <c r="H81" i="34" s="1"/>
  <c r="H49" i="32"/>
  <c r="G49" i="32"/>
  <c r="H71" i="31"/>
  <c r="G71" i="31"/>
  <c r="H38" i="27"/>
  <c r="G41" i="26"/>
  <c r="H41" i="26" s="1"/>
  <c r="H19" i="98"/>
  <c r="G17" i="97"/>
  <c r="H17" i="97" s="1"/>
  <c r="E76" i="95"/>
  <c r="G28" i="94"/>
  <c r="G72" i="94"/>
  <c r="H72" i="94" s="1"/>
  <c r="G14" i="42"/>
  <c r="H30" i="41"/>
  <c r="G79" i="39"/>
  <c r="H79" i="39" s="1"/>
  <c r="H66" i="37"/>
  <c r="H24" i="35"/>
  <c r="G25" i="34"/>
  <c r="H25" i="34" s="1"/>
  <c r="H21" i="33"/>
  <c r="H62" i="27"/>
  <c r="H71" i="94"/>
  <c r="G33" i="98"/>
  <c r="H33" i="98" s="1"/>
  <c r="H26" i="95"/>
  <c r="G26" i="95"/>
  <c r="G81" i="44"/>
  <c r="G84" i="44" s="1"/>
  <c r="H84" i="44" s="1"/>
  <c r="H39" i="38"/>
  <c r="G39" i="38"/>
  <c r="G86" i="36"/>
  <c r="H86" i="36" s="1"/>
  <c r="G49" i="31"/>
  <c r="H49" i="31" s="1"/>
  <c r="E73" i="31"/>
  <c r="E74" i="31" s="1"/>
  <c r="G17" i="30"/>
  <c r="H17" i="30" s="1"/>
  <c r="G61" i="30"/>
  <c r="H61" i="30" s="1"/>
  <c r="G80" i="30"/>
  <c r="G31" i="28"/>
  <c r="H31" i="28" s="1"/>
  <c r="G18" i="97"/>
  <c r="H70" i="96"/>
  <c r="H13" i="95"/>
  <c r="G49" i="45"/>
  <c r="H49" i="45" s="1"/>
  <c r="H40" i="44"/>
  <c r="G45" i="43"/>
  <c r="H45" i="43" s="1"/>
  <c r="H79" i="42"/>
  <c r="G64" i="41"/>
  <c r="H64" i="41" s="1"/>
  <c r="H59" i="40"/>
  <c r="E79" i="36"/>
  <c r="G32" i="32"/>
  <c r="H32" i="32" s="1"/>
  <c r="H80" i="30"/>
  <c r="H65" i="29"/>
  <c r="E84" i="27"/>
  <c r="H80" i="27"/>
  <c r="H16" i="43"/>
  <c r="H59" i="43"/>
  <c r="H31" i="40"/>
  <c r="G31" i="40"/>
  <c r="H25" i="38"/>
  <c r="G62" i="38"/>
  <c r="H62" i="38" s="1"/>
  <c r="G54" i="36"/>
  <c r="G81" i="35"/>
  <c r="H81" i="35" s="1"/>
  <c r="G69" i="33"/>
  <c r="H69" i="33" s="1"/>
  <c r="G43" i="30"/>
  <c r="H66" i="29"/>
  <c r="G24" i="27"/>
  <c r="H24" i="27" s="1"/>
  <c r="G62" i="27"/>
  <c r="G80" i="27"/>
  <c r="G58" i="98"/>
  <c r="H58" i="98" s="1"/>
  <c r="E80" i="96"/>
  <c r="H33" i="94"/>
  <c r="H19" i="44"/>
  <c r="H21" i="40"/>
  <c r="G23" i="34"/>
  <c r="H23" i="34" s="1"/>
  <c r="H69" i="32"/>
  <c r="G85" i="28"/>
  <c r="H85" i="28" s="1"/>
  <c r="H40" i="27"/>
  <c r="H39" i="35"/>
  <c r="G20" i="98"/>
  <c r="H20" i="98" s="1"/>
  <c r="G33" i="97"/>
  <c r="H33" i="97" s="1"/>
  <c r="H21" i="96"/>
  <c r="G86" i="96"/>
  <c r="G87" i="96" s="1"/>
  <c r="G16" i="95"/>
  <c r="H16" i="95" s="1"/>
  <c r="G52" i="95"/>
  <c r="H52" i="95" s="1"/>
  <c r="G33" i="94"/>
  <c r="G21" i="45"/>
  <c r="H21" i="45" s="1"/>
  <c r="G70" i="45"/>
  <c r="G19" i="44"/>
  <c r="G82" i="44"/>
  <c r="H82" i="44" s="1"/>
  <c r="G17" i="43"/>
  <c r="H17" i="43" s="1"/>
  <c r="G72" i="43"/>
  <c r="H72" i="43" s="1"/>
  <c r="G21" i="41"/>
  <c r="H21" i="41" s="1"/>
  <c r="G66" i="41"/>
  <c r="H66" i="41" s="1"/>
  <c r="G21" i="40"/>
  <c r="G53" i="40"/>
  <c r="H53" i="40" s="1"/>
  <c r="G82" i="40"/>
  <c r="H82" i="40" s="1"/>
  <c r="G69" i="39"/>
  <c r="H69" i="39" s="1"/>
  <c r="H26" i="38"/>
  <c r="G78" i="38"/>
  <c r="H78" i="38" s="1"/>
  <c r="H37" i="37"/>
  <c r="G62" i="37"/>
  <c r="H62" i="37" s="1"/>
  <c r="H78" i="37"/>
  <c r="H74" i="36"/>
  <c r="G56" i="33"/>
  <c r="H56" i="33" s="1"/>
  <c r="G51" i="32"/>
  <c r="H51" i="32" s="1"/>
  <c r="G69" i="32"/>
  <c r="E73" i="30"/>
  <c r="G45" i="29"/>
  <c r="H45" i="29" s="1"/>
  <c r="G48" i="28"/>
  <c r="H48" i="28" s="1"/>
  <c r="G67" i="28"/>
  <c r="H67" i="28" s="1"/>
  <c r="G45" i="98"/>
  <c r="H45" i="98" s="1"/>
  <c r="E74" i="97"/>
  <c r="G23" i="96"/>
  <c r="H23" i="96" s="1"/>
  <c r="G16" i="33"/>
  <c r="H16" i="33" s="1"/>
  <c r="G13" i="30"/>
  <c r="H13" i="30" s="1"/>
  <c r="G45" i="30"/>
  <c r="H45" i="30" s="1"/>
  <c r="G25" i="27"/>
  <c r="H25" i="27" s="1"/>
  <c r="E84" i="40"/>
  <c r="G80" i="40"/>
  <c r="H80" i="40" s="1"/>
  <c r="H54" i="95"/>
  <c r="G67" i="95"/>
  <c r="H67" i="95" s="1"/>
  <c r="H23" i="94"/>
  <c r="G75" i="94"/>
  <c r="H75" i="94" s="1"/>
  <c r="G59" i="44"/>
  <c r="H59" i="44" s="1"/>
  <c r="G22" i="41"/>
  <c r="H55" i="40"/>
  <c r="G39" i="37"/>
  <c r="H39" i="37" s="1"/>
  <c r="G79" i="37"/>
  <c r="H79" i="37" s="1"/>
  <c r="E76" i="35"/>
  <c r="G61" i="34"/>
  <c r="H61" i="34" s="1"/>
  <c r="H28" i="29"/>
  <c r="H68" i="28"/>
  <c r="E76" i="94"/>
  <c r="E77" i="94" s="1"/>
  <c r="H63" i="45"/>
  <c r="H81" i="43"/>
  <c r="H65" i="36"/>
  <c r="H56" i="34"/>
  <c r="H37" i="28"/>
  <c r="G33" i="30"/>
  <c r="H33" i="30" s="1"/>
  <c r="G81" i="27"/>
  <c r="H81" i="27" s="1"/>
  <c r="H48" i="36"/>
  <c r="G29" i="33"/>
  <c r="H29" i="33" s="1"/>
  <c r="G41" i="31"/>
  <c r="H41" i="31" s="1"/>
  <c r="G62" i="31"/>
  <c r="H62" i="31" s="1"/>
  <c r="G29" i="29"/>
  <c r="H29" i="29" s="1"/>
  <c r="H80" i="29"/>
  <c r="G80" i="29"/>
  <c r="G22" i="28"/>
  <c r="H22" i="28" s="1"/>
  <c r="G76" i="28"/>
  <c r="G16" i="43"/>
  <c r="G30" i="41"/>
  <c r="G14" i="40"/>
  <c r="G69" i="40"/>
  <c r="H69" i="40" s="1"/>
  <c r="G81" i="40"/>
  <c r="H81" i="40" s="1"/>
  <c r="G19" i="38"/>
  <c r="H19" i="38" s="1"/>
  <c r="G33" i="38"/>
  <c r="H33" i="38" s="1"/>
  <c r="G26" i="37"/>
  <c r="H26" i="37" s="1"/>
  <c r="G48" i="36"/>
  <c r="G33" i="35"/>
  <c r="H33" i="35" s="1"/>
  <c r="G65" i="35"/>
  <c r="H65" i="35" s="1"/>
  <c r="G83" i="35"/>
  <c r="H83" i="35" s="1"/>
  <c r="H37" i="34"/>
  <c r="G45" i="33"/>
  <c r="H45" i="33" s="1"/>
  <c r="H38" i="32"/>
  <c r="G25" i="31"/>
  <c r="H25" i="31" s="1"/>
  <c r="H43" i="31"/>
  <c r="G80" i="31"/>
  <c r="H80" i="31" s="1"/>
  <c r="G36" i="30"/>
  <c r="H36" i="30" s="1"/>
  <c r="G47" i="29"/>
  <c r="H47" i="29" s="1"/>
  <c r="G65" i="29"/>
  <c r="G40" i="28"/>
  <c r="H40" i="28" s="1"/>
  <c r="G13" i="27"/>
  <c r="G27" i="27"/>
  <c r="H27" i="27" s="1"/>
  <c r="G44" i="27"/>
  <c r="H44" i="27" s="1"/>
  <c r="H17" i="45"/>
  <c r="G26" i="45"/>
  <c r="H26" i="45" s="1"/>
  <c r="H58" i="42"/>
  <c r="H71" i="38"/>
  <c r="G40" i="37"/>
  <c r="H40" i="37" s="1"/>
  <c r="G29" i="36"/>
  <c r="H29" i="36" s="1"/>
  <c r="G38" i="32"/>
  <c r="G32" i="36"/>
  <c r="H32" i="36" s="1"/>
  <c r="G27" i="35"/>
  <c r="H27" i="35" s="1"/>
  <c r="G74" i="35"/>
  <c r="H74" i="35" s="1"/>
  <c r="G24" i="33"/>
  <c r="H24" i="33" s="1"/>
  <c r="E76" i="32"/>
  <c r="E77" i="32" s="1"/>
  <c r="H53" i="31"/>
  <c r="G69" i="31"/>
  <c r="H69" i="31" s="1"/>
  <c r="G70" i="30"/>
  <c r="H70" i="30" s="1"/>
  <c r="H53" i="29"/>
  <c r="G53" i="29"/>
  <c r="G37" i="28"/>
  <c r="H67" i="27"/>
  <c r="H23" i="41"/>
  <c r="H83" i="40"/>
  <c r="G70" i="38"/>
  <c r="H70" i="38" s="1"/>
  <c r="H73" i="34"/>
  <c r="H25" i="32"/>
  <c r="H56" i="30"/>
  <c r="H54" i="29"/>
  <c r="G53" i="38"/>
  <c r="H53" i="38" s="1"/>
  <c r="G72" i="28"/>
  <c r="H72" i="28" s="1"/>
  <c r="G22" i="27"/>
  <c r="H22" i="27" s="1"/>
  <c r="G34" i="27"/>
  <c r="H34" i="27" s="1"/>
  <c r="G38" i="42"/>
  <c r="H38" i="42" s="1"/>
  <c r="G78" i="42"/>
  <c r="G81" i="42" s="1"/>
  <c r="H81" i="42" s="1"/>
  <c r="H13" i="41"/>
  <c r="G63" i="41"/>
  <c r="H63" i="41" s="1"/>
  <c r="E79" i="41"/>
  <c r="G12" i="40"/>
  <c r="H12" i="40" s="1"/>
  <c r="G47" i="40"/>
  <c r="H47" i="40" s="1"/>
  <c r="H62" i="40"/>
  <c r="G26" i="39"/>
  <c r="H26" i="39" s="1"/>
  <c r="G65" i="39"/>
  <c r="H65" i="39" s="1"/>
  <c r="H12" i="38"/>
  <c r="G24" i="38"/>
  <c r="H24" i="38" s="1"/>
  <c r="G71" i="38"/>
  <c r="E87" i="36"/>
  <c r="G75" i="35"/>
  <c r="H75" i="35" s="1"/>
  <c r="G41" i="34"/>
  <c r="H41" i="34" s="1"/>
  <c r="H74" i="34"/>
  <c r="G25" i="33"/>
  <c r="H25" i="33" s="1"/>
  <c r="G39" i="33"/>
  <c r="H39" i="33" s="1"/>
  <c r="G56" i="31"/>
  <c r="H56" i="31" s="1"/>
  <c r="G70" i="31"/>
  <c r="H70" i="31" s="1"/>
  <c r="G58" i="30"/>
  <c r="H58" i="30" s="1"/>
  <c r="G71" i="30"/>
  <c r="H71" i="30" s="1"/>
  <c r="G25" i="28"/>
  <c r="H25" i="28" s="1"/>
  <c r="G38" i="28"/>
  <c r="H38" i="28" s="1"/>
  <c r="H74" i="28"/>
  <c r="E81" i="39"/>
  <c r="G84" i="36"/>
  <c r="H84" i="36" s="1"/>
  <c r="G16" i="35"/>
  <c r="H16" i="35" s="1"/>
  <c r="H25" i="29"/>
  <c r="G56" i="28"/>
  <c r="H56" i="28" s="1"/>
  <c r="H27" i="31"/>
  <c r="G57" i="27"/>
  <c r="H57" i="27" s="1"/>
  <c r="G83" i="27"/>
  <c r="H83" i="27" s="1"/>
  <c r="G80" i="38"/>
  <c r="H80" i="38" s="1"/>
  <c r="G26" i="38"/>
  <c r="G68" i="38"/>
  <c r="H68" i="38" s="1"/>
  <c r="G17" i="37"/>
  <c r="H17" i="37" s="1"/>
  <c r="G57" i="37"/>
  <c r="H57" i="37" s="1"/>
  <c r="G43" i="36"/>
  <c r="H43" i="36" s="1"/>
  <c r="G75" i="36"/>
  <c r="H75" i="36" s="1"/>
  <c r="G17" i="35"/>
  <c r="H17" i="35" s="1"/>
  <c r="G42" i="35"/>
  <c r="H42" i="35" s="1"/>
  <c r="G32" i="34"/>
  <c r="H32" i="34" s="1"/>
  <c r="G74" i="34"/>
  <c r="G22" i="33"/>
  <c r="H22" i="33" s="1"/>
  <c r="G77" i="33"/>
  <c r="H77" i="33" s="1"/>
  <c r="G26" i="32"/>
  <c r="H26" i="32" s="1"/>
  <c r="G58" i="32"/>
  <c r="H58" i="32" s="1"/>
  <c r="G17" i="31"/>
  <c r="H17" i="31" s="1"/>
  <c r="G43" i="31"/>
  <c r="G49" i="30"/>
  <c r="H49" i="30" s="1"/>
  <c r="G26" i="29"/>
  <c r="H26" i="29" s="1"/>
  <c r="G17" i="28"/>
  <c r="H17" i="28" s="1"/>
  <c r="H28" i="27"/>
  <c r="G72" i="27"/>
  <c r="H72" i="27" s="1"/>
  <c r="G73" i="35"/>
  <c r="H73" i="35" s="1"/>
  <c r="G21" i="34"/>
  <c r="H21" i="34" s="1"/>
  <c r="G62" i="34"/>
  <c r="H62" i="34" s="1"/>
  <c r="G49" i="33"/>
  <c r="H49" i="33" s="1"/>
  <c r="G16" i="32"/>
  <c r="H16" i="32" s="1"/>
  <c r="G30" i="31"/>
  <c r="H30" i="31" s="1"/>
  <c r="G72" i="31"/>
  <c r="H72" i="31" s="1"/>
  <c r="G34" i="30"/>
  <c r="H34" i="30" s="1"/>
  <c r="G15" i="29"/>
  <c r="H15" i="29" s="1"/>
  <c r="G54" i="29"/>
  <c r="G42" i="28"/>
  <c r="H42" i="28" s="1"/>
  <c r="G74" i="28"/>
  <c r="G86" i="28"/>
  <c r="H86" i="28" s="1"/>
  <c r="H29" i="27"/>
  <c r="G59" i="27"/>
  <c r="H59" i="27" s="1"/>
  <c r="H69" i="38"/>
  <c r="H30" i="35"/>
  <c r="E79" i="28"/>
  <c r="G43" i="38"/>
  <c r="H43" i="38" s="1"/>
  <c r="G58" i="38"/>
  <c r="H58" i="38" s="1"/>
  <c r="G69" i="38"/>
  <c r="G79" i="38"/>
  <c r="H79" i="38" s="1"/>
  <c r="G19" i="35"/>
  <c r="H19" i="35" s="1"/>
  <c r="G29" i="35"/>
  <c r="H29" i="35" s="1"/>
  <c r="G40" i="35"/>
  <c r="H40" i="35" s="1"/>
  <c r="G54" i="35"/>
  <c r="H54" i="35" s="1"/>
  <c r="G67" i="35"/>
  <c r="H67" i="35" s="1"/>
  <c r="G18" i="34"/>
  <c r="H18" i="34" s="1"/>
  <c r="G28" i="34"/>
  <c r="H28" i="34" s="1"/>
  <c r="G39" i="34"/>
  <c r="H39" i="34" s="1"/>
  <c r="G52" i="34"/>
  <c r="H52" i="34" s="1"/>
  <c r="G65" i="34"/>
  <c r="H65" i="34" s="1"/>
  <c r="G75" i="34"/>
  <c r="H75" i="34" s="1"/>
  <c r="G17" i="33"/>
  <c r="H17" i="33" s="1"/>
  <c r="G26" i="33"/>
  <c r="H26" i="33" s="1"/>
  <c r="G37" i="33"/>
  <c r="H37" i="33" s="1"/>
  <c r="G51" i="33"/>
  <c r="H51" i="33" s="1"/>
  <c r="G63" i="33"/>
  <c r="H63" i="33" s="1"/>
  <c r="G20" i="32"/>
  <c r="H20" i="32" s="1"/>
  <c r="G29" i="32"/>
  <c r="H29" i="32" s="1"/>
  <c r="G40" i="32"/>
  <c r="H40" i="32" s="1"/>
  <c r="G55" i="32"/>
  <c r="H55" i="32" s="1"/>
  <c r="G67" i="32"/>
  <c r="H67" i="32" s="1"/>
  <c r="G18" i="31"/>
  <c r="H18" i="31" s="1"/>
  <c r="G27" i="31"/>
  <c r="G38" i="31"/>
  <c r="H38" i="31" s="1"/>
  <c r="G53" i="31"/>
  <c r="G65" i="31"/>
  <c r="H65" i="31" s="1"/>
  <c r="G20" i="30"/>
  <c r="H20" i="30" s="1"/>
  <c r="G29" i="30"/>
  <c r="H29" i="30" s="1"/>
  <c r="G39" i="30"/>
  <c r="H39" i="30" s="1"/>
  <c r="G54" i="30"/>
  <c r="H54" i="30" s="1"/>
  <c r="G66" i="30"/>
  <c r="H66" i="30" s="1"/>
  <c r="G77" i="30"/>
  <c r="G81" i="30" s="1"/>
  <c r="H81" i="30" s="1"/>
  <c r="G22" i="29"/>
  <c r="H22" i="29" s="1"/>
  <c r="G31" i="29"/>
  <c r="H31" i="29" s="1"/>
  <c r="G41" i="29"/>
  <c r="H41" i="29" s="1"/>
  <c r="G56" i="29"/>
  <c r="H56" i="29" s="1"/>
  <c r="G68" i="29"/>
  <c r="H68" i="29" s="1"/>
  <c r="G78" i="29"/>
  <c r="H78" i="29" s="1"/>
  <c r="G12" i="28"/>
  <c r="G23" i="28"/>
  <c r="H23" i="28" s="1"/>
  <c r="G32" i="28"/>
  <c r="H32" i="28" s="1"/>
  <c r="G43" i="28"/>
  <c r="H43" i="28" s="1"/>
  <c r="G58" i="28"/>
  <c r="H58" i="28" s="1"/>
  <c r="G70" i="28"/>
  <c r="H70" i="28" s="1"/>
  <c r="G18" i="27"/>
  <c r="H18" i="27" s="1"/>
  <c r="G28" i="27"/>
  <c r="G39" i="27"/>
  <c r="H39" i="27" s="1"/>
  <c r="G52" i="27"/>
  <c r="G65" i="27"/>
  <c r="H65" i="27" s="1"/>
  <c r="G75" i="27"/>
  <c r="H75" i="27" s="1"/>
  <c r="E77" i="35"/>
  <c r="G25" i="37"/>
  <c r="H25" i="37" s="1"/>
  <c r="G35" i="37"/>
  <c r="H35" i="37" s="1"/>
  <c r="G46" i="37"/>
  <c r="H46" i="37" s="1"/>
  <c r="G60" i="37"/>
  <c r="H60" i="37" s="1"/>
  <c r="G71" i="37"/>
  <c r="H71" i="37" s="1"/>
  <c r="G81" i="37"/>
  <c r="H81" i="37" s="1"/>
  <c r="G14" i="36"/>
  <c r="G25" i="36"/>
  <c r="H25" i="36" s="1"/>
  <c r="G35" i="36"/>
  <c r="H35" i="36" s="1"/>
  <c r="G46" i="36"/>
  <c r="H46" i="36" s="1"/>
  <c r="G61" i="36"/>
  <c r="H61" i="36" s="1"/>
  <c r="G72" i="36"/>
  <c r="H72" i="36" s="1"/>
  <c r="G83" i="36"/>
  <c r="G21" i="35"/>
  <c r="H21" i="35" s="1"/>
  <c r="G30" i="35"/>
  <c r="G41" i="35"/>
  <c r="H41" i="35" s="1"/>
  <c r="G56" i="35"/>
  <c r="H56" i="35" s="1"/>
  <c r="G68" i="35"/>
  <c r="H68" i="35" s="1"/>
  <c r="G19" i="34"/>
  <c r="H19" i="34" s="1"/>
  <c r="G29" i="34"/>
  <c r="H29" i="34" s="1"/>
  <c r="G40" i="34"/>
  <c r="H40" i="34" s="1"/>
  <c r="G54" i="34"/>
  <c r="H54" i="34" s="1"/>
  <c r="G67" i="34"/>
  <c r="H67" i="34" s="1"/>
  <c r="G18" i="33"/>
  <c r="H18" i="33" s="1"/>
  <c r="G27" i="33"/>
  <c r="H27" i="33" s="1"/>
  <c r="G38" i="33"/>
  <c r="H38" i="33" s="1"/>
  <c r="G52" i="33"/>
  <c r="H52" i="33" s="1"/>
  <c r="G64" i="33"/>
  <c r="H64" i="33" s="1"/>
  <c r="G75" i="33"/>
  <c r="G79" i="33" s="1"/>
  <c r="G21" i="32"/>
  <c r="G30" i="32"/>
  <c r="H30" i="32" s="1"/>
  <c r="G41" i="32"/>
  <c r="H41" i="32" s="1"/>
  <c r="G56" i="32"/>
  <c r="H56" i="32" s="1"/>
  <c r="G68" i="32"/>
  <c r="H68" i="32" s="1"/>
  <c r="G20" i="31"/>
  <c r="H20" i="31" s="1"/>
  <c r="G29" i="31"/>
  <c r="H29" i="31" s="1"/>
  <c r="G39" i="31"/>
  <c r="H39" i="31" s="1"/>
  <c r="G54" i="31"/>
  <c r="H54" i="31" s="1"/>
  <c r="G66" i="31"/>
  <c r="H66" i="31" s="1"/>
  <c r="G77" i="31"/>
  <c r="G21" i="30"/>
  <c r="H21" i="30" s="1"/>
  <c r="G30" i="30"/>
  <c r="H30" i="30" s="1"/>
  <c r="G41" i="30"/>
  <c r="H41" i="30" s="1"/>
  <c r="G56" i="30"/>
  <c r="G68" i="30"/>
  <c r="G78" i="30"/>
  <c r="H78" i="30" s="1"/>
  <c r="G12" i="29"/>
  <c r="H12" i="29" s="1"/>
  <c r="G23" i="29"/>
  <c r="H23" i="29" s="1"/>
  <c r="G32" i="29"/>
  <c r="H32" i="29" s="1"/>
  <c r="G43" i="29"/>
  <c r="H43" i="29" s="1"/>
  <c r="G58" i="29"/>
  <c r="H58" i="29" s="1"/>
  <c r="G69" i="29"/>
  <c r="H69" i="29" s="1"/>
  <c r="G79" i="29"/>
  <c r="H79" i="29" s="1"/>
  <c r="G13" i="28"/>
  <c r="H13" i="28" s="1"/>
  <c r="G24" i="28"/>
  <c r="H24" i="28" s="1"/>
  <c r="G34" i="28"/>
  <c r="H34" i="28" s="1"/>
  <c r="G44" i="28"/>
  <c r="H44" i="28" s="1"/>
  <c r="G59" i="28"/>
  <c r="H59" i="28" s="1"/>
  <c r="G71" i="28"/>
  <c r="H71" i="28" s="1"/>
  <c r="G20" i="27"/>
  <c r="H20" i="27" s="1"/>
  <c r="G29" i="27"/>
  <c r="G40" i="27"/>
  <c r="G54" i="27"/>
  <c r="H54" i="27" s="1"/>
  <c r="G67" i="27"/>
  <c r="H84" i="26" l="1"/>
  <c r="G84" i="94"/>
  <c r="H86" i="96"/>
  <c r="G79" i="36"/>
  <c r="G80" i="36" s="1"/>
  <c r="G76" i="32"/>
  <c r="G85" i="32" s="1"/>
  <c r="G73" i="38"/>
  <c r="G71" i="41"/>
  <c r="G74" i="97"/>
  <c r="G75" i="97" s="1"/>
  <c r="G76" i="94"/>
  <c r="H76" i="94" s="1"/>
  <c r="H81" i="32"/>
  <c r="G87" i="28"/>
  <c r="H87" i="28" s="1"/>
  <c r="G81" i="31"/>
  <c r="H81" i="31" s="1"/>
  <c r="H77" i="30"/>
  <c r="G84" i="27"/>
  <c r="H84" i="27" s="1"/>
  <c r="H78" i="45"/>
  <c r="G72" i="41"/>
  <c r="G74" i="38"/>
  <c r="G85" i="94"/>
  <c r="G86" i="94" s="1"/>
  <c r="G77" i="94"/>
  <c r="H77" i="94" s="1"/>
  <c r="E74" i="43"/>
  <c r="E82" i="43"/>
  <c r="G87" i="36"/>
  <c r="G71" i="33"/>
  <c r="G80" i="33" s="1"/>
  <c r="G81" i="33" s="1"/>
  <c r="E85" i="44"/>
  <c r="E86" i="44" s="1"/>
  <c r="H16" i="94"/>
  <c r="G71" i="45"/>
  <c r="H22" i="41"/>
  <c r="G76" i="95"/>
  <c r="G85" i="95" s="1"/>
  <c r="H81" i="94"/>
  <c r="E88" i="28"/>
  <c r="G79" i="28"/>
  <c r="G77" i="32"/>
  <c r="H77" i="32" s="1"/>
  <c r="G86" i="32"/>
  <c r="H18" i="97"/>
  <c r="H79" i="33"/>
  <c r="H16" i="38"/>
  <c r="E77" i="44"/>
  <c r="E83" i="37"/>
  <c r="H84" i="32"/>
  <c r="E85" i="94"/>
  <c r="E75" i="37"/>
  <c r="G81" i="38"/>
  <c r="G82" i="38" s="1"/>
  <c r="G83" i="38" s="1"/>
  <c r="G76" i="35"/>
  <c r="G85" i="35" s="1"/>
  <c r="G86" i="35" s="1"/>
  <c r="E82" i="39"/>
  <c r="E82" i="29"/>
  <c r="E74" i="29"/>
  <c r="E83" i="97"/>
  <c r="E75" i="97"/>
  <c r="G73" i="42"/>
  <c r="H81" i="38"/>
  <c r="H77" i="31"/>
  <c r="H21" i="32"/>
  <c r="H82" i="95"/>
  <c r="H12" i="28"/>
  <c r="H14" i="42"/>
  <c r="E82" i="42"/>
  <c r="E74" i="42"/>
  <c r="E68" i="98"/>
  <c r="E85" i="40"/>
  <c r="G76" i="34"/>
  <c r="H12" i="34"/>
  <c r="G73" i="31"/>
  <c r="G82" i="31" s="1"/>
  <c r="G83" i="31" s="1"/>
  <c r="G73" i="29"/>
  <c r="G84" i="40"/>
  <c r="E88" i="96"/>
  <c r="H75" i="33"/>
  <c r="H84" i="40"/>
  <c r="E85" i="95"/>
  <c r="E86" i="95" s="1"/>
  <c r="G76" i="27"/>
  <c r="E85" i="27"/>
  <c r="G81" i="39"/>
  <c r="H81" i="39" s="1"/>
  <c r="H13" i="44"/>
  <c r="G76" i="44"/>
  <c r="H76" i="44" s="1"/>
  <c r="H79" i="36"/>
  <c r="E88" i="36"/>
  <c r="E77" i="40"/>
  <c r="E72" i="45"/>
  <c r="H71" i="45"/>
  <c r="E80" i="45"/>
  <c r="H76" i="34"/>
  <c r="E85" i="34"/>
  <c r="E85" i="35"/>
  <c r="G84" i="35"/>
  <c r="H84" i="35" s="1"/>
  <c r="G81" i="29"/>
  <c r="H81" i="29" s="1"/>
  <c r="H14" i="36"/>
  <c r="G74" i="37"/>
  <c r="G67" i="98"/>
  <c r="H67" i="98" s="1"/>
  <c r="E80" i="33"/>
  <c r="E81" i="33" s="1"/>
  <c r="E82" i="30"/>
  <c r="E74" i="30"/>
  <c r="G77" i="34"/>
  <c r="H77" i="34" s="1"/>
  <c r="G82" i="37"/>
  <c r="H82" i="37" s="1"/>
  <c r="E80" i="41"/>
  <c r="H71" i="41"/>
  <c r="E77" i="95"/>
  <c r="E72" i="41"/>
  <c r="H84" i="94"/>
  <c r="G82" i="97"/>
  <c r="H82" i="97" s="1"/>
  <c r="E80" i="36"/>
  <c r="E80" i="28"/>
  <c r="E82" i="31"/>
  <c r="G73" i="30"/>
  <c r="G82" i="30" s="1"/>
  <c r="G83" i="30" s="1"/>
  <c r="H78" i="42"/>
  <c r="E82" i="38"/>
  <c r="E74" i="38"/>
  <c r="H74" i="38" s="1"/>
  <c r="H73" i="38"/>
  <c r="H76" i="32"/>
  <c r="E85" i="32"/>
  <c r="H83" i="36"/>
  <c r="H87" i="36"/>
  <c r="G79" i="96"/>
  <c r="G88" i="96" s="1"/>
  <c r="G89" i="96" s="1"/>
  <c r="G73" i="39"/>
  <c r="G76" i="26"/>
  <c r="G77" i="26" s="1"/>
  <c r="H77" i="26" s="1"/>
  <c r="G84" i="34"/>
  <c r="H84" i="34" s="1"/>
  <c r="H12" i="98"/>
  <c r="G76" i="40"/>
  <c r="H76" i="40" s="1"/>
  <c r="E72" i="33"/>
  <c r="H81" i="44"/>
  <c r="G73" i="43"/>
  <c r="H73" i="43" s="1"/>
  <c r="H13" i="43"/>
  <c r="G79" i="41"/>
  <c r="G80" i="41" s="1"/>
  <c r="G81" i="41" s="1"/>
  <c r="H87" i="96"/>
  <c r="E76" i="98"/>
  <c r="E77" i="98" s="1"/>
  <c r="G74" i="30" l="1"/>
  <c r="G83" i="97"/>
  <c r="G84" i="97" s="1"/>
  <c r="H73" i="30"/>
  <c r="H74" i="30"/>
  <c r="G85" i="27"/>
  <c r="G86" i="27" s="1"/>
  <c r="G72" i="33"/>
  <c r="G77" i="35"/>
  <c r="H77" i="35" s="1"/>
  <c r="H74" i="97"/>
  <c r="H79" i="96"/>
  <c r="G82" i="29"/>
  <c r="G83" i="29" s="1"/>
  <c r="G77" i="27"/>
  <c r="H77" i="27" s="1"/>
  <c r="G80" i="96"/>
  <c r="H80" i="96" s="1"/>
  <c r="G85" i="34"/>
  <c r="G86" i="34" s="1"/>
  <c r="H76" i="35"/>
  <c r="H72" i="41"/>
  <c r="G88" i="36"/>
  <c r="G89" i="36" s="1"/>
  <c r="E86" i="34"/>
  <c r="E81" i="45"/>
  <c r="G74" i="39"/>
  <c r="H74" i="39" s="1"/>
  <c r="H75" i="97"/>
  <c r="G74" i="29"/>
  <c r="H74" i="29" s="1"/>
  <c r="H72" i="33"/>
  <c r="H79" i="41"/>
  <c r="G85" i="40"/>
  <c r="G86" i="40" s="1"/>
  <c r="G77" i="40"/>
  <c r="H77" i="40" s="1"/>
  <c r="G76" i="98"/>
  <c r="G77" i="98" s="1"/>
  <c r="H77" i="98" s="1"/>
  <c r="G68" i="98"/>
  <c r="H68" i="98" s="1"/>
  <c r="H85" i="40"/>
  <c r="E86" i="40"/>
  <c r="H86" i="40" s="1"/>
  <c r="G83" i="37"/>
  <c r="G84" i="37" s="1"/>
  <c r="G75" i="37"/>
  <c r="H75" i="37" s="1"/>
  <c r="H85" i="27"/>
  <c r="E86" i="27"/>
  <c r="H86" i="27" s="1"/>
  <c r="H85" i="35"/>
  <c r="E86" i="35"/>
  <c r="H86" i="35" s="1"/>
  <c r="H83" i="97"/>
  <c r="E84" i="97"/>
  <c r="H84" i="97" s="1"/>
  <c r="E83" i="30"/>
  <c r="H83" i="30" s="1"/>
  <c r="H82" i="30"/>
  <c r="H81" i="33"/>
  <c r="G85" i="44"/>
  <c r="G86" i="44" s="1"/>
  <c r="H86" i="44" s="1"/>
  <c r="G77" i="44"/>
  <c r="H77" i="44" s="1"/>
  <c r="H71" i="33"/>
  <c r="H80" i="36"/>
  <c r="H76" i="27"/>
  <c r="H80" i="41"/>
  <c r="E81" i="41"/>
  <c r="H81" i="41" s="1"/>
  <c r="G88" i="28"/>
  <c r="G89" i="28" s="1"/>
  <c r="G80" i="28"/>
  <c r="H80" i="28" s="1"/>
  <c r="H82" i="38"/>
  <c r="E83" i="38"/>
  <c r="H83" i="38" s="1"/>
  <c r="E84" i="37"/>
  <c r="G82" i="42"/>
  <c r="G83" i="42" s="1"/>
  <c r="G74" i="42"/>
  <c r="H74" i="42" s="1"/>
  <c r="E83" i="43"/>
  <c r="H85" i="32"/>
  <c r="E86" i="32"/>
  <c r="H86" i="32" s="1"/>
  <c r="H73" i="29"/>
  <c r="E83" i="29"/>
  <c r="H83" i="29" s="1"/>
  <c r="H82" i="29"/>
  <c r="H79" i="28"/>
  <c r="H80" i="33"/>
  <c r="G74" i="31"/>
  <c r="H74" i="31" s="1"/>
  <c r="G85" i="26"/>
  <c r="H76" i="26"/>
  <c r="H73" i="42"/>
  <c r="H85" i="94"/>
  <c r="E86" i="94"/>
  <c r="H86" i="94" s="1"/>
  <c r="G80" i="45"/>
  <c r="G81" i="45" s="1"/>
  <c r="G72" i="45"/>
  <c r="H72" i="45" s="1"/>
  <c r="H88" i="28"/>
  <c r="E89" i="28"/>
  <c r="H73" i="31"/>
  <c r="G82" i="39"/>
  <c r="G83" i="39" s="1"/>
  <c r="H73" i="39"/>
  <c r="G77" i="95"/>
  <c r="H77" i="95" s="1"/>
  <c r="G86" i="95"/>
  <c r="H85" i="95"/>
  <c r="H88" i="96"/>
  <c r="E89" i="96"/>
  <c r="H89" i="96" s="1"/>
  <c r="E89" i="36"/>
  <c r="H89" i="36" s="1"/>
  <c r="G82" i="43"/>
  <c r="G83" i="43" s="1"/>
  <c r="G74" i="43"/>
  <c r="H74" i="43" s="1"/>
  <c r="E83" i="39"/>
  <c r="H82" i="31"/>
  <c r="E83" i="31"/>
  <c r="H83" i="31" s="1"/>
  <c r="H86" i="95"/>
  <c r="H76" i="95"/>
  <c r="H82" i="42"/>
  <c r="E83" i="42"/>
  <c r="H83" i="42" s="1"/>
  <c r="H74" i="37"/>
  <c r="H86" i="34" l="1"/>
  <c r="H85" i="34"/>
  <c r="H82" i="39"/>
  <c r="H83" i="39"/>
  <c r="H88" i="36"/>
  <c r="H81" i="45"/>
  <c r="H76" i="98"/>
  <c r="H83" i="43"/>
  <c r="H80" i="45"/>
  <c r="H82" i="43"/>
  <c r="H84" i="37"/>
  <c r="H85" i="26"/>
  <c r="G86" i="26"/>
  <c r="H86" i="26" s="1"/>
  <c r="H85" i="44"/>
  <c r="H89" i="28"/>
  <c r="H83" i="37"/>
  <c r="E90" i="17"/>
  <c r="E89" i="17"/>
  <c r="E88" i="17"/>
  <c r="E87" i="17"/>
  <c r="E82" i="17"/>
  <c r="E81" i="17"/>
  <c r="E80" i="17"/>
  <c r="G80" i="17" s="1"/>
  <c r="H80" i="17" s="1"/>
  <c r="E79" i="17"/>
  <c r="E78" i="17"/>
  <c r="E76" i="17"/>
  <c r="G76" i="17" s="1"/>
  <c r="E75" i="17"/>
  <c r="E74" i="17"/>
  <c r="E72" i="17"/>
  <c r="E71" i="17"/>
  <c r="E70" i="17"/>
  <c r="E68" i="17"/>
  <c r="E67" i="17"/>
  <c r="E65" i="17"/>
  <c r="E64" i="17"/>
  <c r="E62" i="17"/>
  <c r="E60" i="17"/>
  <c r="E58" i="17"/>
  <c r="E56" i="17"/>
  <c r="G56" i="17" s="1"/>
  <c r="E54" i="17"/>
  <c r="G54" i="17" s="1"/>
  <c r="H54" i="17" s="1"/>
  <c r="E52" i="17"/>
  <c r="E50" i="17"/>
  <c r="G50" i="17" s="1"/>
  <c r="H50" i="17" s="1"/>
  <c r="E48" i="17"/>
  <c r="E46" i="17"/>
  <c r="E44" i="17"/>
  <c r="E43" i="17"/>
  <c r="E42" i="17"/>
  <c r="G41" i="17"/>
  <c r="E41" i="17"/>
  <c r="G40" i="17"/>
  <c r="H40" i="17" s="1"/>
  <c r="E40" i="17"/>
  <c r="E39" i="17"/>
  <c r="E38" i="17"/>
  <c r="G38" i="17" s="1"/>
  <c r="H38" i="17" s="1"/>
  <c r="E37" i="17"/>
  <c r="E36" i="17"/>
  <c r="E34" i="17"/>
  <c r="E33" i="17"/>
  <c r="E32" i="17"/>
  <c r="E31" i="17"/>
  <c r="E30" i="17"/>
  <c r="E29" i="17"/>
  <c r="E28" i="17"/>
  <c r="E26" i="17"/>
  <c r="E24" i="17"/>
  <c r="G24" i="17" s="1"/>
  <c r="H24" i="17" s="1"/>
  <c r="E23" i="17"/>
  <c r="E21" i="17"/>
  <c r="E19" i="17"/>
  <c r="G19" i="17" s="1"/>
  <c r="E18" i="17"/>
  <c r="G18" i="17" s="1"/>
  <c r="E17" i="17"/>
  <c r="E16" i="17"/>
  <c r="E14" i="17"/>
  <c r="E13" i="17"/>
  <c r="E87" i="18"/>
  <c r="G86" i="18"/>
  <c r="E86" i="18"/>
  <c r="E85" i="18"/>
  <c r="E84" i="18"/>
  <c r="G84" i="18" s="1"/>
  <c r="E79" i="18"/>
  <c r="E78" i="18"/>
  <c r="E77" i="18"/>
  <c r="E76" i="18"/>
  <c r="G76" i="18" s="1"/>
  <c r="H76" i="18" s="1"/>
  <c r="E75" i="18"/>
  <c r="G75" i="18" s="1"/>
  <c r="H75" i="18" s="1"/>
  <c r="G73" i="18"/>
  <c r="H73" i="18" s="1"/>
  <c r="E73" i="18"/>
  <c r="E72" i="18"/>
  <c r="E71" i="18"/>
  <c r="E69" i="18"/>
  <c r="E68" i="18"/>
  <c r="E67" i="18"/>
  <c r="E65" i="18"/>
  <c r="E63" i="18"/>
  <c r="E62" i="18"/>
  <c r="G60" i="18"/>
  <c r="E60" i="18"/>
  <c r="H60" i="18" s="1"/>
  <c r="E58" i="18"/>
  <c r="E56" i="18"/>
  <c r="E54" i="18"/>
  <c r="E52" i="18"/>
  <c r="E50" i="18"/>
  <c r="E48" i="18"/>
  <c r="G46" i="18"/>
  <c r="E46" i="18"/>
  <c r="H46" i="18" s="1"/>
  <c r="G44" i="18"/>
  <c r="E44" i="18"/>
  <c r="E43" i="18"/>
  <c r="E42" i="18"/>
  <c r="E41" i="18"/>
  <c r="E40" i="18"/>
  <c r="E39" i="18"/>
  <c r="G39" i="18" s="1"/>
  <c r="H39" i="18" s="1"/>
  <c r="E38" i="18"/>
  <c r="E37" i="18"/>
  <c r="E36" i="18"/>
  <c r="E34" i="18"/>
  <c r="E33" i="18"/>
  <c r="G33" i="18" s="1"/>
  <c r="E32" i="18"/>
  <c r="E31" i="18"/>
  <c r="E30" i="18"/>
  <c r="E29" i="18"/>
  <c r="G28" i="18"/>
  <c r="E28" i="18"/>
  <c r="H28" i="18" s="1"/>
  <c r="E26" i="18"/>
  <c r="G24" i="18"/>
  <c r="E24" i="18"/>
  <c r="E23" i="18"/>
  <c r="E21" i="18"/>
  <c r="E19" i="18"/>
  <c r="H18" i="18"/>
  <c r="E18" i="18"/>
  <c r="G18" i="18" s="1"/>
  <c r="E17" i="18"/>
  <c r="E16" i="18"/>
  <c r="H14" i="18"/>
  <c r="G14" i="18"/>
  <c r="E14" i="18"/>
  <c r="E13" i="18"/>
  <c r="E82" i="19"/>
  <c r="E81" i="19"/>
  <c r="E80" i="19"/>
  <c r="E83" i="19" s="1"/>
  <c r="E75" i="19"/>
  <c r="E74" i="19"/>
  <c r="G73" i="19"/>
  <c r="E73" i="19"/>
  <c r="H73" i="19" s="1"/>
  <c r="E72" i="19"/>
  <c r="E70" i="19"/>
  <c r="E69" i="19"/>
  <c r="E67" i="19"/>
  <c r="E66" i="19"/>
  <c r="G65" i="19"/>
  <c r="H65" i="19" s="1"/>
  <c r="E65" i="19"/>
  <c r="E63" i="19"/>
  <c r="E62" i="19"/>
  <c r="E60" i="19"/>
  <c r="G60" i="19" s="1"/>
  <c r="H60" i="19" s="1"/>
  <c r="E58" i="19"/>
  <c r="E56" i="19"/>
  <c r="E54" i="19"/>
  <c r="E52" i="19"/>
  <c r="E50" i="19"/>
  <c r="E48" i="19"/>
  <c r="G48" i="19" s="1"/>
  <c r="H48" i="19" s="1"/>
  <c r="E46" i="19"/>
  <c r="E44" i="19"/>
  <c r="E43" i="19"/>
  <c r="E42" i="19"/>
  <c r="E41" i="19"/>
  <c r="E40" i="19"/>
  <c r="E39" i="19"/>
  <c r="G39" i="19" s="1"/>
  <c r="H39" i="19" s="1"/>
  <c r="E38" i="19"/>
  <c r="E37" i="19"/>
  <c r="E36" i="19"/>
  <c r="E34" i="19"/>
  <c r="E33" i="19"/>
  <c r="E32" i="19"/>
  <c r="E31" i="19"/>
  <c r="E30" i="19"/>
  <c r="E29" i="19"/>
  <c r="G29" i="19" s="1"/>
  <c r="H29" i="19" s="1"/>
  <c r="E28" i="19"/>
  <c r="G26" i="19"/>
  <c r="H26" i="19" s="1"/>
  <c r="E26" i="19"/>
  <c r="G24" i="19"/>
  <c r="E24" i="19"/>
  <c r="H24" i="19" s="1"/>
  <c r="E23" i="19"/>
  <c r="E21" i="19"/>
  <c r="E19" i="19"/>
  <c r="E18" i="19"/>
  <c r="E17" i="19"/>
  <c r="G17" i="19" s="1"/>
  <c r="H17" i="19" s="1"/>
  <c r="E16" i="19"/>
  <c r="H14" i="19"/>
  <c r="G14" i="19"/>
  <c r="E14" i="19"/>
  <c r="E13" i="19"/>
  <c r="E82" i="20"/>
  <c r="G81" i="20"/>
  <c r="H81" i="20" s="1"/>
  <c r="E81" i="20"/>
  <c r="E80" i="20"/>
  <c r="G75" i="20"/>
  <c r="H75" i="20" s="1"/>
  <c r="E75" i="20"/>
  <c r="E74" i="20"/>
  <c r="E73" i="20"/>
  <c r="G72" i="20"/>
  <c r="E72" i="20"/>
  <c r="H72" i="20" s="1"/>
  <c r="G70" i="20"/>
  <c r="E70" i="20"/>
  <c r="E69" i="20"/>
  <c r="E67" i="20"/>
  <c r="E66" i="20"/>
  <c r="E65" i="20"/>
  <c r="G65" i="20" s="1"/>
  <c r="H65" i="20" s="1"/>
  <c r="E63" i="20"/>
  <c r="G62" i="20"/>
  <c r="H62" i="20" s="1"/>
  <c r="E62" i="20"/>
  <c r="E60" i="20"/>
  <c r="E58" i="20"/>
  <c r="G58" i="20" s="1"/>
  <c r="E56" i="20"/>
  <c r="G56" i="20" s="1"/>
  <c r="H56" i="20" s="1"/>
  <c r="E54" i="20"/>
  <c r="E52" i="20"/>
  <c r="E50" i="20"/>
  <c r="E48" i="20"/>
  <c r="E46" i="20"/>
  <c r="G46" i="20" s="1"/>
  <c r="H46" i="20" s="1"/>
  <c r="G44" i="20"/>
  <c r="E44" i="20"/>
  <c r="H44" i="20" s="1"/>
  <c r="E43" i="20"/>
  <c r="E42" i="20"/>
  <c r="E41" i="20"/>
  <c r="E40" i="20"/>
  <c r="E39" i="20"/>
  <c r="E38" i="20"/>
  <c r="E37" i="20"/>
  <c r="E36" i="20"/>
  <c r="G34" i="20"/>
  <c r="H34" i="20" s="1"/>
  <c r="E34" i="20"/>
  <c r="E33" i="20"/>
  <c r="E32" i="20"/>
  <c r="E31" i="20"/>
  <c r="E30" i="20"/>
  <c r="E29" i="20"/>
  <c r="G29" i="20" s="1"/>
  <c r="H29" i="20" s="1"/>
  <c r="E28" i="20"/>
  <c r="G26" i="20"/>
  <c r="E26" i="20"/>
  <c r="E24" i="20"/>
  <c r="G24" i="20" s="1"/>
  <c r="G23" i="20"/>
  <c r="E23" i="20"/>
  <c r="H23" i="20" s="1"/>
  <c r="E21" i="20"/>
  <c r="E19" i="20"/>
  <c r="E18" i="20"/>
  <c r="E17" i="20"/>
  <c r="E16" i="20"/>
  <c r="G16" i="20" s="1"/>
  <c r="E14" i="20"/>
  <c r="E13" i="20"/>
  <c r="G13" i="20" s="1"/>
  <c r="H13" i="20" s="1"/>
  <c r="E73" i="21"/>
  <c r="G73" i="21" s="1"/>
  <c r="E72" i="21"/>
  <c r="E71" i="21"/>
  <c r="E66" i="21"/>
  <c r="E65" i="21"/>
  <c r="G64" i="21"/>
  <c r="H64" i="21" s="1"/>
  <c r="E64" i="21"/>
  <c r="E63" i="21"/>
  <c r="E61" i="21"/>
  <c r="E60" i="21"/>
  <c r="G60" i="21" s="1"/>
  <c r="H60" i="21" s="1"/>
  <c r="E58" i="21"/>
  <c r="E57" i="21"/>
  <c r="H56" i="21"/>
  <c r="G56" i="21"/>
  <c r="E56" i="21"/>
  <c r="E54" i="21"/>
  <c r="E53" i="21"/>
  <c r="G53" i="21" s="1"/>
  <c r="E51" i="21"/>
  <c r="G49" i="21"/>
  <c r="H49" i="21" s="1"/>
  <c r="E49" i="21"/>
  <c r="E47" i="21"/>
  <c r="E45" i="21"/>
  <c r="E43" i="21"/>
  <c r="E41" i="21"/>
  <c r="E39" i="21"/>
  <c r="G39" i="21" s="1"/>
  <c r="G37" i="21"/>
  <c r="E37" i="21"/>
  <c r="H37" i="21" s="1"/>
  <c r="E35" i="21"/>
  <c r="E34" i="21"/>
  <c r="G33" i="21"/>
  <c r="H33" i="21" s="1"/>
  <c r="E33" i="21"/>
  <c r="E32" i="21"/>
  <c r="E30" i="21"/>
  <c r="E29" i="21"/>
  <c r="E28" i="21"/>
  <c r="G28" i="21" s="1"/>
  <c r="H28" i="21" s="1"/>
  <c r="E27" i="21"/>
  <c r="E26" i="21"/>
  <c r="G26" i="21" s="1"/>
  <c r="H26" i="21" s="1"/>
  <c r="E25" i="21"/>
  <c r="E23" i="21"/>
  <c r="E21" i="21"/>
  <c r="E20" i="21"/>
  <c r="G18" i="21"/>
  <c r="E18" i="21"/>
  <c r="H18" i="21" s="1"/>
  <c r="E16" i="21"/>
  <c r="E15" i="21"/>
  <c r="G15" i="21" s="1"/>
  <c r="E14" i="21"/>
  <c r="E13" i="21"/>
  <c r="G13" i="21" s="1"/>
  <c r="E73" i="22"/>
  <c r="E72" i="22"/>
  <c r="G72" i="22" s="1"/>
  <c r="H72" i="22" s="1"/>
  <c r="E71" i="22"/>
  <c r="E66" i="22"/>
  <c r="E65" i="22"/>
  <c r="G64" i="22"/>
  <c r="H64" i="22" s="1"/>
  <c r="E64" i="22"/>
  <c r="E63" i="22"/>
  <c r="E61" i="22"/>
  <c r="E60" i="22"/>
  <c r="E58" i="22"/>
  <c r="E57" i="22"/>
  <c r="G56" i="22"/>
  <c r="E56" i="22"/>
  <c r="E54" i="22"/>
  <c r="G54" i="22" s="1"/>
  <c r="H54" i="22" s="1"/>
  <c r="E53" i="22"/>
  <c r="G53" i="22" s="1"/>
  <c r="H53" i="22" s="1"/>
  <c r="G51" i="22"/>
  <c r="E51" i="22"/>
  <c r="H51" i="22" s="1"/>
  <c r="G49" i="22"/>
  <c r="H49" i="22" s="1"/>
  <c r="E49" i="22"/>
  <c r="E47" i="22"/>
  <c r="E45" i="22"/>
  <c r="E43" i="22"/>
  <c r="E41" i="22"/>
  <c r="E39" i="22"/>
  <c r="E37" i="22"/>
  <c r="E35" i="22"/>
  <c r="E34" i="22"/>
  <c r="E33" i="22"/>
  <c r="G33" i="22" s="1"/>
  <c r="H33" i="22" s="1"/>
  <c r="E32" i="22"/>
  <c r="E30" i="22"/>
  <c r="E29" i="22"/>
  <c r="E28" i="22"/>
  <c r="E27" i="22"/>
  <c r="E26" i="22"/>
  <c r="E25" i="22"/>
  <c r="E23" i="22"/>
  <c r="E21" i="22"/>
  <c r="E20" i="22"/>
  <c r="E18" i="22"/>
  <c r="G18" i="22" s="1"/>
  <c r="H18" i="22" s="1"/>
  <c r="E16" i="22"/>
  <c r="E15" i="22"/>
  <c r="E14" i="22"/>
  <c r="E13" i="22"/>
  <c r="E73" i="23"/>
  <c r="E72" i="23"/>
  <c r="E71" i="23"/>
  <c r="G71" i="23" s="1"/>
  <c r="E66" i="23"/>
  <c r="E65" i="23"/>
  <c r="G65" i="23" s="1"/>
  <c r="E64" i="23"/>
  <c r="E63" i="23"/>
  <c r="G61" i="23"/>
  <c r="E61" i="23"/>
  <c r="H61" i="23" s="1"/>
  <c r="E60" i="23"/>
  <c r="G58" i="23"/>
  <c r="E58" i="23"/>
  <c r="E57" i="23"/>
  <c r="E56" i="23"/>
  <c r="G56" i="23" s="1"/>
  <c r="H56" i="23" s="1"/>
  <c r="E54" i="23"/>
  <c r="E53" i="23"/>
  <c r="G53" i="23" s="1"/>
  <c r="E51" i="23"/>
  <c r="G51" i="23" s="1"/>
  <c r="H51" i="23" s="1"/>
  <c r="E49" i="23"/>
  <c r="G49" i="23" s="1"/>
  <c r="H49" i="23" s="1"/>
  <c r="E47" i="23"/>
  <c r="G47" i="23" s="1"/>
  <c r="H47" i="23" s="1"/>
  <c r="E45" i="23"/>
  <c r="G45" i="23" s="1"/>
  <c r="E43" i="23"/>
  <c r="E41" i="23"/>
  <c r="G41" i="23" s="1"/>
  <c r="E39" i="23"/>
  <c r="G37" i="23"/>
  <c r="H37" i="23" s="1"/>
  <c r="E37" i="23"/>
  <c r="G35" i="23"/>
  <c r="H35" i="23" s="1"/>
  <c r="E35" i="23"/>
  <c r="E34" i="23"/>
  <c r="E33" i="23"/>
  <c r="G33" i="23" s="1"/>
  <c r="E32" i="23"/>
  <c r="E30" i="23"/>
  <c r="E29" i="23"/>
  <c r="E28" i="23"/>
  <c r="E27" i="23"/>
  <c r="G27" i="23" s="1"/>
  <c r="E26" i="23"/>
  <c r="E25" i="23"/>
  <c r="E23" i="23"/>
  <c r="E21" i="23"/>
  <c r="G21" i="23" s="1"/>
  <c r="E20" i="23"/>
  <c r="G18" i="23"/>
  <c r="H18" i="23" s="1"/>
  <c r="E18" i="23"/>
  <c r="E16" i="23"/>
  <c r="E15" i="23"/>
  <c r="E14" i="23"/>
  <c r="E13" i="23"/>
  <c r="G13" i="23" s="1"/>
  <c r="G73" i="24"/>
  <c r="E73" i="24"/>
  <c r="E72" i="24"/>
  <c r="G72" i="24" s="1"/>
  <c r="H72" i="24" s="1"/>
  <c r="E71" i="24"/>
  <c r="E66" i="24"/>
  <c r="G65" i="24"/>
  <c r="E65" i="24"/>
  <c r="E64" i="24"/>
  <c r="G64" i="24" s="1"/>
  <c r="H64" i="24" s="1"/>
  <c r="E63" i="24"/>
  <c r="E61" i="24"/>
  <c r="E60" i="24"/>
  <c r="E58" i="24"/>
  <c r="G58" i="24" s="1"/>
  <c r="E57" i="24"/>
  <c r="E56" i="24"/>
  <c r="E54" i="24"/>
  <c r="G54" i="24" s="1"/>
  <c r="H54" i="24" s="1"/>
  <c r="G53" i="24"/>
  <c r="H53" i="24" s="1"/>
  <c r="E53" i="24"/>
  <c r="G51" i="24"/>
  <c r="H51" i="24" s="1"/>
  <c r="E51" i="24"/>
  <c r="E49" i="24"/>
  <c r="E47" i="24"/>
  <c r="E45" i="24"/>
  <c r="E43" i="24"/>
  <c r="H41" i="24"/>
  <c r="G41" i="24"/>
  <c r="E41" i="24"/>
  <c r="E39" i="24"/>
  <c r="E37" i="24"/>
  <c r="E35" i="24"/>
  <c r="G35" i="24" s="1"/>
  <c r="H35" i="24" s="1"/>
  <c r="E34" i="24"/>
  <c r="G34" i="24" s="1"/>
  <c r="H34" i="24" s="1"/>
  <c r="E33" i="24"/>
  <c r="E32" i="24"/>
  <c r="E30" i="24"/>
  <c r="E29" i="24"/>
  <c r="E28" i="24"/>
  <c r="E27" i="24"/>
  <c r="G27" i="24" s="1"/>
  <c r="H27" i="24" s="1"/>
  <c r="E26" i="24"/>
  <c r="G25" i="24"/>
  <c r="H25" i="24" s="1"/>
  <c r="E25" i="24"/>
  <c r="H23" i="24"/>
  <c r="G23" i="24"/>
  <c r="E23" i="24"/>
  <c r="E21" i="24"/>
  <c r="E20" i="24"/>
  <c r="E18" i="24"/>
  <c r="G18" i="24" s="1"/>
  <c r="H18" i="24" s="1"/>
  <c r="E16" i="24"/>
  <c r="E15" i="24"/>
  <c r="G15" i="24" s="1"/>
  <c r="E14" i="24"/>
  <c r="E13" i="24"/>
  <c r="G13" i="24" s="1"/>
  <c r="E78" i="25"/>
  <c r="E77" i="25"/>
  <c r="E76" i="25"/>
  <c r="E75" i="25"/>
  <c r="G70" i="25"/>
  <c r="H70" i="25" s="1"/>
  <c r="E70" i="25"/>
  <c r="E69" i="25"/>
  <c r="E68" i="25"/>
  <c r="G67" i="25"/>
  <c r="E67" i="25"/>
  <c r="H66" i="25"/>
  <c r="E66" i="25"/>
  <c r="G66" i="25" s="1"/>
  <c r="E64" i="25"/>
  <c r="E63" i="25"/>
  <c r="E62" i="25"/>
  <c r="E60" i="25"/>
  <c r="E59" i="25"/>
  <c r="G58" i="25"/>
  <c r="H58" i="25" s="1"/>
  <c r="E58" i="25"/>
  <c r="H56" i="25"/>
  <c r="E56" i="25"/>
  <c r="G56" i="25" s="1"/>
  <c r="E54" i="25"/>
  <c r="G54" i="25" s="1"/>
  <c r="E53" i="25"/>
  <c r="E51" i="25"/>
  <c r="E49" i="25"/>
  <c r="G49" i="25" s="1"/>
  <c r="H49" i="25" s="1"/>
  <c r="E47" i="25"/>
  <c r="E45" i="25"/>
  <c r="E43" i="25"/>
  <c r="G41" i="25"/>
  <c r="H41" i="25" s="1"/>
  <c r="E41" i="25"/>
  <c r="G39" i="25"/>
  <c r="E39" i="25"/>
  <c r="E37" i="25"/>
  <c r="E35" i="25"/>
  <c r="E34" i="25"/>
  <c r="E33" i="25"/>
  <c r="G33" i="25" s="1"/>
  <c r="H32" i="25"/>
  <c r="E32" i="25"/>
  <c r="G32" i="25" s="1"/>
  <c r="G30" i="25"/>
  <c r="H30" i="25" s="1"/>
  <c r="E30" i="25"/>
  <c r="E29" i="25"/>
  <c r="E28" i="25"/>
  <c r="G28" i="25" s="1"/>
  <c r="H28" i="25" s="1"/>
  <c r="E27" i="25"/>
  <c r="E26" i="25"/>
  <c r="H25" i="25"/>
  <c r="E25" i="25"/>
  <c r="G25" i="25" s="1"/>
  <c r="E23" i="25"/>
  <c r="G23" i="25" s="1"/>
  <c r="E21" i="25"/>
  <c r="G21" i="25" s="1"/>
  <c r="H21" i="25" s="1"/>
  <c r="E20" i="25"/>
  <c r="E18" i="25"/>
  <c r="G18" i="25" s="1"/>
  <c r="E16" i="25"/>
  <c r="G16" i="25" s="1"/>
  <c r="H16" i="25" s="1"/>
  <c r="E15" i="25"/>
  <c r="E14" i="25"/>
  <c r="E13" i="25"/>
  <c r="G13" i="25" s="1"/>
  <c r="H13" i="25" s="1"/>
  <c r="E82" i="73"/>
  <c r="E81" i="73"/>
  <c r="G81" i="73" s="1"/>
  <c r="H81" i="73" s="1"/>
  <c r="E80" i="73"/>
  <c r="E75" i="73"/>
  <c r="E74" i="73"/>
  <c r="G74" i="73" s="1"/>
  <c r="E73" i="73"/>
  <c r="E72" i="73"/>
  <c r="G70" i="73"/>
  <c r="H70" i="73" s="1"/>
  <c r="E70" i="73"/>
  <c r="E69" i="73"/>
  <c r="G67" i="73"/>
  <c r="E67" i="73"/>
  <c r="E66" i="73"/>
  <c r="G66" i="73" s="1"/>
  <c r="H66" i="73" s="1"/>
  <c r="E65" i="73"/>
  <c r="G63" i="73"/>
  <c r="H63" i="73" s="1"/>
  <c r="E63" i="73"/>
  <c r="E62" i="73"/>
  <c r="E60" i="73"/>
  <c r="E58" i="73"/>
  <c r="G58" i="73" s="1"/>
  <c r="E56" i="73"/>
  <c r="E54" i="73"/>
  <c r="G52" i="73"/>
  <c r="H52" i="73" s="1"/>
  <c r="E52" i="73"/>
  <c r="G50" i="73"/>
  <c r="H50" i="73" s="1"/>
  <c r="E50" i="73"/>
  <c r="E48" i="73"/>
  <c r="E46" i="73"/>
  <c r="E44" i="73"/>
  <c r="E43" i="73"/>
  <c r="E42" i="73"/>
  <c r="E41" i="73"/>
  <c r="E40" i="73"/>
  <c r="G40" i="73" s="1"/>
  <c r="H40" i="73" s="1"/>
  <c r="G39" i="73"/>
  <c r="E39" i="73"/>
  <c r="E38" i="73"/>
  <c r="G38" i="73" s="1"/>
  <c r="E37" i="73"/>
  <c r="E36" i="73"/>
  <c r="G34" i="73"/>
  <c r="E34" i="73"/>
  <c r="E33" i="73"/>
  <c r="G33" i="73" s="1"/>
  <c r="H33" i="73" s="1"/>
  <c r="E32" i="73"/>
  <c r="G32" i="73" s="1"/>
  <c r="H32" i="73" s="1"/>
  <c r="E31" i="73"/>
  <c r="E30" i="73"/>
  <c r="E29" i="73"/>
  <c r="E28" i="73"/>
  <c r="E26" i="73"/>
  <c r="E24" i="73"/>
  <c r="G24" i="73" s="1"/>
  <c r="H24" i="73" s="1"/>
  <c r="E23" i="73"/>
  <c r="E21" i="73"/>
  <c r="G19" i="73"/>
  <c r="H19" i="73" s="1"/>
  <c r="E19" i="73"/>
  <c r="E18" i="73"/>
  <c r="E17" i="73"/>
  <c r="E16" i="73"/>
  <c r="E14" i="73"/>
  <c r="E13" i="73"/>
  <c r="E90" i="74"/>
  <c r="E89" i="74"/>
  <c r="G89" i="74" s="1"/>
  <c r="H89" i="74" s="1"/>
  <c r="E88" i="74"/>
  <c r="G88" i="74" s="1"/>
  <c r="E87" i="74"/>
  <c r="E82" i="74"/>
  <c r="G82" i="74" s="1"/>
  <c r="E81" i="74"/>
  <c r="E80" i="74"/>
  <c r="E79" i="74"/>
  <c r="G79" i="74" s="1"/>
  <c r="H79" i="74" s="1"/>
  <c r="E78" i="74"/>
  <c r="G78" i="74" s="1"/>
  <c r="H78" i="74" s="1"/>
  <c r="E76" i="74"/>
  <c r="G76" i="74" s="1"/>
  <c r="H76" i="74" s="1"/>
  <c r="E75" i="74"/>
  <c r="E74" i="74"/>
  <c r="E72" i="74"/>
  <c r="E71" i="74"/>
  <c r="E70" i="74"/>
  <c r="G68" i="74"/>
  <c r="H68" i="74" s="1"/>
  <c r="E68" i="74"/>
  <c r="E67" i="74"/>
  <c r="G67" i="74" s="1"/>
  <c r="H67" i="74" s="1"/>
  <c r="E65" i="74"/>
  <c r="E64" i="74"/>
  <c r="G64" i="74" s="1"/>
  <c r="H64" i="74" s="1"/>
  <c r="G62" i="74"/>
  <c r="H62" i="74" s="1"/>
  <c r="E62" i="74"/>
  <c r="E60" i="74"/>
  <c r="E58" i="74"/>
  <c r="E56" i="74"/>
  <c r="G54" i="74"/>
  <c r="E54" i="74"/>
  <c r="E52" i="74"/>
  <c r="G52" i="74" s="1"/>
  <c r="H52" i="74" s="1"/>
  <c r="E50" i="74"/>
  <c r="E48" i="74"/>
  <c r="E46" i="74"/>
  <c r="E44" i="74"/>
  <c r="E43" i="74"/>
  <c r="E42" i="74"/>
  <c r="G41" i="74"/>
  <c r="H41" i="74" s="1"/>
  <c r="E41" i="74"/>
  <c r="E40" i="74"/>
  <c r="G39" i="74"/>
  <c r="E39" i="74"/>
  <c r="E38" i="74"/>
  <c r="G38" i="74" s="1"/>
  <c r="E37" i="74"/>
  <c r="E36" i="74"/>
  <c r="G36" i="74" s="1"/>
  <c r="E34" i="74"/>
  <c r="E33" i="74"/>
  <c r="E32" i="74"/>
  <c r="E31" i="74"/>
  <c r="E30" i="74"/>
  <c r="H29" i="74"/>
  <c r="E29" i="74"/>
  <c r="G29" i="74" s="1"/>
  <c r="G28" i="74"/>
  <c r="E28" i="74"/>
  <c r="E26" i="74"/>
  <c r="E24" i="74"/>
  <c r="E23" i="74"/>
  <c r="G21" i="74"/>
  <c r="E21" i="74"/>
  <c r="E19" i="74"/>
  <c r="G19" i="74" s="1"/>
  <c r="E18" i="74"/>
  <c r="G18" i="74" s="1"/>
  <c r="E17" i="74"/>
  <c r="E16" i="74"/>
  <c r="E14" i="74"/>
  <c r="E13" i="74"/>
  <c r="E87" i="75"/>
  <c r="E86" i="75"/>
  <c r="E85" i="75"/>
  <c r="E84" i="75"/>
  <c r="E79" i="75"/>
  <c r="E78" i="75"/>
  <c r="G78" i="75" s="1"/>
  <c r="H78" i="75" s="1"/>
  <c r="G77" i="75"/>
  <c r="E77" i="75"/>
  <c r="H77" i="75" s="1"/>
  <c r="E76" i="75"/>
  <c r="E75" i="75"/>
  <c r="E73" i="75"/>
  <c r="E72" i="75"/>
  <c r="G72" i="75" s="1"/>
  <c r="H72" i="75" s="1"/>
  <c r="G71" i="75"/>
  <c r="E71" i="75"/>
  <c r="E69" i="75"/>
  <c r="G69" i="75" s="1"/>
  <c r="E68" i="75"/>
  <c r="E67" i="75"/>
  <c r="E65" i="75"/>
  <c r="E63" i="75"/>
  <c r="E62" i="75"/>
  <c r="G62" i="75" s="1"/>
  <c r="H62" i="75" s="1"/>
  <c r="E60" i="75"/>
  <c r="G58" i="75"/>
  <c r="E58" i="75"/>
  <c r="G56" i="75"/>
  <c r="H56" i="75" s="1"/>
  <c r="E56" i="75"/>
  <c r="E54" i="75"/>
  <c r="E52" i="75"/>
  <c r="E50" i="75"/>
  <c r="E48" i="75"/>
  <c r="G46" i="75"/>
  <c r="H46" i="75" s="1"/>
  <c r="E46" i="75"/>
  <c r="G44" i="75"/>
  <c r="E44" i="75"/>
  <c r="E43" i="75"/>
  <c r="G43" i="75" s="1"/>
  <c r="H43" i="75" s="1"/>
  <c r="E42" i="75"/>
  <c r="E41" i="75"/>
  <c r="E40" i="75"/>
  <c r="G40" i="75" s="1"/>
  <c r="H40" i="75" s="1"/>
  <c r="E39" i="75"/>
  <c r="E38" i="75"/>
  <c r="E37" i="75"/>
  <c r="E36" i="75"/>
  <c r="H34" i="75"/>
  <c r="G34" i="75"/>
  <c r="E34" i="75"/>
  <c r="E33" i="75"/>
  <c r="G33" i="75" s="1"/>
  <c r="H33" i="75" s="1"/>
  <c r="E32" i="75"/>
  <c r="G32" i="75" s="1"/>
  <c r="E31" i="75"/>
  <c r="E30" i="75"/>
  <c r="E29" i="75"/>
  <c r="E28" i="75"/>
  <c r="G28" i="75" s="1"/>
  <c r="H28" i="75" s="1"/>
  <c r="G26" i="75"/>
  <c r="E26" i="75"/>
  <c r="G24" i="75"/>
  <c r="H24" i="75" s="1"/>
  <c r="E24" i="75"/>
  <c r="G23" i="75"/>
  <c r="H23" i="75" s="1"/>
  <c r="E23" i="75"/>
  <c r="G21" i="75"/>
  <c r="H21" i="75" s="1"/>
  <c r="E21" i="75"/>
  <c r="E19" i="75"/>
  <c r="E18" i="75"/>
  <c r="E17" i="75"/>
  <c r="G16" i="75"/>
  <c r="E16" i="75"/>
  <c r="H16" i="75" s="1"/>
  <c r="E14" i="75"/>
  <c r="E13" i="75"/>
  <c r="G13" i="75" s="1"/>
  <c r="H13" i="75" s="1"/>
  <c r="E83" i="76"/>
  <c r="E82" i="76"/>
  <c r="G82" i="76" s="1"/>
  <c r="G81" i="76"/>
  <c r="E81" i="76"/>
  <c r="G80" i="76"/>
  <c r="E80" i="76"/>
  <c r="E75" i="76"/>
  <c r="E74" i="76"/>
  <c r="G73" i="76"/>
  <c r="E73" i="76"/>
  <c r="H73" i="76" s="1"/>
  <c r="H72" i="76"/>
  <c r="G72" i="76"/>
  <c r="E72" i="76"/>
  <c r="E70" i="76"/>
  <c r="E69" i="76"/>
  <c r="G69" i="76" s="1"/>
  <c r="H69" i="76" s="1"/>
  <c r="E67" i="76"/>
  <c r="E66" i="76"/>
  <c r="E65" i="76"/>
  <c r="E63" i="76"/>
  <c r="E62" i="76"/>
  <c r="E60" i="76"/>
  <c r="G60" i="76" s="1"/>
  <c r="H60" i="76" s="1"/>
  <c r="E58" i="76"/>
  <c r="G58" i="76" s="1"/>
  <c r="H58" i="76" s="1"/>
  <c r="E56" i="76"/>
  <c r="E54" i="76"/>
  <c r="E52" i="76"/>
  <c r="E50" i="76"/>
  <c r="G50" i="76" s="1"/>
  <c r="G48" i="76"/>
  <c r="E48" i="76"/>
  <c r="H48" i="76" s="1"/>
  <c r="G46" i="76"/>
  <c r="H46" i="76" s="1"/>
  <c r="E46" i="76"/>
  <c r="E44" i="76"/>
  <c r="H43" i="76"/>
  <c r="G43" i="76"/>
  <c r="E43" i="76"/>
  <c r="G42" i="76"/>
  <c r="E42" i="76"/>
  <c r="E41" i="76"/>
  <c r="E40" i="76"/>
  <c r="G40" i="76" s="1"/>
  <c r="G39" i="76"/>
  <c r="E39" i="76"/>
  <c r="E38" i="76"/>
  <c r="E37" i="76"/>
  <c r="E36" i="76"/>
  <c r="E34" i="76"/>
  <c r="G34" i="76" s="1"/>
  <c r="H34" i="76" s="1"/>
  <c r="G33" i="76"/>
  <c r="E33" i="76"/>
  <c r="E32" i="76"/>
  <c r="E31" i="76"/>
  <c r="H30" i="76"/>
  <c r="G30" i="76"/>
  <c r="E30" i="76"/>
  <c r="H29" i="76"/>
  <c r="E29" i="76"/>
  <c r="G29" i="76" s="1"/>
  <c r="E28" i="76"/>
  <c r="E26" i="76"/>
  <c r="G26" i="76" s="1"/>
  <c r="H26" i="76" s="1"/>
  <c r="E24" i="76"/>
  <c r="G24" i="76" s="1"/>
  <c r="H24" i="76" s="1"/>
  <c r="G23" i="76"/>
  <c r="E23" i="76"/>
  <c r="E21" i="76"/>
  <c r="E19" i="76"/>
  <c r="G18" i="76"/>
  <c r="H18" i="76" s="1"/>
  <c r="E18" i="76"/>
  <c r="G17" i="76"/>
  <c r="E17" i="76"/>
  <c r="E16" i="76"/>
  <c r="G14" i="76"/>
  <c r="H14" i="76" s="1"/>
  <c r="E14" i="76"/>
  <c r="G13" i="76"/>
  <c r="E13" i="76"/>
  <c r="H13" i="76" s="1"/>
  <c r="E82" i="77"/>
  <c r="E81" i="77"/>
  <c r="G81" i="77" s="1"/>
  <c r="H81" i="77" s="1"/>
  <c r="G80" i="77"/>
  <c r="E80" i="77"/>
  <c r="E75" i="77"/>
  <c r="E74" i="77"/>
  <c r="G73" i="77"/>
  <c r="H73" i="77" s="1"/>
  <c r="E73" i="77"/>
  <c r="G72" i="77"/>
  <c r="H72" i="77" s="1"/>
  <c r="E72" i="77"/>
  <c r="G70" i="77"/>
  <c r="H70" i="77" s="1"/>
  <c r="E70" i="77"/>
  <c r="E69" i="77"/>
  <c r="E67" i="77"/>
  <c r="E66" i="77"/>
  <c r="E65" i="77"/>
  <c r="E63" i="77"/>
  <c r="E62" i="77"/>
  <c r="E60" i="77"/>
  <c r="G60" i="77" s="1"/>
  <c r="H60" i="77" s="1"/>
  <c r="E58" i="77"/>
  <c r="G58" i="77" s="1"/>
  <c r="H58" i="77" s="1"/>
  <c r="E56" i="77"/>
  <c r="E54" i="77"/>
  <c r="E52" i="77"/>
  <c r="G52" i="77" s="1"/>
  <c r="E50" i="77"/>
  <c r="G50" i="77" s="1"/>
  <c r="E48" i="77"/>
  <c r="G48" i="77" s="1"/>
  <c r="H48" i="77" s="1"/>
  <c r="G46" i="77"/>
  <c r="H46" i="77" s="1"/>
  <c r="E46" i="77"/>
  <c r="E44" i="77"/>
  <c r="G44" i="77" s="1"/>
  <c r="H44" i="77" s="1"/>
  <c r="E43" i="77"/>
  <c r="E42" i="77"/>
  <c r="G42" i="77" s="1"/>
  <c r="E41" i="77"/>
  <c r="E40" i="77"/>
  <c r="G40" i="77" s="1"/>
  <c r="H40" i="77" s="1"/>
  <c r="E39" i="77"/>
  <c r="E38" i="77"/>
  <c r="G38" i="77" s="1"/>
  <c r="E37" i="77"/>
  <c r="E36" i="77"/>
  <c r="G36" i="77" s="1"/>
  <c r="H36" i="77" s="1"/>
  <c r="E34" i="77"/>
  <c r="G34" i="77" s="1"/>
  <c r="H34" i="77" s="1"/>
  <c r="G33" i="77"/>
  <c r="E33" i="77"/>
  <c r="E32" i="77"/>
  <c r="E31" i="77"/>
  <c r="E30" i="77"/>
  <c r="G30" i="77" s="1"/>
  <c r="H30" i="77" s="1"/>
  <c r="E29" i="77"/>
  <c r="E28" i="77"/>
  <c r="G28" i="77" s="1"/>
  <c r="E26" i="77"/>
  <c r="G26" i="77" s="1"/>
  <c r="E24" i="77"/>
  <c r="G24" i="77" s="1"/>
  <c r="H24" i="77" s="1"/>
  <c r="E23" i="77"/>
  <c r="G23" i="77" s="1"/>
  <c r="E21" i="77"/>
  <c r="G21" i="77" s="1"/>
  <c r="H21" i="77" s="1"/>
  <c r="E19" i="77"/>
  <c r="E18" i="77"/>
  <c r="G18" i="77" s="1"/>
  <c r="H18" i="77" s="1"/>
  <c r="E17" i="77"/>
  <c r="H16" i="77"/>
  <c r="E16" i="77"/>
  <c r="G16" i="77" s="1"/>
  <c r="G14" i="77"/>
  <c r="H14" i="77" s="1"/>
  <c r="E14" i="77"/>
  <c r="G13" i="77"/>
  <c r="H13" i="77" s="1"/>
  <c r="E13" i="77"/>
  <c r="E73" i="78"/>
  <c r="G73" i="78" s="1"/>
  <c r="H72" i="78"/>
  <c r="E72" i="78"/>
  <c r="G72" i="78" s="1"/>
  <c r="G71" i="78"/>
  <c r="G74" i="78" s="1"/>
  <c r="E71" i="78"/>
  <c r="E66" i="78"/>
  <c r="E65" i="78"/>
  <c r="G64" i="78"/>
  <c r="H64" i="78" s="1"/>
  <c r="E64" i="78"/>
  <c r="E63" i="78"/>
  <c r="H61" i="78"/>
  <c r="E61" i="78"/>
  <c r="G61" i="78" s="1"/>
  <c r="E60" i="78"/>
  <c r="G58" i="78"/>
  <c r="H58" i="78" s="1"/>
  <c r="E58" i="78"/>
  <c r="E57" i="78"/>
  <c r="E56" i="78"/>
  <c r="G56" i="78" s="1"/>
  <c r="H56" i="78" s="1"/>
  <c r="E54" i="78"/>
  <c r="E53" i="78"/>
  <c r="E51" i="78"/>
  <c r="G51" i="78" s="1"/>
  <c r="H49" i="78"/>
  <c r="E49" i="78"/>
  <c r="G49" i="78" s="1"/>
  <c r="E47" i="78"/>
  <c r="G47" i="78" s="1"/>
  <c r="E45" i="78"/>
  <c r="G43" i="78"/>
  <c r="E43" i="78"/>
  <c r="H43" i="78" s="1"/>
  <c r="E41" i="78"/>
  <c r="E39" i="78"/>
  <c r="E37" i="78"/>
  <c r="E35" i="78"/>
  <c r="G35" i="78" s="1"/>
  <c r="H35" i="78" s="1"/>
  <c r="E34" i="78"/>
  <c r="G34" i="78" s="1"/>
  <c r="H34" i="78" s="1"/>
  <c r="E33" i="78"/>
  <c r="G33" i="78" s="1"/>
  <c r="E32" i="78"/>
  <c r="G32" i="78" s="1"/>
  <c r="G30" i="78"/>
  <c r="H30" i="78" s="1"/>
  <c r="E30" i="78"/>
  <c r="G29" i="78"/>
  <c r="E29" i="78"/>
  <c r="H29" i="78" s="1"/>
  <c r="E28" i="78"/>
  <c r="G28" i="78" s="1"/>
  <c r="H28" i="78" s="1"/>
  <c r="E27" i="78"/>
  <c r="E26" i="78"/>
  <c r="G26" i="78" s="1"/>
  <c r="H26" i="78" s="1"/>
  <c r="E25" i="78"/>
  <c r="G25" i="78" s="1"/>
  <c r="H25" i="78" s="1"/>
  <c r="E23" i="78"/>
  <c r="E21" i="78"/>
  <c r="G20" i="78"/>
  <c r="H20" i="78" s="1"/>
  <c r="E20" i="78"/>
  <c r="E18" i="78"/>
  <c r="E16" i="78"/>
  <c r="E15" i="78"/>
  <c r="G15" i="78" s="1"/>
  <c r="H15" i="78" s="1"/>
  <c r="E14" i="78"/>
  <c r="G14" i="78" s="1"/>
  <c r="H13" i="78"/>
  <c r="E13" i="78"/>
  <c r="G13" i="78" s="1"/>
  <c r="E73" i="79"/>
  <c r="E72" i="79"/>
  <c r="G72" i="79" s="1"/>
  <c r="H72" i="79" s="1"/>
  <c r="E71" i="79"/>
  <c r="E66" i="79"/>
  <c r="G65" i="79"/>
  <c r="H65" i="79" s="1"/>
  <c r="E65" i="79"/>
  <c r="H64" i="79"/>
  <c r="G64" i="79"/>
  <c r="E64" i="79"/>
  <c r="E63" i="79"/>
  <c r="G63" i="79" s="1"/>
  <c r="H63" i="79" s="1"/>
  <c r="E61" i="79"/>
  <c r="G61" i="79" s="1"/>
  <c r="H61" i="79" s="1"/>
  <c r="E60" i="79"/>
  <c r="E58" i="79"/>
  <c r="E57" i="79"/>
  <c r="G57" i="79" s="1"/>
  <c r="H57" i="79" s="1"/>
  <c r="E56" i="79"/>
  <c r="E54" i="79"/>
  <c r="E53" i="79"/>
  <c r="G53" i="79" s="1"/>
  <c r="H53" i="79" s="1"/>
  <c r="E51" i="79"/>
  <c r="E49" i="79"/>
  <c r="G49" i="79" s="1"/>
  <c r="E47" i="79"/>
  <c r="E45" i="79"/>
  <c r="E43" i="79"/>
  <c r="G43" i="79" s="1"/>
  <c r="H43" i="79" s="1"/>
  <c r="E41" i="79"/>
  <c r="G39" i="79"/>
  <c r="E39" i="79"/>
  <c r="H39" i="79" s="1"/>
  <c r="E37" i="79"/>
  <c r="E35" i="79"/>
  <c r="G35" i="79" s="1"/>
  <c r="H35" i="79" s="1"/>
  <c r="E34" i="79"/>
  <c r="G34" i="79" s="1"/>
  <c r="E33" i="79"/>
  <c r="G33" i="79" s="1"/>
  <c r="E32" i="79"/>
  <c r="E30" i="79"/>
  <c r="E29" i="79"/>
  <c r="G29" i="79" s="1"/>
  <c r="H28" i="79"/>
  <c r="E28" i="79"/>
  <c r="G28" i="79" s="1"/>
  <c r="E27" i="79"/>
  <c r="E26" i="79"/>
  <c r="H25" i="79"/>
  <c r="E25" i="79"/>
  <c r="G25" i="79" s="1"/>
  <c r="E23" i="79"/>
  <c r="E21" i="79"/>
  <c r="G21" i="79" s="1"/>
  <c r="H21" i="79" s="1"/>
  <c r="E20" i="79"/>
  <c r="G20" i="79" s="1"/>
  <c r="E18" i="79"/>
  <c r="G16" i="79"/>
  <c r="E16" i="79"/>
  <c r="E15" i="79"/>
  <c r="E14" i="79"/>
  <c r="E13" i="79"/>
  <c r="G13" i="79" s="1"/>
  <c r="E73" i="80"/>
  <c r="E72" i="80"/>
  <c r="G72" i="80" s="1"/>
  <c r="E71" i="80"/>
  <c r="G71" i="80" s="1"/>
  <c r="E66" i="80"/>
  <c r="E65" i="80"/>
  <c r="G64" i="80"/>
  <c r="E64" i="80"/>
  <c r="E63" i="80"/>
  <c r="E61" i="80"/>
  <c r="G60" i="80"/>
  <c r="E60" i="80"/>
  <c r="E58" i="80"/>
  <c r="G58" i="80" s="1"/>
  <c r="H58" i="80" s="1"/>
  <c r="E57" i="80"/>
  <c r="E56" i="80"/>
  <c r="E54" i="80"/>
  <c r="G54" i="80" s="1"/>
  <c r="H53" i="80"/>
  <c r="E53" i="80"/>
  <c r="G53" i="80" s="1"/>
  <c r="E51" i="80"/>
  <c r="E49" i="80"/>
  <c r="E47" i="80"/>
  <c r="E45" i="80"/>
  <c r="E43" i="80"/>
  <c r="G41" i="80"/>
  <c r="H41" i="80" s="1"/>
  <c r="E41" i="80"/>
  <c r="G39" i="80"/>
  <c r="E39" i="80"/>
  <c r="E37" i="80"/>
  <c r="H35" i="80"/>
  <c r="E35" i="80"/>
  <c r="G35" i="80" s="1"/>
  <c r="E34" i="80"/>
  <c r="E33" i="80"/>
  <c r="G32" i="80"/>
  <c r="E32" i="80"/>
  <c r="G30" i="80"/>
  <c r="H30" i="80" s="1"/>
  <c r="E30" i="80"/>
  <c r="E29" i="80"/>
  <c r="E28" i="80"/>
  <c r="E27" i="80"/>
  <c r="G27" i="80" s="1"/>
  <c r="H27" i="80" s="1"/>
  <c r="E26" i="80"/>
  <c r="E25" i="80"/>
  <c r="E23" i="80"/>
  <c r="E21" i="80"/>
  <c r="E20" i="80"/>
  <c r="G20" i="80" s="1"/>
  <c r="H20" i="80" s="1"/>
  <c r="E18" i="80"/>
  <c r="H16" i="80"/>
  <c r="E16" i="80"/>
  <c r="G16" i="80" s="1"/>
  <c r="G15" i="80"/>
  <c r="H15" i="80" s="1"/>
  <c r="E15" i="80"/>
  <c r="G14" i="80"/>
  <c r="H14" i="80" s="1"/>
  <c r="E14" i="80"/>
  <c r="G13" i="80"/>
  <c r="E13" i="80"/>
  <c r="E73" i="81"/>
  <c r="G72" i="81"/>
  <c r="H72" i="81" s="1"/>
  <c r="E72" i="81"/>
  <c r="E71" i="81"/>
  <c r="G66" i="81"/>
  <c r="H66" i="81" s="1"/>
  <c r="E66" i="81"/>
  <c r="E65" i="81"/>
  <c r="E64" i="81"/>
  <c r="E63" i="81"/>
  <c r="G63" i="81" s="1"/>
  <c r="E61" i="81"/>
  <c r="G61" i="81" s="1"/>
  <c r="H61" i="81" s="1"/>
  <c r="E60" i="81"/>
  <c r="G60" i="81" s="1"/>
  <c r="E58" i="81"/>
  <c r="E57" i="81"/>
  <c r="G57" i="81" s="1"/>
  <c r="G56" i="81"/>
  <c r="H56" i="81" s="1"/>
  <c r="E56" i="81"/>
  <c r="E54" i="81"/>
  <c r="E53" i="81"/>
  <c r="G53" i="81" s="1"/>
  <c r="H53" i="81" s="1"/>
  <c r="E51" i="81"/>
  <c r="G51" i="81" s="1"/>
  <c r="H51" i="81" s="1"/>
  <c r="E49" i="81"/>
  <c r="G49" i="81" s="1"/>
  <c r="E47" i="81"/>
  <c r="G47" i="81" s="1"/>
  <c r="E45" i="81"/>
  <c r="E43" i="81"/>
  <c r="E41" i="81"/>
  <c r="E39" i="81"/>
  <c r="G39" i="81" s="1"/>
  <c r="H39" i="81" s="1"/>
  <c r="E37" i="81"/>
  <c r="G37" i="81" s="1"/>
  <c r="H37" i="81" s="1"/>
  <c r="E35" i="81"/>
  <c r="G34" i="81"/>
  <c r="H34" i="81" s="1"/>
  <c r="E34" i="81"/>
  <c r="E33" i="81"/>
  <c r="G32" i="81"/>
  <c r="E32" i="81"/>
  <c r="E30" i="81"/>
  <c r="E29" i="81"/>
  <c r="G29" i="81" s="1"/>
  <c r="H29" i="81" s="1"/>
  <c r="E28" i="81"/>
  <c r="G28" i="81" s="1"/>
  <c r="H28" i="81" s="1"/>
  <c r="E27" i="81"/>
  <c r="G27" i="81" s="1"/>
  <c r="H27" i="81" s="1"/>
  <c r="E26" i="81"/>
  <c r="G26" i="81" s="1"/>
  <c r="E25" i="81"/>
  <c r="E23" i="81"/>
  <c r="G23" i="81" s="1"/>
  <c r="H23" i="81" s="1"/>
  <c r="E21" i="81"/>
  <c r="E20" i="81"/>
  <c r="G20" i="81" s="1"/>
  <c r="G18" i="81"/>
  <c r="H18" i="81" s="1"/>
  <c r="E18" i="81"/>
  <c r="E16" i="81"/>
  <c r="G16" i="81" s="1"/>
  <c r="H16" i="81" s="1"/>
  <c r="E15" i="81"/>
  <c r="G15" i="81" s="1"/>
  <c r="H15" i="81" s="1"/>
  <c r="E14" i="81"/>
  <c r="E13" i="81"/>
  <c r="G78" i="82"/>
  <c r="E78" i="82"/>
  <c r="E77" i="82"/>
  <c r="E76" i="82"/>
  <c r="E75" i="82"/>
  <c r="E70" i="82"/>
  <c r="G70" i="82" s="1"/>
  <c r="H70" i="82" s="1"/>
  <c r="G69" i="82"/>
  <c r="H69" i="82" s="1"/>
  <c r="E69" i="82"/>
  <c r="E68" i="82"/>
  <c r="E67" i="82"/>
  <c r="E66" i="82"/>
  <c r="E64" i="82"/>
  <c r="E63" i="82"/>
  <c r="G63" i="82" s="1"/>
  <c r="H63" i="82" s="1"/>
  <c r="G62" i="82"/>
  <c r="H62" i="82" s="1"/>
  <c r="E62" i="82"/>
  <c r="E60" i="82"/>
  <c r="G60" i="82" s="1"/>
  <c r="H60" i="82" s="1"/>
  <c r="E59" i="82"/>
  <c r="G59" i="82" s="1"/>
  <c r="H59" i="82" s="1"/>
  <c r="E58" i="82"/>
  <c r="E56" i="82"/>
  <c r="G56" i="82" s="1"/>
  <c r="H56" i="82" s="1"/>
  <c r="E54" i="82"/>
  <c r="G53" i="82"/>
  <c r="E53" i="82"/>
  <c r="G51" i="82"/>
  <c r="H51" i="82" s="1"/>
  <c r="E51" i="82"/>
  <c r="G49" i="82"/>
  <c r="H49" i="82" s="1"/>
  <c r="E49" i="82"/>
  <c r="E47" i="82"/>
  <c r="E45" i="82"/>
  <c r="G45" i="82" s="1"/>
  <c r="H45" i="82" s="1"/>
  <c r="E43" i="82"/>
  <c r="G43" i="82" s="1"/>
  <c r="E41" i="82"/>
  <c r="E39" i="82"/>
  <c r="E37" i="82"/>
  <c r="G37" i="82" s="1"/>
  <c r="H37" i="82" s="1"/>
  <c r="E35" i="82"/>
  <c r="E34" i="82"/>
  <c r="E33" i="82"/>
  <c r="E32" i="82"/>
  <c r="G32" i="82" s="1"/>
  <c r="H32" i="82" s="1"/>
  <c r="E30" i="82"/>
  <c r="G30" i="82" s="1"/>
  <c r="E29" i="82"/>
  <c r="G29" i="82" s="1"/>
  <c r="H29" i="82" s="1"/>
  <c r="E28" i="82"/>
  <c r="G28" i="82" s="1"/>
  <c r="G27" i="82"/>
  <c r="H27" i="82" s="1"/>
  <c r="E27" i="82"/>
  <c r="G26" i="82"/>
  <c r="E26" i="82"/>
  <c r="G25" i="82"/>
  <c r="E25" i="82"/>
  <c r="E23" i="82"/>
  <c r="G21" i="82"/>
  <c r="H21" i="82" s="1"/>
  <c r="E21" i="82"/>
  <c r="E20" i="82"/>
  <c r="E18" i="82"/>
  <c r="G18" i="82" s="1"/>
  <c r="H18" i="82" s="1"/>
  <c r="E16" i="82"/>
  <c r="E15" i="82"/>
  <c r="E14" i="82"/>
  <c r="E13" i="82"/>
  <c r="E82" i="84"/>
  <c r="G82" i="84" s="1"/>
  <c r="H82" i="84" s="1"/>
  <c r="E81" i="84"/>
  <c r="G81" i="84" s="1"/>
  <c r="E80" i="84"/>
  <c r="E75" i="84"/>
  <c r="E74" i="84"/>
  <c r="E73" i="84"/>
  <c r="E72" i="84"/>
  <c r="G72" i="84" s="1"/>
  <c r="H72" i="84" s="1"/>
  <c r="E70" i="84"/>
  <c r="E69" i="84"/>
  <c r="G67" i="84"/>
  <c r="H67" i="84" s="1"/>
  <c r="E67" i="84"/>
  <c r="E66" i="84"/>
  <c r="E65" i="84"/>
  <c r="E63" i="84"/>
  <c r="G63" i="84" s="1"/>
  <c r="E62" i="84"/>
  <c r="G62" i="84" s="1"/>
  <c r="E60" i="84"/>
  <c r="G58" i="84"/>
  <c r="H58" i="84" s="1"/>
  <c r="E58" i="84"/>
  <c r="E56" i="84"/>
  <c r="E54" i="84"/>
  <c r="G54" i="84" s="1"/>
  <c r="H54" i="84" s="1"/>
  <c r="E52" i="84"/>
  <c r="E50" i="84"/>
  <c r="G48" i="84"/>
  <c r="E48" i="84"/>
  <c r="H46" i="84"/>
  <c r="E46" i="84"/>
  <c r="G46" i="84" s="1"/>
  <c r="E44" i="84"/>
  <c r="E43" i="84"/>
  <c r="E42" i="84"/>
  <c r="E41" i="84"/>
  <c r="G41" i="84" s="1"/>
  <c r="H41" i="84" s="1"/>
  <c r="E40" i="84"/>
  <c r="G40" i="84" s="1"/>
  <c r="E39" i="84"/>
  <c r="G38" i="84"/>
  <c r="H38" i="84" s="1"/>
  <c r="E38" i="84"/>
  <c r="E37" i="84"/>
  <c r="G37" i="84" s="1"/>
  <c r="H37" i="84" s="1"/>
  <c r="E36" i="84"/>
  <c r="G36" i="84" s="1"/>
  <c r="E34" i="84"/>
  <c r="E33" i="84"/>
  <c r="E32" i="84"/>
  <c r="G32" i="84" s="1"/>
  <c r="H32" i="84" s="1"/>
  <c r="G31" i="84"/>
  <c r="H31" i="84" s="1"/>
  <c r="E31" i="84"/>
  <c r="G30" i="84"/>
  <c r="E30" i="84"/>
  <c r="E29" i="84"/>
  <c r="E28" i="84"/>
  <c r="E26" i="84"/>
  <c r="H24" i="84"/>
  <c r="E24" i="84"/>
  <c r="G24" i="84" s="1"/>
  <c r="E23" i="84"/>
  <c r="G21" i="84"/>
  <c r="H21" i="84" s="1"/>
  <c r="E21" i="84"/>
  <c r="G19" i="84"/>
  <c r="E19" i="84"/>
  <c r="E18" i="84"/>
  <c r="E17" i="84"/>
  <c r="E16" i="84"/>
  <c r="E14" i="84"/>
  <c r="G13" i="84"/>
  <c r="H13" i="84" s="1"/>
  <c r="E13" i="84"/>
  <c r="G90" i="85"/>
  <c r="E90" i="85"/>
  <c r="H90" i="85" s="1"/>
  <c r="G89" i="85"/>
  <c r="H89" i="85" s="1"/>
  <c r="E89" i="85"/>
  <c r="E88" i="85"/>
  <c r="E87" i="85"/>
  <c r="G87" i="85" s="1"/>
  <c r="E82" i="85"/>
  <c r="E81" i="85"/>
  <c r="E80" i="85"/>
  <c r="G79" i="85"/>
  <c r="H79" i="85" s="1"/>
  <c r="E79" i="85"/>
  <c r="E78" i="85"/>
  <c r="E76" i="85"/>
  <c r="G76" i="85" s="1"/>
  <c r="H76" i="85" s="1"/>
  <c r="G75" i="85"/>
  <c r="H75" i="85" s="1"/>
  <c r="E75" i="85"/>
  <c r="G74" i="85"/>
  <c r="H74" i="85" s="1"/>
  <c r="E74" i="85"/>
  <c r="E72" i="85"/>
  <c r="G72" i="85" s="1"/>
  <c r="H72" i="85" s="1"/>
  <c r="E71" i="85"/>
  <c r="G70" i="85"/>
  <c r="H70" i="85" s="1"/>
  <c r="E70" i="85"/>
  <c r="E68" i="85"/>
  <c r="E67" i="85"/>
  <c r="E65" i="85"/>
  <c r="G65" i="85" s="1"/>
  <c r="H65" i="85" s="1"/>
  <c r="E64" i="85"/>
  <c r="E62" i="85"/>
  <c r="E60" i="85"/>
  <c r="G60" i="85" s="1"/>
  <c r="H60" i="85" s="1"/>
  <c r="E58" i="85"/>
  <c r="G58" i="85" s="1"/>
  <c r="H58" i="85" s="1"/>
  <c r="G56" i="85"/>
  <c r="E56" i="85"/>
  <c r="E54" i="85"/>
  <c r="E52" i="85"/>
  <c r="G50" i="85"/>
  <c r="H50" i="85" s="1"/>
  <c r="E50" i="85"/>
  <c r="G48" i="85"/>
  <c r="E48" i="85"/>
  <c r="H48" i="85" s="1"/>
  <c r="E46" i="85"/>
  <c r="E44" i="85"/>
  <c r="E43" i="85"/>
  <c r="G43" i="85" s="1"/>
  <c r="H43" i="85" s="1"/>
  <c r="E42" i="85"/>
  <c r="G42" i="85" s="1"/>
  <c r="H42" i="85" s="1"/>
  <c r="E41" i="85"/>
  <c r="G41" i="85" s="1"/>
  <c r="H41" i="85" s="1"/>
  <c r="E40" i="85"/>
  <c r="G39" i="85"/>
  <c r="H39" i="85" s="1"/>
  <c r="E39" i="85"/>
  <c r="E38" i="85"/>
  <c r="E37" i="85"/>
  <c r="E36" i="85"/>
  <c r="G36" i="85" s="1"/>
  <c r="H36" i="85" s="1"/>
  <c r="G34" i="85"/>
  <c r="H34" i="85" s="1"/>
  <c r="E34" i="85"/>
  <c r="G33" i="85"/>
  <c r="H33" i="85" s="1"/>
  <c r="E33" i="85"/>
  <c r="E32" i="85"/>
  <c r="G32" i="85" s="1"/>
  <c r="H32" i="85" s="1"/>
  <c r="E31" i="85"/>
  <c r="G30" i="85"/>
  <c r="H30" i="85" s="1"/>
  <c r="E30" i="85"/>
  <c r="H29" i="85"/>
  <c r="E29" i="85"/>
  <c r="G29" i="85" s="1"/>
  <c r="E28" i="85"/>
  <c r="E26" i="85"/>
  <c r="G26" i="85" s="1"/>
  <c r="H26" i="85" s="1"/>
  <c r="E24" i="85"/>
  <c r="E23" i="85"/>
  <c r="G21" i="85"/>
  <c r="E21" i="85"/>
  <c r="H21" i="85" s="1"/>
  <c r="E19" i="85"/>
  <c r="G18" i="85"/>
  <c r="H18" i="85" s="1"/>
  <c r="E18" i="85"/>
  <c r="E17" i="85"/>
  <c r="E16" i="85"/>
  <c r="E14" i="85"/>
  <c r="E13" i="85"/>
  <c r="E88" i="86"/>
  <c r="G87" i="86"/>
  <c r="H87" i="86" s="1"/>
  <c r="E87" i="86"/>
  <c r="G86" i="86"/>
  <c r="H86" i="86" s="1"/>
  <c r="E86" i="86"/>
  <c r="G85" i="86"/>
  <c r="H85" i="86" s="1"/>
  <c r="E85" i="86"/>
  <c r="G84" i="86"/>
  <c r="G88" i="86" s="1"/>
  <c r="E84" i="86"/>
  <c r="G79" i="86"/>
  <c r="E79" i="86"/>
  <c r="G78" i="86"/>
  <c r="H78" i="86" s="1"/>
  <c r="E78" i="86"/>
  <c r="G77" i="86"/>
  <c r="H77" i="86" s="1"/>
  <c r="E77" i="86"/>
  <c r="E76" i="86"/>
  <c r="E75" i="86"/>
  <c r="G75" i="86" s="1"/>
  <c r="E73" i="86"/>
  <c r="H72" i="86"/>
  <c r="E72" i="86"/>
  <c r="G72" i="86" s="1"/>
  <c r="G71" i="86"/>
  <c r="H71" i="86" s="1"/>
  <c r="E71" i="86"/>
  <c r="G69" i="86"/>
  <c r="H69" i="86" s="1"/>
  <c r="E69" i="86"/>
  <c r="E68" i="86"/>
  <c r="G68" i="86" s="1"/>
  <c r="H68" i="86" s="1"/>
  <c r="E67" i="86"/>
  <c r="G67" i="86" s="1"/>
  <c r="H67" i="86" s="1"/>
  <c r="E65" i="86"/>
  <c r="E63" i="86"/>
  <c r="G62" i="86"/>
  <c r="H62" i="86" s="1"/>
  <c r="E62" i="86"/>
  <c r="E60" i="86"/>
  <c r="E58" i="86"/>
  <c r="G58" i="86" s="1"/>
  <c r="H58" i="86" s="1"/>
  <c r="E56" i="86"/>
  <c r="G56" i="86" s="1"/>
  <c r="E54" i="86"/>
  <c r="G54" i="86" s="1"/>
  <c r="E52" i="86"/>
  <c r="E50" i="86"/>
  <c r="E48" i="86"/>
  <c r="E46" i="86"/>
  <c r="E44" i="86"/>
  <c r="G44" i="86" s="1"/>
  <c r="H44" i="86" s="1"/>
  <c r="E43" i="86"/>
  <c r="G43" i="86" s="1"/>
  <c r="H43" i="86" s="1"/>
  <c r="G42" i="86"/>
  <c r="E42" i="86"/>
  <c r="E41" i="86"/>
  <c r="E40" i="86"/>
  <c r="E39" i="86"/>
  <c r="H38" i="86"/>
  <c r="E38" i="86"/>
  <c r="G38" i="86" s="1"/>
  <c r="G37" i="86"/>
  <c r="H37" i="86" s="1"/>
  <c r="E37" i="86"/>
  <c r="G36" i="86"/>
  <c r="H36" i="86" s="1"/>
  <c r="E36" i="86"/>
  <c r="E34" i="86"/>
  <c r="E33" i="86"/>
  <c r="E32" i="86"/>
  <c r="E31" i="86"/>
  <c r="E30" i="86"/>
  <c r="G29" i="86"/>
  <c r="H29" i="86" s="1"/>
  <c r="E29" i="86"/>
  <c r="E28" i="86"/>
  <c r="E26" i="86"/>
  <c r="G26" i="86" s="1"/>
  <c r="H26" i="86" s="1"/>
  <c r="E24" i="86"/>
  <c r="G23" i="86"/>
  <c r="E23" i="86"/>
  <c r="E21" i="86"/>
  <c r="E19" i="86"/>
  <c r="G18" i="86"/>
  <c r="H18" i="86" s="1"/>
  <c r="E18" i="86"/>
  <c r="G17" i="86"/>
  <c r="E17" i="86"/>
  <c r="E16" i="86"/>
  <c r="G14" i="86"/>
  <c r="E14" i="86"/>
  <c r="H14" i="86" s="1"/>
  <c r="G13" i="86"/>
  <c r="E13" i="86"/>
  <c r="G82" i="87"/>
  <c r="H82" i="87" s="1"/>
  <c r="E82" i="87"/>
  <c r="E81" i="87"/>
  <c r="G81" i="87" s="1"/>
  <c r="H81" i="87" s="1"/>
  <c r="E80" i="87"/>
  <c r="G80" i="87" s="1"/>
  <c r="E75" i="87"/>
  <c r="E74" i="87"/>
  <c r="E73" i="87"/>
  <c r="G73" i="87" s="1"/>
  <c r="H73" i="87" s="1"/>
  <c r="E72" i="87"/>
  <c r="G72" i="87" s="1"/>
  <c r="H72" i="87" s="1"/>
  <c r="E70" i="87"/>
  <c r="E69" i="87"/>
  <c r="E67" i="87"/>
  <c r="G66" i="87"/>
  <c r="E66" i="87"/>
  <c r="H66" i="87" s="1"/>
  <c r="G65" i="87"/>
  <c r="E65" i="87"/>
  <c r="E63" i="87"/>
  <c r="E62" i="87"/>
  <c r="E60" i="87"/>
  <c r="E58" i="87"/>
  <c r="E56" i="87"/>
  <c r="G56" i="87" s="1"/>
  <c r="G54" i="87"/>
  <c r="H54" i="87" s="1"/>
  <c r="E54" i="87"/>
  <c r="E52" i="87"/>
  <c r="E50" i="87"/>
  <c r="E48" i="87"/>
  <c r="E46" i="87"/>
  <c r="E44" i="87"/>
  <c r="G44" i="87" s="1"/>
  <c r="H44" i="87" s="1"/>
  <c r="G43" i="87"/>
  <c r="H43" i="87" s="1"/>
  <c r="E43" i="87"/>
  <c r="E42" i="87"/>
  <c r="E41" i="87"/>
  <c r="G41" i="87" s="1"/>
  <c r="H41" i="87" s="1"/>
  <c r="E40" i="87"/>
  <c r="E39" i="87"/>
  <c r="G39" i="87" s="1"/>
  <c r="H39" i="87" s="1"/>
  <c r="E38" i="87"/>
  <c r="E37" i="87"/>
  <c r="G37" i="87" s="1"/>
  <c r="G36" i="87"/>
  <c r="H36" i="87" s="1"/>
  <c r="E36" i="87"/>
  <c r="E34" i="87"/>
  <c r="E33" i="87"/>
  <c r="G32" i="87"/>
  <c r="H32" i="87" s="1"/>
  <c r="E32" i="87"/>
  <c r="E31" i="87"/>
  <c r="E30" i="87"/>
  <c r="E29" i="87"/>
  <c r="E28" i="87"/>
  <c r="G26" i="87"/>
  <c r="E26" i="87"/>
  <c r="H26" i="87" s="1"/>
  <c r="G24" i="87"/>
  <c r="E24" i="87"/>
  <c r="E23" i="87"/>
  <c r="G23" i="87" s="1"/>
  <c r="E21" i="87"/>
  <c r="G21" i="87" s="1"/>
  <c r="E19" i="87"/>
  <c r="E18" i="87"/>
  <c r="E17" i="87"/>
  <c r="G17" i="87" s="1"/>
  <c r="H17" i="87" s="1"/>
  <c r="E16" i="87"/>
  <c r="G16" i="87" s="1"/>
  <c r="E14" i="87"/>
  <c r="G14" i="87" s="1"/>
  <c r="H14" i="87" s="1"/>
  <c r="E13" i="87"/>
  <c r="G13" i="87" s="1"/>
  <c r="E82" i="88"/>
  <c r="G81" i="88"/>
  <c r="H81" i="88" s="1"/>
  <c r="E81" i="88"/>
  <c r="E80" i="88"/>
  <c r="E75" i="88"/>
  <c r="E74" i="88"/>
  <c r="E73" i="88"/>
  <c r="E72" i="88"/>
  <c r="G72" i="88" s="1"/>
  <c r="H72" i="88" s="1"/>
  <c r="E70" i="88"/>
  <c r="E69" i="88"/>
  <c r="G67" i="88"/>
  <c r="H67" i="88" s="1"/>
  <c r="E67" i="88"/>
  <c r="E66" i="88"/>
  <c r="G65" i="88"/>
  <c r="H65" i="88" s="1"/>
  <c r="E65" i="88"/>
  <c r="E63" i="88"/>
  <c r="E62" i="88"/>
  <c r="G60" i="88"/>
  <c r="E60" i="88"/>
  <c r="H60" i="88" s="1"/>
  <c r="G58" i="88"/>
  <c r="E58" i="88"/>
  <c r="E56" i="88"/>
  <c r="G56" i="88" s="1"/>
  <c r="E54" i="88"/>
  <c r="E52" i="88"/>
  <c r="E50" i="88"/>
  <c r="G50" i="88" s="1"/>
  <c r="E48" i="88"/>
  <c r="G46" i="88"/>
  <c r="H46" i="88" s="1"/>
  <c r="E46" i="88"/>
  <c r="E44" i="88"/>
  <c r="E43" i="88"/>
  <c r="E42" i="88"/>
  <c r="G42" i="88" s="1"/>
  <c r="E41" i="88"/>
  <c r="E40" i="88"/>
  <c r="E39" i="88"/>
  <c r="E38" i="88"/>
  <c r="E37" i="88"/>
  <c r="G37" i="88" s="1"/>
  <c r="H37" i="88" s="1"/>
  <c r="E36" i="88"/>
  <c r="G36" i="88" s="1"/>
  <c r="H36" i="88" s="1"/>
  <c r="E34" i="88"/>
  <c r="G34" i="88" s="1"/>
  <c r="H34" i="88" s="1"/>
  <c r="E33" i="88"/>
  <c r="G33" i="88" s="1"/>
  <c r="E32" i="88"/>
  <c r="G32" i="88" s="1"/>
  <c r="H32" i="88" s="1"/>
  <c r="E31" i="88"/>
  <c r="G31" i="88" s="1"/>
  <c r="H31" i="88" s="1"/>
  <c r="E30" i="88"/>
  <c r="G30" i="88" s="1"/>
  <c r="E29" i="88"/>
  <c r="G28" i="88"/>
  <c r="E28" i="88"/>
  <c r="G26" i="88"/>
  <c r="H26" i="88" s="1"/>
  <c r="E26" i="88"/>
  <c r="E24" i="88"/>
  <c r="G24" i="88" s="1"/>
  <c r="H24" i="88" s="1"/>
  <c r="E23" i="88"/>
  <c r="G23" i="88" s="1"/>
  <c r="G21" i="88"/>
  <c r="H21" i="88" s="1"/>
  <c r="E21" i="88"/>
  <c r="E19" i="88"/>
  <c r="E18" i="88"/>
  <c r="E17" i="88"/>
  <c r="E16" i="88"/>
  <c r="G16" i="88" s="1"/>
  <c r="G14" i="88"/>
  <c r="H14" i="88" s="1"/>
  <c r="E14" i="88"/>
  <c r="E13" i="88"/>
  <c r="E73" i="89"/>
  <c r="E72" i="89"/>
  <c r="E71" i="89"/>
  <c r="E66" i="89"/>
  <c r="G66" i="89" s="1"/>
  <c r="H66" i="89" s="1"/>
  <c r="G65" i="89"/>
  <c r="E65" i="89"/>
  <c r="E64" i="89"/>
  <c r="E63" i="89"/>
  <c r="E61" i="89"/>
  <c r="G60" i="89"/>
  <c r="E60" i="89"/>
  <c r="G58" i="89"/>
  <c r="H58" i="89" s="1"/>
  <c r="E58" i="89"/>
  <c r="E57" i="89"/>
  <c r="G57" i="89" s="1"/>
  <c r="H57" i="89" s="1"/>
  <c r="E56" i="89"/>
  <c r="E54" i="89"/>
  <c r="E53" i="89"/>
  <c r="G53" i="89" s="1"/>
  <c r="G51" i="89"/>
  <c r="H51" i="89" s="1"/>
  <c r="E51" i="89"/>
  <c r="G49" i="89"/>
  <c r="H49" i="89" s="1"/>
  <c r="E49" i="89"/>
  <c r="E47" i="89"/>
  <c r="E45" i="89"/>
  <c r="G43" i="89"/>
  <c r="E43" i="89"/>
  <c r="H43" i="89" s="1"/>
  <c r="E41" i="89"/>
  <c r="E39" i="89"/>
  <c r="E37" i="89"/>
  <c r="E35" i="89"/>
  <c r="E34" i="89"/>
  <c r="E33" i="89"/>
  <c r="G33" i="89" s="1"/>
  <c r="E32" i="89"/>
  <c r="E30" i="89"/>
  <c r="E29" i="89"/>
  <c r="G29" i="89" s="1"/>
  <c r="H29" i="89" s="1"/>
  <c r="G28" i="89"/>
  <c r="H28" i="89" s="1"/>
  <c r="E28" i="89"/>
  <c r="E27" i="89"/>
  <c r="G26" i="89"/>
  <c r="H26" i="89" s="1"/>
  <c r="E26" i="89"/>
  <c r="E25" i="89"/>
  <c r="G25" i="89" s="1"/>
  <c r="H25" i="89" s="1"/>
  <c r="E23" i="89"/>
  <c r="E21" i="89"/>
  <c r="E20" i="89"/>
  <c r="G18" i="89"/>
  <c r="H18" i="89" s="1"/>
  <c r="E18" i="89"/>
  <c r="E16" i="89"/>
  <c r="E15" i="89"/>
  <c r="G14" i="89"/>
  <c r="E14" i="89"/>
  <c r="H14" i="89" s="1"/>
  <c r="E13" i="89"/>
  <c r="E73" i="90"/>
  <c r="E72" i="90"/>
  <c r="E71" i="90"/>
  <c r="E66" i="90"/>
  <c r="G66" i="90" s="1"/>
  <c r="E65" i="90"/>
  <c r="G65" i="90" s="1"/>
  <c r="G64" i="90"/>
  <c r="H64" i="90" s="1"/>
  <c r="E64" i="90"/>
  <c r="E63" i="90"/>
  <c r="G61" i="90"/>
  <c r="E61" i="90"/>
  <c r="H61" i="90" s="1"/>
  <c r="E60" i="90"/>
  <c r="E58" i="90"/>
  <c r="G57" i="90"/>
  <c r="E57" i="90"/>
  <c r="H57" i="90" s="1"/>
  <c r="G56" i="90"/>
  <c r="E56" i="90"/>
  <c r="E54" i="90"/>
  <c r="G54" i="90" s="1"/>
  <c r="H54" i="90" s="1"/>
  <c r="E53" i="90"/>
  <c r="E51" i="90"/>
  <c r="E49" i="90"/>
  <c r="E47" i="90"/>
  <c r="E45" i="90"/>
  <c r="E43" i="90"/>
  <c r="E41" i="90"/>
  <c r="G41" i="90" s="1"/>
  <c r="E39" i="90"/>
  <c r="E37" i="90"/>
  <c r="G35" i="90"/>
  <c r="H35" i="90" s="1"/>
  <c r="E35" i="90"/>
  <c r="G34" i="90"/>
  <c r="E34" i="90"/>
  <c r="H34" i="90" s="1"/>
  <c r="E33" i="90"/>
  <c r="E32" i="90"/>
  <c r="E30" i="90"/>
  <c r="E29" i="90"/>
  <c r="E28" i="90"/>
  <c r="G28" i="90" s="1"/>
  <c r="E27" i="90"/>
  <c r="G27" i="90" s="1"/>
  <c r="H27" i="90" s="1"/>
  <c r="E26" i="90"/>
  <c r="E25" i="90"/>
  <c r="G25" i="90" s="1"/>
  <c r="G23" i="90"/>
  <c r="E23" i="90"/>
  <c r="E21" i="90"/>
  <c r="E20" i="90"/>
  <c r="E18" i="90"/>
  <c r="E16" i="90"/>
  <c r="E15" i="90"/>
  <c r="E14" i="90"/>
  <c r="E13" i="90"/>
  <c r="E73" i="91"/>
  <c r="G73" i="91" s="1"/>
  <c r="H73" i="91" s="1"/>
  <c r="E72" i="91"/>
  <c r="E71" i="91"/>
  <c r="G71" i="91" s="1"/>
  <c r="E66" i="91"/>
  <c r="E65" i="91"/>
  <c r="E64" i="91"/>
  <c r="G63" i="91"/>
  <c r="E63" i="91"/>
  <c r="H63" i="91" s="1"/>
  <c r="E61" i="91"/>
  <c r="G61" i="91" s="1"/>
  <c r="H61" i="91" s="1"/>
  <c r="E60" i="91"/>
  <c r="G60" i="91" s="1"/>
  <c r="E58" i="91"/>
  <c r="E57" i="91"/>
  <c r="E56" i="91"/>
  <c r="E54" i="91"/>
  <c r="G54" i="91" s="1"/>
  <c r="H54" i="91" s="1"/>
  <c r="E53" i="91"/>
  <c r="G53" i="91" s="1"/>
  <c r="H53" i="91" s="1"/>
  <c r="E51" i="91"/>
  <c r="E49" i="91"/>
  <c r="G49" i="91" s="1"/>
  <c r="H49" i="91" s="1"/>
  <c r="G47" i="91"/>
  <c r="E47" i="91"/>
  <c r="H45" i="91"/>
  <c r="G45" i="91"/>
  <c r="E45" i="91"/>
  <c r="G43" i="91"/>
  <c r="E43" i="91"/>
  <c r="E41" i="91"/>
  <c r="G41" i="91" s="1"/>
  <c r="H41" i="91" s="1"/>
  <c r="G39" i="91"/>
  <c r="H39" i="91" s="1"/>
  <c r="E39" i="91"/>
  <c r="E37" i="91"/>
  <c r="G37" i="91" s="1"/>
  <c r="H37" i="91" s="1"/>
  <c r="E35" i="91"/>
  <c r="E34" i="91"/>
  <c r="G34" i="91" s="1"/>
  <c r="H34" i="91" s="1"/>
  <c r="E33" i="91"/>
  <c r="E32" i="91"/>
  <c r="E30" i="91"/>
  <c r="E29" i="91"/>
  <c r="G29" i="91" s="1"/>
  <c r="E28" i="91"/>
  <c r="E27" i="91"/>
  <c r="G27" i="91" s="1"/>
  <c r="H27" i="91" s="1"/>
  <c r="E26" i="91"/>
  <c r="E25" i="91"/>
  <c r="G25" i="91" s="1"/>
  <c r="H25" i="91" s="1"/>
  <c r="E23" i="91"/>
  <c r="E21" i="91"/>
  <c r="E20" i="91"/>
  <c r="E18" i="91"/>
  <c r="E16" i="91"/>
  <c r="E15" i="91"/>
  <c r="E14" i="91"/>
  <c r="G14" i="91" s="1"/>
  <c r="H14" i="91" s="1"/>
  <c r="G13" i="91"/>
  <c r="H13" i="91" s="1"/>
  <c r="E13" i="91"/>
  <c r="G73" i="92"/>
  <c r="H73" i="92" s="1"/>
  <c r="E73" i="92"/>
  <c r="G72" i="92"/>
  <c r="H72" i="92" s="1"/>
  <c r="E72" i="92"/>
  <c r="E71" i="92"/>
  <c r="G71" i="92" s="1"/>
  <c r="E66" i="92"/>
  <c r="G66" i="92" s="1"/>
  <c r="E65" i="92"/>
  <c r="G65" i="92" s="1"/>
  <c r="G64" i="92"/>
  <c r="E64" i="92"/>
  <c r="H64" i="92" s="1"/>
  <c r="H63" i="92"/>
  <c r="G63" i="92"/>
  <c r="E63" i="92"/>
  <c r="G61" i="92"/>
  <c r="H61" i="92" s="1"/>
  <c r="E61" i="92"/>
  <c r="G60" i="92"/>
  <c r="E60" i="92"/>
  <c r="E58" i="92"/>
  <c r="G58" i="92" s="1"/>
  <c r="H58" i="92" s="1"/>
  <c r="E57" i="92"/>
  <c r="E56" i="92"/>
  <c r="E54" i="92"/>
  <c r="E53" i="92"/>
  <c r="G51" i="92"/>
  <c r="H51" i="92" s="1"/>
  <c r="E51" i="92"/>
  <c r="E49" i="92"/>
  <c r="G49" i="92" s="1"/>
  <c r="H49" i="92" s="1"/>
  <c r="E47" i="92"/>
  <c r="E45" i="92"/>
  <c r="G45" i="92" s="1"/>
  <c r="H45" i="92" s="1"/>
  <c r="E43" i="92"/>
  <c r="G43" i="92" s="1"/>
  <c r="H43" i="92" s="1"/>
  <c r="G41" i="92"/>
  <c r="H41" i="92" s="1"/>
  <c r="E41" i="92"/>
  <c r="E39" i="92"/>
  <c r="G39" i="92" s="1"/>
  <c r="E37" i="92"/>
  <c r="G37" i="92" s="1"/>
  <c r="G35" i="92"/>
  <c r="H35" i="92" s="1"/>
  <c r="E35" i="92"/>
  <c r="E34" i="92"/>
  <c r="G34" i="92" s="1"/>
  <c r="H34" i="92" s="1"/>
  <c r="E33" i="92"/>
  <c r="E32" i="92"/>
  <c r="G30" i="92"/>
  <c r="H30" i="92" s="1"/>
  <c r="E30" i="92"/>
  <c r="E29" i="92"/>
  <c r="E28" i="92"/>
  <c r="E27" i="92"/>
  <c r="G26" i="92"/>
  <c r="E26" i="92"/>
  <c r="H26" i="92" s="1"/>
  <c r="G25" i="92"/>
  <c r="H25" i="92" s="1"/>
  <c r="E25" i="92"/>
  <c r="E23" i="92"/>
  <c r="G23" i="92" s="1"/>
  <c r="E21" i="92"/>
  <c r="G21" i="92" s="1"/>
  <c r="E20" i="92"/>
  <c r="G18" i="92"/>
  <c r="H18" i="92" s="1"/>
  <c r="E18" i="92"/>
  <c r="E16" i="92"/>
  <c r="E15" i="92"/>
  <c r="E14" i="92"/>
  <c r="E13" i="92"/>
  <c r="G13" i="92" s="1"/>
  <c r="H13" i="92" s="1"/>
  <c r="E78" i="93"/>
  <c r="G78" i="93" s="1"/>
  <c r="H78" i="93" s="1"/>
  <c r="E77" i="93"/>
  <c r="G77" i="93" s="1"/>
  <c r="H77" i="93" s="1"/>
  <c r="E76" i="93"/>
  <c r="G76" i="93" s="1"/>
  <c r="G75" i="93"/>
  <c r="E75" i="93"/>
  <c r="E70" i="93"/>
  <c r="E69" i="93"/>
  <c r="G69" i="93" s="1"/>
  <c r="E68" i="93"/>
  <c r="G68" i="93" s="1"/>
  <c r="H68" i="93" s="1"/>
  <c r="E67" i="93"/>
  <c r="G67" i="93" s="1"/>
  <c r="H67" i="93" s="1"/>
  <c r="E66" i="93"/>
  <c r="E64" i="93"/>
  <c r="E63" i="93"/>
  <c r="E62" i="93"/>
  <c r="G62" i="93" s="1"/>
  <c r="E60" i="93"/>
  <c r="E59" i="93"/>
  <c r="E58" i="93"/>
  <c r="G58" i="93" s="1"/>
  <c r="G56" i="93"/>
  <c r="H56" i="93" s="1"/>
  <c r="E56" i="93"/>
  <c r="G54" i="93"/>
  <c r="E54" i="93"/>
  <c r="E53" i="93"/>
  <c r="G53" i="93" s="1"/>
  <c r="G51" i="93"/>
  <c r="H51" i="93" s="1"/>
  <c r="E51" i="93"/>
  <c r="E49" i="93"/>
  <c r="E47" i="93"/>
  <c r="G47" i="93" s="1"/>
  <c r="H47" i="93" s="1"/>
  <c r="G45" i="93"/>
  <c r="E45" i="93"/>
  <c r="H45" i="93" s="1"/>
  <c r="H43" i="93"/>
  <c r="E43" i="93"/>
  <c r="G43" i="93" s="1"/>
  <c r="G41" i="93"/>
  <c r="H41" i="93" s="1"/>
  <c r="E41" i="93"/>
  <c r="E39" i="93"/>
  <c r="G37" i="93"/>
  <c r="H37" i="93" s="1"/>
  <c r="E37" i="93"/>
  <c r="E35" i="93"/>
  <c r="G35" i="93" s="1"/>
  <c r="G34" i="93"/>
  <c r="H34" i="93" s="1"/>
  <c r="E34" i="93"/>
  <c r="G33" i="93"/>
  <c r="E33" i="93"/>
  <c r="H33" i="93" s="1"/>
  <c r="E32" i="93"/>
  <c r="G32" i="93" s="1"/>
  <c r="H32" i="93" s="1"/>
  <c r="E30" i="93"/>
  <c r="G30" i="93" s="1"/>
  <c r="G29" i="93"/>
  <c r="H29" i="93" s="1"/>
  <c r="E29" i="93"/>
  <c r="G28" i="93"/>
  <c r="E28" i="93"/>
  <c r="H27" i="93"/>
  <c r="E27" i="93"/>
  <c r="G27" i="93" s="1"/>
  <c r="G26" i="93"/>
  <c r="H26" i="93" s="1"/>
  <c r="E26" i="93"/>
  <c r="E25" i="93"/>
  <c r="E23" i="93"/>
  <c r="E21" i="93"/>
  <c r="E20" i="93"/>
  <c r="G20" i="93" s="1"/>
  <c r="H20" i="93" s="1"/>
  <c r="G18" i="93"/>
  <c r="H18" i="93" s="1"/>
  <c r="E18" i="93"/>
  <c r="E16" i="93"/>
  <c r="G16" i="93" s="1"/>
  <c r="E15" i="93"/>
  <c r="G15" i="93" s="1"/>
  <c r="E14" i="93"/>
  <c r="G14" i="93" s="1"/>
  <c r="E13" i="93"/>
  <c r="G13" i="93" s="1"/>
  <c r="H13" i="93" s="1"/>
  <c r="G82" i="16"/>
  <c r="E82" i="16"/>
  <c r="H82" i="16" s="1"/>
  <c r="G81" i="16"/>
  <c r="H81" i="16" s="1"/>
  <c r="E81" i="16"/>
  <c r="E80" i="16"/>
  <c r="E83" i="16" s="1"/>
  <c r="G75" i="16"/>
  <c r="H75" i="16" s="1"/>
  <c r="E75" i="16"/>
  <c r="G74" i="16"/>
  <c r="E74" i="16"/>
  <c r="G73" i="16"/>
  <c r="E73" i="16"/>
  <c r="H73" i="16" s="1"/>
  <c r="E72" i="16"/>
  <c r="G72" i="16" s="1"/>
  <c r="E70" i="16"/>
  <c r="E69" i="16"/>
  <c r="H67" i="16"/>
  <c r="E67" i="16"/>
  <c r="G67" i="16" s="1"/>
  <c r="E66" i="16"/>
  <c r="G66" i="16" s="1"/>
  <c r="H66" i="16" s="1"/>
  <c r="E65" i="16"/>
  <c r="G65" i="16" s="1"/>
  <c r="H65" i="16" s="1"/>
  <c r="E63" i="16"/>
  <c r="G63" i="16" s="1"/>
  <c r="E62" i="16"/>
  <c r="E60" i="16"/>
  <c r="E58" i="16"/>
  <c r="E56" i="16"/>
  <c r="E54" i="16"/>
  <c r="G54" i="16" s="1"/>
  <c r="H52" i="16"/>
  <c r="E52" i="16"/>
  <c r="G52" i="16" s="1"/>
  <c r="G50" i="16"/>
  <c r="H50" i="16" s="1"/>
  <c r="E50" i="16"/>
  <c r="E48" i="16"/>
  <c r="G48" i="16" s="1"/>
  <c r="G46" i="16"/>
  <c r="H46" i="16" s="1"/>
  <c r="E46" i="16"/>
  <c r="G44" i="16"/>
  <c r="E44" i="16"/>
  <c r="H44" i="16" s="1"/>
  <c r="E43" i="16"/>
  <c r="E42" i="16"/>
  <c r="E41" i="16"/>
  <c r="H40" i="16"/>
  <c r="E40" i="16"/>
  <c r="G40" i="16" s="1"/>
  <c r="G39" i="16"/>
  <c r="H39" i="16" s="1"/>
  <c r="E39" i="16"/>
  <c r="E38" i="16"/>
  <c r="E37" i="16"/>
  <c r="G37" i="16" s="1"/>
  <c r="H37" i="16" s="1"/>
  <c r="E36" i="16"/>
  <c r="G36" i="16" s="1"/>
  <c r="E34" i="16"/>
  <c r="G34" i="16" s="1"/>
  <c r="E33" i="16"/>
  <c r="E32" i="16"/>
  <c r="E31" i="16"/>
  <c r="G31" i="16" s="1"/>
  <c r="H31" i="16" s="1"/>
  <c r="E30" i="16"/>
  <c r="G30" i="16" s="1"/>
  <c r="H30" i="16" s="1"/>
  <c r="G29" i="16"/>
  <c r="E29" i="16"/>
  <c r="H28" i="16"/>
  <c r="E28" i="16"/>
  <c r="G28" i="16" s="1"/>
  <c r="G26" i="16"/>
  <c r="H26" i="16" s="1"/>
  <c r="E26" i="16"/>
  <c r="E24" i="16"/>
  <c r="E23" i="16"/>
  <c r="G23" i="16" s="1"/>
  <c r="G21" i="16"/>
  <c r="H21" i="16" s="1"/>
  <c r="E21" i="16"/>
  <c r="E19" i="16"/>
  <c r="G19" i="16" s="1"/>
  <c r="H19" i="16" s="1"/>
  <c r="G18" i="16"/>
  <c r="H18" i="16" s="1"/>
  <c r="E18" i="16"/>
  <c r="G17" i="16"/>
  <c r="E17" i="16"/>
  <c r="G16" i="16"/>
  <c r="E16" i="16"/>
  <c r="E14" i="16"/>
  <c r="G14" i="16" s="1"/>
  <c r="H14" i="16" s="1"/>
  <c r="G13" i="16"/>
  <c r="E13" i="16"/>
  <c r="G83" i="87" l="1"/>
  <c r="H56" i="73"/>
  <c r="H13" i="22"/>
  <c r="H50" i="20"/>
  <c r="H73" i="89"/>
  <c r="H73" i="90"/>
  <c r="H63" i="22"/>
  <c r="H34" i="21"/>
  <c r="H16" i="18"/>
  <c r="H41" i="76"/>
  <c r="H66" i="77"/>
  <c r="H41" i="90"/>
  <c r="H19" i="84"/>
  <c r="G54" i="79"/>
  <c r="H54" i="79" s="1"/>
  <c r="G41" i="76"/>
  <c r="G26" i="74"/>
  <c r="H26" i="74" s="1"/>
  <c r="G56" i="73"/>
  <c r="G14" i="24"/>
  <c r="H14" i="24" s="1"/>
  <c r="G63" i="22"/>
  <c r="G25" i="21"/>
  <c r="H25" i="21" s="1"/>
  <c r="H23" i="85"/>
  <c r="E83" i="77"/>
  <c r="H65" i="90"/>
  <c r="G73" i="89"/>
  <c r="G18" i="87"/>
  <c r="H18" i="87" s="1"/>
  <c r="G24" i="86"/>
  <c r="H24" i="86" s="1"/>
  <c r="G23" i="85"/>
  <c r="H72" i="80"/>
  <c r="H28" i="74"/>
  <c r="H32" i="92"/>
  <c r="E83" i="85"/>
  <c r="H32" i="16"/>
  <c r="G21" i="93"/>
  <c r="H21" i="93" s="1"/>
  <c r="G14" i="92"/>
  <c r="H14" i="92" s="1"/>
  <c r="G32" i="92"/>
  <c r="G26" i="90"/>
  <c r="H26" i="90" s="1"/>
  <c r="G51" i="90"/>
  <c r="H51" i="90" s="1"/>
  <c r="H75" i="88"/>
  <c r="G60" i="87"/>
  <c r="H60" i="87" s="1"/>
  <c r="H81" i="85"/>
  <c r="G66" i="84"/>
  <c r="H66" i="84" s="1"/>
  <c r="G73" i="80"/>
  <c r="H73" i="80" s="1"/>
  <c r="G43" i="77"/>
  <c r="H43" i="77" s="1"/>
  <c r="G66" i="77"/>
  <c r="G66" i="76"/>
  <c r="H66" i="76" s="1"/>
  <c r="G46" i="74"/>
  <c r="H46" i="74" s="1"/>
  <c r="G13" i="73"/>
  <c r="H13" i="73" s="1"/>
  <c r="G37" i="24"/>
  <c r="H37" i="24" s="1"/>
  <c r="G13" i="22"/>
  <c r="G39" i="22"/>
  <c r="H39" i="22" s="1"/>
  <c r="G27" i="21"/>
  <c r="H27" i="21" s="1"/>
  <c r="G38" i="20"/>
  <c r="H38" i="20" s="1"/>
  <c r="G16" i="19"/>
  <c r="H16" i="19" s="1"/>
  <c r="G37" i="19"/>
  <c r="H37" i="19" s="1"/>
  <c r="G16" i="18"/>
  <c r="G42" i="17"/>
  <c r="H42" i="17" s="1"/>
  <c r="G30" i="91"/>
  <c r="H30" i="91" s="1"/>
  <c r="G32" i="16"/>
  <c r="H58" i="93"/>
  <c r="G75" i="88"/>
  <c r="G81" i="85"/>
  <c r="G39" i="82"/>
  <c r="H39" i="82" s="1"/>
  <c r="H39" i="73"/>
  <c r="H32" i="91"/>
  <c r="H80" i="88"/>
  <c r="H51" i="80"/>
  <c r="G66" i="22"/>
  <c r="H66" i="22" s="1"/>
  <c r="H37" i="87"/>
  <c r="G59" i="93"/>
  <c r="H59" i="93" s="1"/>
  <c r="G32" i="91"/>
  <c r="G51" i="91"/>
  <c r="H51" i="91" s="1"/>
  <c r="G73" i="90"/>
  <c r="G32" i="89"/>
  <c r="H32" i="89" s="1"/>
  <c r="G80" i="88"/>
  <c r="H40" i="87"/>
  <c r="G62" i="87"/>
  <c r="H62" i="87" s="1"/>
  <c r="G43" i="84"/>
  <c r="H43" i="84" s="1"/>
  <c r="H64" i="82"/>
  <c r="G45" i="81"/>
  <c r="H45" i="81" s="1"/>
  <c r="G51" i="80"/>
  <c r="G29" i="77"/>
  <c r="H29" i="77" s="1"/>
  <c r="H69" i="77"/>
  <c r="G30" i="74"/>
  <c r="H30" i="74" s="1"/>
  <c r="G48" i="74"/>
  <c r="H48" i="74" s="1"/>
  <c r="G74" i="74"/>
  <c r="H74" i="74" s="1"/>
  <c r="H65" i="73"/>
  <c r="H53" i="21"/>
  <c r="G18" i="19"/>
  <c r="H18" i="19" s="1"/>
  <c r="G71" i="18"/>
  <c r="H71" i="18" s="1"/>
  <c r="H58" i="88"/>
  <c r="H24" i="87"/>
  <c r="G40" i="87"/>
  <c r="G64" i="82"/>
  <c r="H16" i="79"/>
  <c r="G37" i="79"/>
  <c r="H37" i="79" s="1"/>
  <c r="G69" i="77"/>
  <c r="G16" i="76"/>
  <c r="H16" i="76" s="1"/>
  <c r="G65" i="73"/>
  <c r="H39" i="25"/>
  <c r="H70" i="20"/>
  <c r="E67" i="91"/>
  <c r="H56" i="90"/>
  <c r="H65" i="87"/>
  <c r="E91" i="85"/>
  <c r="H26" i="82"/>
  <c r="G32" i="23"/>
  <c r="H32" i="23" s="1"/>
  <c r="H88" i="86"/>
  <c r="G32" i="74"/>
  <c r="H32" i="74" s="1"/>
  <c r="G35" i="91"/>
  <c r="H35" i="91" s="1"/>
  <c r="G35" i="89"/>
  <c r="H35" i="89" s="1"/>
  <c r="G82" i="88"/>
  <c r="H82" i="88" s="1"/>
  <c r="G71" i="85"/>
  <c r="H71" i="85" s="1"/>
  <c r="H48" i="84"/>
  <c r="H33" i="77"/>
  <c r="H50" i="77"/>
  <c r="G16" i="74"/>
  <c r="H16" i="74" s="1"/>
  <c r="H54" i="74"/>
  <c r="H67" i="73"/>
  <c r="H18" i="25"/>
  <c r="G45" i="24"/>
  <c r="H45" i="24" s="1"/>
  <c r="H33" i="23"/>
  <c r="H58" i="23"/>
  <c r="H48" i="86"/>
  <c r="G62" i="16"/>
  <c r="H62" i="16" s="1"/>
  <c r="G20" i="91"/>
  <c r="H20" i="91" s="1"/>
  <c r="G56" i="91"/>
  <c r="H56" i="91" s="1"/>
  <c r="G14" i="90"/>
  <c r="H14" i="90" s="1"/>
  <c r="G63" i="89"/>
  <c r="H63" i="89" s="1"/>
  <c r="H39" i="88"/>
  <c r="E83" i="88"/>
  <c r="G16" i="86"/>
  <c r="H16" i="86" s="1"/>
  <c r="G32" i="86"/>
  <c r="H32" i="86" s="1"/>
  <c r="G48" i="86"/>
  <c r="G13" i="85"/>
  <c r="H13" i="85" s="1"/>
  <c r="E74" i="81"/>
  <c r="E75" i="81" s="1"/>
  <c r="H50" i="76"/>
  <c r="G17" i="74"/>
  <c r="H17" i="74" s="1"/>
  <c r="G34" i="23"/>
  <c r="H34" i="23" s="1"/>
  <c r="G34" i="21"/>
  <c r="H24" i="20"/>
  <c r="G74" i="19"/>
  <c r="H74" i="19" s="1"/>
  <c r="H56" i="17"/>
  <c r="G39" i="88"/>
  <c r="H32" i="80"/>
  <c r="G69" i="73"/>
  <c r="H69" i="73" s="1"/>
  <c r="H21" i="92"/>
  <c r="H76" i="82"/>
  <c r="H56" i="77"/>
  <c r="H37" i="74"/>
  <c r="H28" i="24"/>
  <c r="G41" i="16"/>
  <c r="H41" i="16" s="1"/>
  <c r="H30" i="93"/>
  <c r="G49" i="93"/>
  <c r="H49" i="93" s="1"/>
  <c r="H69" i="93"/>
  <c r="G57" i="91"/>
  <c r="H57" i="91" s="1"/>
  <c r="G15" i="90"/>
  <c r="H15" i="90" s="1"/>
  <c r="G64" i="89"/>
  <c r="H64" i="89" s="1"/>
  <c r="H13" i="87"/>
  <c r="G34" i="86"/>
  <c r="H34" i="86" s="1"/>
  <c r="G52" i="86"/>
  <c r="H52" i="86" s="1"/>
  <c r="G76" i="82"/>
  <c r="G56" i="77"/>
  <c r="G21" i="76"/>
  <c r="H21" i="76" s="1"/>
  <c r="G38" i="76"/>
  <c r="H38" i="76" s="1"/>
  <c r="H18" i="74"/>
  <c r="G37" i="74"/>
  <c r="G81" i="74"/>
  <c r="H81" i="74" s="1"/>
  <c r="G28" i="24"/>
  <c r="G50" i="20"/>
  <c r="H48" i="87"/>
  <c r="E79" i="25"/>
  <c r="G81" i="19"/>
  <c r="H81" i="19" s="1"/>
  <c r="H14" i="93"/>
  <c r="E79" i="93"/>
  <c r="G48" i="87"/>
  <c r="H36" i="84"/>
  <c r="H49" i="79"/>
  <c r="H80" i="77"/>
  <c r="H23" i="76"/>
  <c r="H81" i="76"/>
  <c r="G73" i="75"/>
  <c r="H73" i="75" s="1"/>
  <c r="H21" i="74"/>
  <c r="H82" i="19"/>
  <c r="G27" i="92"/>
  <c r="H27" i="92" s="1"/>
  <c r="G26" i="91"/>
  <c r="H26" i="91" s="1"/>
  <c r="G63" i="90"/>
  <c r="H63" i="90" s="1"/>
  <c r="G19" i="86"/>
  <c r="H19" i="86" s="1"/>
  <c r="G37" i="85"/>
  <c r="H37" i="85" s="1"/>
  <c r="E67" i="81"/>
  <c r="G58" i="81"/>
  <c r="H58" i="81" s="1"/>
  <c r="G31" i="75"/>
  <c r="H31" i="75" s="1"/>
  <c r="G87" i="74"/>
  <c r="H87" i="74" s="1"/>
  <c r="G54" i="73"/>
  <c r="H54" i="73" s="1"/>
  <c r="G32" i="24"/>
  <c r="H32" i="24" s="1"/>
  <c r="H65" i="23"/>
  <c r="H39" i="21"/>
  <c r="E74" i="21"/>
  <c r="G82" i="19"/>
  <c r="H86" i="18"/>
  <c r="H65" i="92"/>
  <c r="H28" i="88"/>
  <c r="G44" i="88"/>
  <c r="H44" i="88" s="1"/>
  <c r="H79" i="86"/>
  <c r="G18" i="84"/>
  <c r="H18" i="84" s="1"/>
  <c r="G74" i="92"/>
  <c r="H62" i="84"/>
  <c r="H23" i="77"/>
  <c r="H32" i="75"/>
  <c r="H58" i="24"/>
  <c r="H21" i="23"/>
  <c r="H45" i="23"/>
  <c r="H73" i="21"/>
  <c r="H30" i="87"/>
  <c r="H41" i="82"/>
  <c r="H19" i="87"/>
  <c r="H53" i="78"/>
  <c r="E92" i="85"/>
  <c r="H30" i="81"/>
  <c r="H87" i="85"/>
  <c r="G75" i="84"/>
  <c r="H75" i="84" s="1"/>
  <c r="H41" i="21"/>
  <c r="G65" i="21"/>
  <c r="H65" i="21"/>
  <c r="G15" i="91"/>
  <c r="H15" i="91" s="1"/>
  <c r="E67" i="89"/>
  <c r="H13" i="89"/>
  <c r="G13" i="89"/>
  <c r="G25" i="81"/>
  <c r="H25" i="81" s="1"/>
  <c r="H29" i="16"/>
  <c r="G66" i="93"/>
  <c r="H66" i="93" s="1"/>
  <c r="H71" i="91"/>
  <c r="E74" i="91"/>
  <c r="G23" i="89"/>
  <c r="H23" i="89" s="1"/>
  <c r="G37" i="89"/>
  <c r="H37" i="89" s="1"/>
  <c r="H16" i="87"/>
  <c r="G30" i="87"/>
  <c r="H26" i="81"/>
  <c r="H47" i="81"/>
  <c r="H64" i="81"/>
  <c r="G64" i="81"/>
  <c r="H18" i="79"/>
  <c r="G18" i="79"/>
  <c r="G58" i="79"/>
  <c r="H58" i="79" s="1"/>
  <c r="H44" i="75"/>
  <c r="G65" i="74"/>
  <c r="H65" i="74" s="1"/>
  <c r="G57" i="23"/>
  <c r="H57" i="23" s="1"/>
  <c r="G41" i="21"/>
  <c r="H63" i="16"/>
  <c r="H60" i="89"/>
  <c r="G42" i="87"/>
  <c r="H42" i="87" s="1"/>
  <c r="G65" i="81"/>
  <c r="H65" i="81" s="1"/>
  <c r="G61" i="80"/>
  <c r="H61" i="80" s="1"/>
  <c r="H20" i="79"/>
  <c r="G60" i="79"/>
  <c r="H60" i="79" s="1"/>
  <c r="G65" i="22"/>
  <c r="H65" i="22" s="1"/>
  <c r="H66" i="88"/>
  <c r="G23" i="93"/>
  <c r="H23" i="93" s="1"/>
  <c r="G66" i="88"/>
  <c r="G19" i="87"/>
  <c r="G24" i="85"/>
  <c r="H24" i="85" s="1"/>
  <c r="H47" i="92"/>
  <c r="H53" i="93"/>
  <c r="G47" i="92"/>
  <c r="G28" i="91"/>
  <c r="H28" i="91" s="1"/>
  <c r="H43" i="91"/>
  <c r="G58" i="91"/>
  <c r="H58" i="91" s="1"/>
  <c r="H25" i="90"/>
  <c r="G39" i="90"/>
  <c r="H39" i="90" s="1"/>
  <c r="G31" i="87"/>
  <c r="H31" i="87" s="1"/>
  <c r="G50" i="86"/>
  <c r="H50" i="86" s="1"/>
  <c r="G54" i="85"/>
  <c r="H54" i="85" s="1"/>
  <c r="H60" i="84"/>
  <c r="G60" i="84"/>
  <c r="G41" i="82"/>
  <c r="H49" i="81"/>
  <c r="G37" i="80"/>
  <c r="H37" i="80" s="1"/>
  <c r="G63" i="80"/>
  <c r="H63" i="80" s="1"/>
  <c r="G41" i="79"/>
  <c r="H41" i="79" s="1"/>
  <c r="G67" i="76"/>
  <c r="H67" i="76" s="1"/>
  <c r="H15" i="24"/>
  <c r="G63" i="18"/>
  <c r="H63" i="18" s="1"/>
  <c r="H16" i="16"/>
  <c r="G43" i="88"/>
  <c r="H43" i="88" s="1"/>
  <c r="G15" i="92"/>
  <c r="E67" i="92"/>
  <c r="E68" i="92" s="1"/>
  <c r="H29" i="91"/>
  <c r="H56" i="85"/>
  <c r="H39" i="80"/>
  <c r="H64" i="80"/>
  <c r="H38" i="77"/>
  <c r="H33" i="76"/>
  <c r="G20" i="23"/>
  <c r="H20" i="23" s="1"/>
  <c r="H35" i="93"/>
  <c r="H30" i="88"/>
  <c r="G39" i="77"/>
  <c r="H39" i="77"/>
  <c r="H67" i="25"/>
  <c r="H17" i="18"/>
  <c r="G17" i="18"/>
  <c r="G71" i="17"/>
  <c r="H71" i="17" s="1"/>
  <c r="G27" i="89"/>
  <c r="H27" i="89" s="1"/>
  <c r="G38" i="85"/>
  <c r="H38" i="85" s="1"/>
  <c r="G23" i="80"/>
  <c r="H23" i="80" s="1"/>
  <c r="G74" i="77"/>
  <c r="H74" i="77" s="1"/>
  <c r="G70" i="76"/>
  <c r="H70" i="76" s="1"/>
  <c r="H39" i="24"/>
  <c r="G39" i="24"/>
  <c r="G53" i="78"/>
  <c r="E83" i="20"/>
  <c r="H41" i="17"/>
  <c r="G30" i="81"/>
  <c r="G25" i="80"/>
  <c r="H25" i="80" s="1"/>
  <c r="H75" i="77"/>
  <c r="G75" i="77"/>
  <c r="H43" i="25"/>
  <c r="G43" i="25"/>
  <c r="H65" i="24"/>
  <c r="G80" i="20"/>
  <c r="H18" i="17"/>
  <c r="H28" i="82"/>
  <c r="G13" i="81"/>
  <c r="H13" i="81" s="1"/>
  <c r="G69" i="16"/>
  <c r="H69" i="16" s="1"/>
  <c r="G33" i="92"/>
  <c r="H33" i="92" s="1"/>
  <c r="G62" i="77"/>
  <c r="H62" i="77" s="1"/>
  <c r="G70" i="16"/>
  <c r="H70" i="16" s="1"/>
  <c r="H28" i="90"/>
  <c r="H16" i="88"/>
  <c r="G48" i="88"/>
  <c r="H48" i="88" s="1"/>
  <c r="G40" i="86"/>
  <c r="H40" i="86" s="1"/>
  <c r="G13" i="82"/>
  <c r="H67" i="82"/>
  <c r="E67" i="79"/>
  <c r="G18" i="78"/>
  <c r="H18" i="78" s="1"/>
  <c r="H33" i="78"/>
  <c r="H26" i="77"/>
  <c r="H74" i="73"/>
  <c r="G14" i="20"/>
  <c r="H14" i="20" s="1"/>
  <c r="H76" i="17"/>
  <c r="G79" i="93"/>
  <c r="H34" i="16"/>
  <c r="G53" i="92"/>
  <c r="H53" i="92" s="1"/>
  <c r="H21" i="87"/>
  <c r="G72" i="73"/>
  <c r="H72" i="73" s="1"/>
  <c r="H66" i="92"/>
  <c r="G47" i="90"/>
  <c r="H47" i="90" s="1"/>
  <c r="H56" i="86"/>
  <c r="H36" i="16"/>
  <c r="G54" i="92"/>
  <c r="H54" i="92" s="1"/>
  <c r="G65" i="91"/>
  <c r="H65" i="91" s="1"/>
  <c r="G49" i="90"/>
  <c r="H49" i="90" s="1"/>
  <c r="G70" i="88"/>
  <c r="H70" i="88" s="1"/>
  <c r="H13" i="86"/>
  <c r="G76" i="86"/>
  <c r="H76" i="86" s="1"/>
  <c r="G67" i="82"/>
  <c r="G63" i="77"/>
  <c r="H63" i="77" s="1"/>
  <c r="H75" i="74"/>
  <c r="G75" i="74"/>
  <c r="H56" i="22"/>
  <c r="H75" i="86"/>
  <c r="E71" i="82"/>
  <c r="G17" i="88"/>
  <c r="H17" i="88" s="1"/>
  <c r="G44" i="84"/>
  <c r="H44" i="84" s="1"/>
  <c r="H68" i="82"/>
  <c r="G26" i="24"/>
  <c r="H26" i="24" s="1"/>
  <c r="G39" i="86"/>
  <c r="H39" i="86" s="1"/>
  <c r="H54" i="86"/>
  <c r="H76" i="93"/>
  <c r="H16" i="20"/>
  <c r="G30" i="19"/>
  <c r="H30" i="19" s="1"/>
  <c r="H23" i="16"/>
  <c r="H54" i="16"/>
  <c r="H62" i="93"/>
  <c r="H23" i="92"/>
  <c r="H37" i="92"/>
  <c r="H21" i="91"/>
  <c r="G21" i="91"/>
  <c r="G66" i="91"/>
  <c r="H66" i="91" s="1"/>
  <c r="G32" i="90"/>
  <c r="H32" i="90" s="1"/>
  <c r="H53" i="89"/>
  <c r="H50" i="88"/>
  <c r="G74" i="87"/>
  <c r="H74" i="87" s="1"/>
  <c r="G30" i="86"/>
  <c r="H30" i="86" s="1"/>
  <c r="H53" i="82"/>
  <c r="G63" i="75"/>
  <c r="H63" i="75" s="1"/>
  <c r="E88" i="75"/>
  <c r="G84" i="75"/>
  <c r="H84" i="75" s="1"/>
  <c r="H19" i="74"/>
  <c r="H36" i="74"/>
  <c r="H38" i="73"/>
  <c r="H58" i="73"/>
  <c r="G17" i="20"/>
  <c r="H17" i="20" s="1"/>
  <c r="G39" i="20"/>
  <c r="H39" i="20" s="1"/>
  <c r="G66" i="82"/>
  <c r="H66" i="82" s="1"/>
  <c r="G20" i="92"/>
  <c r="H20" i="92" s="1"/>
  <c r="G66" i="79"/>
  <c r="H66" i="79" s="1"/>
  <c r="G54" i="78"/>
  <c r="H54" i="78" s="1"/>
  <c r="G35" i="21"/>
  <c r="H35" i="21" s="1"/>
  <c r="H32" i="78"/>
  <c r="H54" i="89"/>
  <c r="G54" i="89"/>
  <c r="G24" i="16"/>
  <c r="H24" i="16" s="1"/>
  <c r="G56" i="16"/>
  <c r="H56" i="16" s="1"/>
  <c r="G63" i="93"/>
  <c r="H63" i="93" s="1"/>
  <c r="G33" i="90"/>
  <c r="H33" i="90" s="1"/>
  <c r="G20" i="89"/>
  <c r="H20" i="89" s="1"/>
  <c r="G34" i="89"/>
  <c r="H34" i="89" s="1"/>
  <c r="E74" i="89"/>
  <c r="H31" i="86"/>
  <c r="G31" i="86"/>
  <c r="G14" i="84"/>
  <c r="H14" i="84" s="1"/>
  <c r="G73" i="84"/>
  <c r="H73" i="84" s="1"/>
  <c r="G34" i="82"/>
  <c r="H34" i="82" s="1"/>
  <c r="G56" i="79"/>
  <c r="H56" i="79" s="1"/>
  <c r="E74" i="79"/>
  <c r="G21" i="78"/>
  <c r="H21" i="78" s="1"/>
  <c r="G67" i="77"/>
  <c r="H67" i="77"/>
  <c r="H79" i="93"/>
  <c r="G73" i="86"/>
  <c r="H73" i="86" s="1"/>
  <c r="H19" i="17"/>
  <c r="G56" i="92"/>
  <c r="H56" i="92" s="1"/>
  <c r="E68" i="89"/>
  <c r="E71" i="93"/>
  <c r="G71" i="89"/>
  <c r="H23" i="88"/>
  <c r="H17" i="86"/>
  <c r="H16" i="85"/>
  <c r="H13" i="79"/>
  <c r="G71" i="79"/>
  <c r="H71" i="79" s="1"/>
  <c r="G37" i="78"/>
  <c r="H37" i="78" s="1"/>
  <c r="G31" i="77"/>
  <c r="H31" i="77" s="1"/>
  <c r="G42" i="75"/>
  <c r="H42" i="75" s="1"/>
  <c r="E80" i="75"/>
  <c r="G67" i="75"/>
  <c r="H67" i="75" s="1"/>
  <c r="G54" i="23"/>
  <c r="H54" i="23" s="1"/>
  <c r="G34" i="22"/>
  <c r="H34" i="22"/>
  <c r="G62" i="19"/>
  <c r="H62" i="19" s="1"/>
  <c r="G29" i="18"/>
  <c r="H29" i="18" s="1"/>
  <c r="H75" i="93"/>
  <c r="G14" i="73"/>
  <c r="H14" i="73" s="1"/>
  <c r="G76" i="25"/>
  <c r="H76" i="25" s="1"/>
  <c r="G52" i="88"/>
  <c r="H52" i="88" s="1"/>
  <c r="H16" i="84"/>
  <c r="G16" i="84"/>
  <c r="G14" i="79"/>
  <c r="H14" i="79"/>
  <c r="H23" i="78"/>
  <c r="G63" i="78"/>
  <c r="H63" i="78" s="1"/>
  <c r="G23" i="74"/>
  <c r="H23" i="74" s="1"/>
  <c r="G43" i="24"/>
  <c r="H43" i="24" s="1"/>
  <c r="H58" i="20"/>
  <c r="G60" i="16"/>
  <c r="H60" i="16" s="1"/>
  <c r="H15" i="93"/>
  <c r="G64" i="93"/>
  <c r="H64" i="93" s="1"/>
  <c r="G21" i="89"/>
  <c r="H21" i="89" s="1"/>
  <c r="G72" i="89"/>
  <c r="H72" i="89" s="1"/>
  <c r="G38" i="88"/>
  <c r="H38" i="88" s="1"/>
  <c r="G29" i="87"/>
  <c r="H29" i="87" s="1"/>
  <c r="G17" i="85"/>
  <c r="H17" i="85" s="1"/>
  <c r="G17" i="84"/>
  <c r="H17" i="84" s="1"/>
  <c r="G74" i="84"/>
  <c r="H74" i="84" s="1"/>
  <c r="G23" i="78"/>
  <c r="G68" i="75"/>
  <c r="H68" i="75" s="1"/>
  <c r="G19" i="76"/>
  <c r="H19" i="76" s="1"/>
  <c r="H71" i="92"/>
  <c r="E74" i="92"/>
  <c r="H74" i="92" s="1"/>
  <c r="H72" i="16"/>
  <c r="H13" i="90"/>
  <c r="G13" i="90"/>
  <c r="E67" i="90"/>
  <c r="H66" i="90"/>
  <c r="H33" i="89"/>
  <c r="H56" i="87"/>
  <c r="G41" i="86"/>
  <c r="H41" i="86" s="1"/>
  <c r="G14" i="82"/>
  <c r="H14" i="82" s="1"/>
  <c r="G68" i="82"/>
  <c r="E76" i="84"/>
  <c r="H54" i="80"/>
  <c r="G60" i="78"/>
  <c r="H60" i="78" s="1"/>
  <c r="H16" i="93"/>
  <c r="E76" i="87"/>
  <c r="H80" i="87"/>
  <c r="E83" i="87"/>
  <c r="H83" i="87" s="1"/>
  <c r="H63" i="81"/>
  <c r="H69" i="75"/>
  <c r="G21" i="73"/>
  <c r="H21" i="73" s="1"/>
  <c r="G60" i="86"/>
  <c r="H60" i="86" s="1"/>
  <c r="H62" i="85"/>
  <c r="G62" i="85"/>
  <c r="H39" i="84"/>
  <c r="G39" i="84"/>
  <c r="E76" i="77"/>
  <c r="G17" i="77"/>
  <c r="H17" i="77" s="1"/>
  <c r="G52" i="75"/>
  <c r="H52" i="75" s="1"/>
  <c r="E83" i="74"/>
  <c r="G14" i="74"/>
  <c r="H14" i="74" s="1"/>
  <c r="H17" i="16"/>
  <c r="G42" i="16"/>
  <c r="H42" i="16" s="1"/>
  <c r="G58" i="16"/>
  <c r="H58" i="16" s="1"/>
  <c r="G25" i="93"/>
  <c r="G71" i="93" s="1"/>
  <c r="G80" i="93" s="1"/>
  <c r="G70" i="93"/>
  <c r="H70" i="93" s="1"/>
  <c r="H39" i="92"/>
  <c r="G16" i="91"/>
  <c r="H16" i="91" s="1"/>
  <c r="G20" i="90"/>
  <c r="H20" i="90" s="1"/>
  <c r="G73" i="88"/>
  <c r="H73" i="88" s="1"/>
  <c r="G50" i="87"/>
  <c r="H50" i="87" s="1"/>
  <c r="G67" i="87"/>
  <c r="H67" i="87" s="1"/>
  <c r="H42" i="86"/>
  <c r="G80" i="85"/>
  <c r="H80" i="85" s="1"/>
  <c r="E77" i="84"/>
  <c r="G26" i="84"/>
  <c r="H26" i="84" s="1"/>
  <c r="H40" i="84"/>
  <c r="G20" i="82"/>
  <c r="H20" i="82" s="1"/>
  <c r="G35" i="82"/>
  <c r="H35" i="82" s="1"/>
  <c r="G54" i="82"/>
  <c r="H54" i="82"/>
  <c r="G26" i="80"/>
  <c r="H26" i="80" s="1"/>
  <c r="G45" i="80"/>
  <c r="H45" i="80" s="1"/>
  <c r="G74" i="80"/>
  <c r="G26" i="79"/>
  <c r="H26" i="79" s="1"/>
  <c r="G66" i="78"/>
  <c r="H66" i="78" s="1"/>
  <c r="G52" i="76"/>
  <c r="H52" i="76" s="1"/>
  <c r="G23" i="23"/>
  <c r="H23" i="23" s="1"/>
  <c r="G39" i="23"/>
  <c r="H39" i="23" s="1"/>
  <c r="H60" i="91"/>
  <c r="G47" i="80"/>
  <c r="H47" i="80" s="1"/>
  <c r="H33" i="25"/>
  <c r="G79" i="18"/>
  <c r="H79" i="18" s="1"/>
  <c r="G29" i="17"/>
  <c r="H29" i="17" s="1"/>
  <c r="E76" i="88"/>
  <c r="G74" i="88"/>
  <c r="H74" i="88" s="1"/>
  <c r="E79" i="82"/>
  <c r="G75" i="82"/>
  <c r="H75" i="82" s="1"/>
  <c r="H29" i="73"/>
  <c r="G48" i="20"/>
  <c r="H48" i="20" s="1"/>
  <c r="G43" i="16"/>
  <c r="H43" i="16" s="1"/>
  <c r="H74" i="16"/>
  <c r="H60" i="92"/>
  <c r="G18" i="91"/>
  <c r="H18" i="91" s="1"/>
  <c r="H47" i="91"/>
  <c r="G21" i="90"/>
  <c r="H21" i="90" s="1"/>
  <c r="H65" i="89"/>
  <c r="G13" i="88"/>
  <c r="H13" i="88" s="1"/>
  <c r="G38" i="87"/>
  <c r="H38" i="87" s="1"/>
  <c r="G52" i="87"/>
  <c r="H52" i="87" s="1"/>
  <c r="G69" i="87"/>
  <c r="H69" i="87" s="1"/>
  <c r="G14" i="85"/>
  <c r="G28" i="84"/>
  <c r="H28" i="84" s="1"/>
  <c r="G41" i="81"/>
  <c r="H41" i="81" s="1"/>
  <c r="H60" i="81"/>
  <c r="G27" i="79"/>
  <c r="H27" i="79" s="1"/>
  <c r="H52" i="77"/>
  <c r="H39" i="76"/>
  <c r="G54" i="76"/>
  <c r="H54" i="76" s="1"/>
  <c r="G29" i="73"/>
  <c r="G34" i="25"/>
  <c r="H34" i="25" s="1"/>
  <c r="G59" i="25"/>
  <c r="H59" i="25" s="1"/>
  <c r="E67" i="24"/>
  <c r="H73" i="24"/>
  <c r="G25" i="23"/>
  <c r="H25" i="23" s="1"/>
  <c r="G70" i="87"/>
  <c r="H70" i="87" s="1"/>
  <c r="G68" i="85"/>
  <c r="H68" i="85" s="1"/>
  <c r="G72" i="74"/>
  <c r="H72" i="74" s="1"/>
  <c r="G33" i="16"/>
  <c r="G76" i="16" s="1"/>
  <c r="H28" i="93"/>
  <c r="G60" i="93"/>
  <c r="H60" i="93" s="1"/>
  <c r="H23" i="90"/>
  <c r="G29" i="88"/>
  <c r="H29" i="88" s="1"/>
  <c r="G28" i="87"/>
  <c r="H28" i="87" s="1"/>
  <c r="G16" i="85"/>
  <c r="G44" i="85"/>
  <c r="H44" i="85" s="1"/>
  <c r="G82" i="85"/>
  <c r="H82" i="85" s="1"/>
  <c r="G29" i="84"/>
  <c r="H29" i="84" s="1"/>
  <c r="H63" i="84"/>
  <c r="G43" i="81"/>
  <c r="H43" i="81" s="1"/>
  <c r="E67" i="80"/>
  <c r="H13" i="80"/>
  <c r="G28" i="80"/>
  <c r="H28" i="80" s="1"/>
  <c r="G37" i="77"/>
  <c r="H37" i="77" s="1"/>
  <c r="G50" i="74"/>
  <c r="H50" i="74" s="1"/>
  <c r="E71" i="25"/>
  <c r="G60" i="25"/>
  <c r="H60" i="25" s="1"/>
  <c r="H13" i="24"/>
  <c r="G29" i="24"/>
  <c r="H29" i="24" s="1"/>
  <c r="G26" i="23"/>
  <c r="H26" i="23" s="1"/>
  <c r="H51" i="21"/>
  <c r="G30" i="20"/>
  <c r="H30" i="20" s="1"/>
  <c r="H36" i="18"/>
  <c r="H84" i="18"/>
  <c r="H42" i="88"/>
  <c r="H84" i="86"/>
  <c r="H46" i="85"/>
  <c r="H30" i="84"/>
  <c r="H65" i="84"/>
  <c r="G20" i="25"/>
  <c r="H20" i="25" s="1"/>
  <c r="E76" i="20"/>
  <c r="G36" i="18"/>
  <c r="G62" i="18"/>
  <c r="H62" i="18" s="1"/>
  <c r="G85" i="18"/>
  <c r="H85" i="18" s="1"/>
  <c r="H23" i="22"/>
  <c r="G52" i="17"/>
  <c r="H52" i="17" s="1"/>
  <c r="E74" i="90"/>
  <c r="H33" i="86"/>
  <c r="E84" i="85"/>
  <c r="H33" i="80"/>
  <c r="G17" i="75"/>
  <c r="H17" i="75" s="1"/>
  <c r="G66" i="23"/>
  <c r="H66" i="23" s="1"/>
  <c r="G23" i="22"/>
  <c r="G66" i="21"/>
  <c r="H66" i="21"/>
  <c r="G23" i="18"/>
  <c r="H23" i="18" s="1"/>
  <c r="G42" i="18"/>
  <c r="H42" i="18" s="1"/>
  <c r="H65" i="18"/>
  <c r="G32" i="17"/>
  <c r="H32" i="17" s="1"/>
  <c r="G81" i="17"/>
  <c r="H81" i="17" s="1"/>
  <c r="E76" i="16"/>
  <c r="E77" i="16" s="1"/>
  <c r="H48" i="16"/>
  <c r="H54" i="93"/>
  <c r="G28" i="92"/>
  <c r="H28" i="92" s="1"/>
  <c r="G33" i="91"/>
  <c r="H33" i="91" s="1"/>
  <c r="G16" i="90"/>
  <c r="H16" i="90" s="1"/>
  <c r="G29" i="90"/>
  <c r="H29" i="90" s="1"/>
  <c r="G43" i="90"/>
  <c r="H43" i="90" s="1"/>
  <c r="G58" i="90"/>
  <c r="H58" i="90" s="1"/>
  <c r="G71" i="90"/>
  <c r="G74" i="90" s="1"/>
  <c r="G15" i="89"/>
  <c r="H15" i="89" s="1"/>
  <c r="G45" i="89"/>
  <c r="H45" i="89" s="1"/>
  <c r="G61" i="89"/>
  <c r="H61" i="89" s="1"/>
  <c r="H18" i="88"/>
  <c r="G18" i="88"/>
  <c r="G62" i="88"/>
  <c r="H62" i="88" s="1"/>
  <c r="G46" i="87"/>
  <c r="H46" i="87" s="1"/>
  <c r="G63" i="87"/>
  <c r="H63" i="87" s="1"/>
  <c r="G75" i="87"/>
  <c r="H75" i="87" s="1"/>
  <c r="G21" i="86"/>
  <c r="G33" i="86"/>
  <c r="G63" i="86"/>
  <c r="H63" i="86" s="1"/>
  <c r="H25" i="82"/>
  <c r="G14" i="81"/>
  <c r="H14" i="81" s="1"/>
  <c r="H32" i="81"/>
  <c r="G33" i="80"/>
  <c r="G45" i="79"/>
  <c r="H45" i="79"/>
  <c r="H71" i="78"/>
  <c r="E74" i="78"/>
  <c r="H74" i="78" s="1"/>
  <c r="H40" i="76"/>
  <c r="G56" i="76"/>
  <c r="H56" i="76" s="1"/>
  <c r="H88" i="74"/>
  <c r="G23" i="73"/>
  <c r="H23" i="73" s="1"/>
  <c r="G82" i="73"/>
  <c r="H82" i="73" s="1"/>
  <c r="E74" i="23"/>
  <c r="G65" i="18"/>
  <c r="H33" i="88"/>
  <c r="H70" i="84"/>
  <c r="G60" i="75"/>
  <c r="H60" i="75" s="1"/>
  <c r="H13" i="16"/>
  <c r="G16" i="92"/>
  <c r="H16" i="92" s="1"/>
  <c r="G57" i="92"/>
  <c r="H57" i="92" s="1"/>
  <c r="G23" i="91"/>
  <c r="H23" i="91" s="1"/>
  <c r="G72" i="90"/>
  <c r="H72" i="90" s="1"/>
  <c r="G30" i="89"/>
  <c r="H30" i="89" s="1"/>
  <c r="H47" i="89"/>
  <c r="H23" i="86"/>
  <c r="G28" i="85"/>
  <c r="H28" i="85" s="1"/>
  <c r="G50" i="84"/>
  <c r="H50" i="84" s="1"/>
  <c r="G70" i="84"/>
  <c r="G33" i="81"/>
  <c r="H33" i="81" s="1"/>
  <c r="G73" i="81"/>
  <c r="H73" i="81" s="1"/>
  <c r="G34" i="80"/>
  <c r="H34" i="80" s="1"/>
  <c r="H29" i="79"/>
  <c r="G65" i="77"/>
  <c r="H65" i="77" s="1"/>
  <c r="G74" i="76"/>
  <c r="H74" i="76" s="1"/>
  <c r="G41" i="73"/>
  <c r="H41" i="73" s="1"/>
  <c r="H71" i="23"/>
  <c r="G33" i="19"/>
  <c r="H33" i="19" s="1"/>
  <c r="G43" i="18"/>
  <c r="H43" i="18" s="1"/>
  <c r="G33" i="17"/>
  <c r="H33" i="17" s="1"/>
  <c r="G64" i="91"/>
  <c r="H64" i="91" s="1"/>
  <c r="G18" i="90"/>
  <c r="H18" i="90" s="1"/>
  <c r="G60" i="90"/>
  <c r="H60" i="90" s="1"/>
  <c r="G63" i="88"/>
  <c r="H63" i="88" s="1"/>
  <c r="H38" i="75"/>
  <c r="G38" i="75"/>
  <c r="G79" i="75"/>
  <c r="H79" i="75" s="1"/>
  <c r="H70" i="74"/>
  <c r="G70" i="74"/>
  <c r="H26" i="73"/>
  <c r="G26" i="73"/>
  <c r="H72" i="23"/>
  <c r="G27" i="22"/>
  <c r="H27" i="22" s="1"/>
  <c r="G73" i="22"/>
  <c r="H73" i="22" s="1"/>
  <c r="H58" i="17"/>
  <c r="G58" i="17"/>
  <c r="H38" i="16"/>
  <c r="G80" i="16"/>
  <c r="G83" i="16" s="1"/>
  <c r="H83" i="16" s="1"/>
  <c r="G29" i="92"/>
  <c r="H29" i="92" s="1"/>
  <c r="G30" i="90"/>
  <c r="H30" i="90" s="1"/>
  <c r="G45" i="90"/>
  <c r="H45" i="90" s="1"/>
  <c r="G47" i="89"/>
  <c r="G38" i="16"/>
  <c r="G39" i="93"/>
  <c r="H39" i="93" s="1"/>
  <c r="G52" i="84"/>
  <c r="H52" i="84" s="1"/>
  <c r="G58" i="82"/>
  <c r="H58" i="82" s="1"/>
  <c r="G21" i="80"/>
  <c r="H21" i="80" s="1"/>
  <c r="H51" i="78"/>
  <c r="H73" i="78"/>
  <c r="G19" i="77"/>
  <c r="G76" i="77" s="1"/>
  <c r="G84" i="77" s="1"/>
  <c r="H53" i="23"/>
  <c r="G72" i="23"/>
  <c r="H44" i="18"/>
  <c r="H33" i="87"/>
  <c r="H28" i="77"/>
  <c r="G83" i="76"/>
  <c r="H83" i="76" s="1"/>
  <c r="H38" i="74"/>
  <c r="G56" i="24"/>
  <c r="H56" i="24" s="1"/>
  <c r="G69" i="25"/>
  <c r="H69" i="25" s="1"/>
  <c r="H16" i="24"/>
  <c r="G16" i="24"/>
  <c r="E67" i="21"/>
  <c r="G63" i="20"/>
  <c r="H63" i="20" s="1"/>
  <c r="G72" i="91"/>
  <c r="G74" i="91" s="1"/>
  <c r="G39" i="89"/>
  <c r="H39" i="89" s="1"/>
  <c r="G40" i="88"/>
  <c r="H40" i="88" s="1"/>
  <c r="H23" i="87"/>
  <c r="G33" i="87"/>
  <c r="G58" i="87"/>
  <c r="H58" i="87" s="1"/>
  <c r="G46" i="86"/>
  <c r="H46" i="86" s="1"/>
  <c r="G65" i="84"/>
  <c r="G15" i="82"/>
  <c r="H15" i="82" s="1"/>
  <c r="G77" i="82"/>
  <c r="H77" i="82" s="1"/>
  <c r="H20" i="81"/>
  <c r="G49" i="80"/>
  <c r="H49" i="80" s="1"/>
  <c r="G65" i="80"/>
  <c r="H65" i="80" s="1"/>
  <c r="G15" i="79"/>
  <c r="H15" i="79" s="1"/>
  <c r="G30" i="79"/>
  <c r="H30" i="79" s="1"/>
  <c r="G45" i="78"/>
  <c r="H45" i="78" s="1"/>
  <c r="G54" i="77"/>
  <c r="H54" i="77" s="1"/>
  <c r="H80" i="76"/>
  <c r="G36" i="75"/>
  <c r="H36" i="75" s="1"/>
  <c r="G54" i="75"/>
  <c r="H54" i="75" s="1"/>
  <c r="H39" i="74"/>
  <c r="G60" i="74"/>
  <c r="H60" i="74" s="1"/>
  <c r="G30" i="73"/>
  <c r="H30" i="73" s="1"/>
  <c r="H51" i="25"/>
  <c r="G51" i="25"/>
  <c r="G14" i="22"/>
  <c r="H14" i="22" s="1"/>
  <c r="H13" i="21"/>
  <c r="E76" i="19"/>
  <c r="E77" i="19" s="1"/>
  <c r="G42" i="19"/>
  <c r="H42" i="19" s="1"/>
  <c r="G30" i="18"/>
  <c r="H30" i="18" s="1"/>
  <c r="G71" i="81"/>
  <c r="G74" i="81" s="1"/>
  <c r="H74" i="81" s="1"/>
  <c r="G31" i="76"/>
  <c r="H31" i="76" s="1"/>
  <c r="G29" i="25"/>
  <c r="H29" i="25" s="1"/>
  <c r="G64" i="23"/>
  <c r="H64" i="23" s="1"/>
  <c r="G35" i="22"/>
  <c r="H35" i="22" s="1"/>
  <c r="G51" i="21"/>
  <c r="G71" i="21"/>
  <c r="H71" i="21" s="1"/>
  <c r="G13" i="19"/>
  <c r="G28" i="19"/>
  <c r="H28" i="19" s="1"/>
  <c r="G53" i="90"/>
  <c r="H53" i="90" s="1"/>
  <c r="G16" i="89"/>
  <c r="H16" i="89" s="1"/>
  <c r="G56" i="89"/>
  <c r="H56" i="89" s="1"/>
  <c r="G19" i="88"/>
  <c r="H19" i="88" s="1"/>
  <c r="G54" i="88"/>
  <c r="H54" i="88" s="1"/>
  <c r="G34" i="87"/>
  <c r="H34" i="87" s="1"/>
  <c r="G28" i="86"/>
  <c r="H28" i="86" s="1"/>
  <c r="G65" i="86"/>
  <c r="H65" i="86" s="1"/>
  <c r="G46" i="85"/>
  <c r="G64" i="85"/>
  <c r="H64" i="85" s="1"/>
  <c r="G34" i="84"/>
  <c r="H34" i="84" s="1"/>
  <c r="E83" i="84"/>
  <c r="H81" i="84"/>
  <c r="G16" i="82"/>
  <c r="H16" i="82" s="1"/>
  <c r="H78" i="82"/>
  <c r="G21" i="81"/>
  <c r="H21" i="81" s="1"/>
  <c r="G32" i="79"/>
  <c r="H32" i="79" s="1"/>
  <c r="H47" i="78"/>
  <c r="H40" i="74"/>
  <c r="G40" i="74"/>
  <c r="H54" i="25"/>
  <c r="G14" i="21"/>
  <c r="H14" i="21" s="1"/>
  <c r="H26" i="20"/>
  <c r="H67" i="20"/>
  <c r="H13" i="19"/>
  <c r="G43" i="19"/>
  <c r="H43" i="19" s="1"/>
  <c r="G69" i="19"/>
  <c r="H69" i="19" s="1"/>
  <c r="G37" i="90"/>
  <c r="H37" i="90" s="1"/>
  <c r="G41" i="89"/>
  <c r="H41" i="89" s="1"/>
  <c r="G41" i="88"/>
  <c r="H41" i="88" s="1"/>
  <c r="H69" i="88"/>
  <c r="G41" i="77"/>
  <c r="H41" i="77" s="1"/>
  <c r="G32" i="76"/>
  <c r="H32" i="76" s="1"/>
  <c r="G37" i="75"/>
  <c r="H37" i="75" s="1"/>
  <c r="G80" i="74"/>
  <c r="H80" i="74" s="1"/>
  <c r="H16" i="22"/>
  <c r="G37" i="22"/>
  <c r="H37" i="22" s="1"/>
  <c r="G17" i="17"/>
  <c r="H17" i="17" s="1"/>
  <c r="H56" i="88"/>
  <c r="G69" i="88"/>
  <c r="G35" i="81"/>
  <c r="H35" i="81" s="1"/>
  <c r="H57" i="81"/>
  <c r="H71" i="80"/>
  <c r="E74" i="80"/>
  <c r="H74" i="80" s="1"/>
  <c r="E67" i="78"/>
  <c r="H14" i="78"/>
  <c r="G65" i="78"/>
  <c r="H65" i="78" s="1"/>
  <c r="H44" i="76"/>
  <c r="G44" i="76"/>
  <c r="H82" i="76"/>
  <c r="H60" i="24"/>
  <c r="G60" i="24"/>
  <c r="H15" i="21"/>
  <c r="H28" i="20"/>
  <c r="G44" i="19"/>
  <c r="H44" i="19" s="1"/>
  <c r="H33" i="18"/>
  <c r="G64" i="17"/>
  <c r="H64" i="17" s="1"/>
  <c r="G66" i="80"/>
  <c r="H66" i="80" s="1"/>
  <c r="H26" i="75"/>
  <c r="E88" i="18"/>
  <c r="H43" i="82"/>
  <c r="H44" i="74"/>
  <c r="H82" i="74"/>
  <c r="E76" i="73"/>
  <c r="G31" i="73"/>
  <c r="H31" i="73" s="1"/>
  <c r="H23" i="25"/>
  <c r="G57" i="24"/>
  <c r="H57" i="24" s="1"/>
  <c r="H41" i="23"/>
  <c r="G54" i="21"/>
  <c r="H54" i="21" s="1"/>
  <c r="G50" i="19"/>
  <c r="H50" i="19" s="1"/>
  <c r="H31" i="18"/>
  <c r="E80" i="86"/>
  <c r="H69" i="84"/>
  <c r="H60" i="80"/>
  <c r="G48" i="73"/>
  <c r="H48" i="73" s="1"/>
  <c r="G28" i="22"/>
  <c r="H28" i="22" s="1"/>
  <c r="H32" i="18"/>
  <c r="E76" i="76"/>
  <c r="H27" i="23"/>
  <c r="G72" i="18"/>
  <c r="H72" i="18" s="1"/>
  <c r="G30" i="17"/>
  <c r="H30" i="17" s="1"/>
  <c r="G68" i="17"/>
  <c r="H68" i="17" s="1"/>
  <c r="E91" i="17"/>
  <c r="H30" i="82"/>
  <c r="H29" i="80"/>
  <c r="G29" i="80"/>
  <c r="H27" i="78"/>
  <c r="G27" i="78"/>
  <c r="H17" i="76"/>
  <c r="H42" i="76"/>
  <c r="G48" i="75"/>
  <c r="H48" i="75" s="1"/>
  <c r="E74" i="22"/>
  <c r="H42" i="20"/>
  <c r="G42" i="20"/>
  <c r="G48" i="18"/>
  <c r="H48" i="18" s="1"/>
  <c r="G87" i="17"/>
  <c r="H87" i="17" s="1"/>
  <c r="G19" i="75"/>
  <c r="H19" i="75" s="1"/>
  <c r="H50" i="75"/>
  <c r="H71" i="75"/>
  <c r="E91" i="74"/>
  <c r="H34" i="73"/>
  <c r="E67" i="22"/>
  <c r="E68" i="22" s="1"/>
  <c r="G71" i="22"/>
  <c r="E77" i="20"/>
  <c r="G82" i="20"/>
  <c r="H82" i="20" s="1"/>
  <c r="G58" i="19"/>
  <c r="H58" i="19" s="1"/>
  <c r="E83" i="17"/>
  <c r="E84" i="17" s="1"/>
  <c r="G43" i="17"/>
  <c r="H43" i="17" s="1"/>
  <c r="G33" i="74"/>
  <c r="H33" i="74" s="1"/>
  <c r="H45" i="25"/>
  <c r="E67" i="23"/>
  <c r="H13" i="23"/>
  <c r="H63" i="23"/>
  <c r="H23" i="21"/>
  <c r="G23" i="21"/>
  <c r="G28" i="20"/>
  <c r="G34" i="18"/>
  <c r="H34" i="18" s="1"/>
  <c r="G13" i="17"/>
  <c r="H13" i="17" s="1"/>
  <c r="G31" i="17"/>
  <c r="H31" i="17" s="1"/>
  <c r="G70" i="17"/>
  <c r="H70" i="17" s="1"/>
  <c r="G75" i="76"/>
  <c r="H75" i="76" s="1"/>
  <c r="G60" i="73"/>
  <c r="H60" i="73" s="1"/>
  <c r="H75" i="73"/>
  <c r="G14" i="25"/>
  <c r="G56" i="80"/>
  <c r="H56" i="80" s="1"/>
  <c r="G47" i="79"/>
  <c r="H47" i="79" s="1"/>
  <c r="G73" i="79"/>
  <c r="H73" i="79" s="1"/>
  <c r="G39" i="78"/>
  <c r="H39" i="78" s="1"/>
  <c r="G32" i="77"/>
  <c r="H32" i="77" s="1"/>
  <c r="G36" i="76"/>
  <c r="H36" i="76" s="1"/>
  <c r="G62" i="76"/>
  <c r="H62" i="76" s="1"/>
  <c r="G17" i="73"/>
  <c r="H17" i="73" s="1"/>
  <c r="G42" i="73"/>
  <c r="H42" i="73" s="1"/>
  <c r="G75" i="73"/>
  <c r="G45" i="25"/>
  <c r="G62" i="25"/>
  <c r="H62" i="25" s="1"/>
  <c r="G77" i="25"/>
  <c r="H77" i="25" s="1"/>
  <c r="H28" i="23"/>
  <c r="H57" i="22"/>
  <c r="G72" i="21"/>
  <c r="H72" i="21" s="1"/>
  <c r="G69" i="20"/>
  <c r="H69" i="20" s="1"/>
  <c r="G70" i="19"/>
  <c r="H70" i="19" s="1"/>
  <c r="G56" i="18"/>
  <c r="H56" i="18" s="1"/>
  <c r="G21" i="17"/>
  <c r="H21" i="17" s="1"/>
  <c r="H33" i="79"/>
  <c r="H42" i="77"/>
  <c r="G85" i="75"/>
  <c r="H85" i="75" s="1"/>
  <c r="H42" i="74"/>
  <c r="G42" i="74"/>
  <c r="G66" i="24"/>
  <c r="H66" i="24" s="1"/>
  <c r="G14" i="23"/>
  <c r="G28" i="23"/>
  <c r="G25" i="22"/>
  <c r="H25" i="22" s="1"/>
  <c r="G36" i="20"/>
  <c r="H36" i="20" s="1"/>
  <c r="H52" i="19"/>
  <c r="H24" i="18"/>
  <c r="G88" i="17"/>
  <c r="H88" i="17" s="1"/>
  <c r="H43" i="74"/>
  <c r="E83" i="73"/>
  <c r="G63" i="25"/>
  <c r="H63" i="25" s="1"/>
  <c r="G60" i="22"/>
  <c r="H60" i="22" s="1"/>
  <c r="G54" i="81"/>
  <c r="H54" i="81" s="1"/>
  <c r="G18" i="80"/>
  <c r="H18" i="80" s="1"/>
  <c r="G57" i="80"/>
  <c r="H57" i="80" s="1"/>
  <c r="G41" i="78"/>
  <c r="H41" i="78" s="1"/>
  <c r="G37" i="76"/>
  <c r="H37" i="76" s="1"/>
  <c r="G63" i="76"/>
  <c r="H63" i="76" s="1"/>
  <c r="G29" i="75"/>
  <c r="H29" i="75" s="1"/>
  <c r="G87" i="75"/>
  <c r="H87" i="75" s="1"/>
  <c r="G31" i="74"/>
  <c r="H31" i="74" s="1"/>
  <c r="G90" i="74"/>
  <c r="G91" i="74" s="1"/>
  <c r="G18" i="73"/>
  <c r="H18" i="73" s="1"/>
  <c r="G43" i="73"/>
  <c r="H43" i="73" s="1"/>
  <c r="G80" i="73"/>
  <c r="H80" i="73" s="1"/>
  <c r="G47" i="25"/>
  <c r="H47" i="25" s="1"/>
  <c r="G78" i="25"/>
  <c r="H78" i="25" s="1"/>
  <c r="H15" i="23"/>
  <c r="G72" i="19"/>
  <c r="H72" i="19" s="1"/>
  <c r="G58" i="18"/>
  <c r="H58" i="18" s="1"/>
  <c r="G39" i="17"/>
  <c r="H39" i="17" s="1"/>
  <c r="G19" i="85"/>
  <c r="H19" i="85" s="1"/>
  <c r="G31" i="85"/>
  <c r="H31" i="85" s="1"/>
  <c r="G40" i="85"/>
  <c r="H40" i="85" s="1"/>
  <c r="G52" i="85"/>
  <c r="H52" i="85" s="1"/>
  <c r="G67" i="85"/>
  <c r="H67" i="85" s="1"/>
  <c r="G78" i="85"/>
  <c r="H78" i="85" s="1"/>
  <c r="G88" i="85"/>
  <c r="G91" i="85" s="1"/>
  <c r="H91" i="85" s="1"/>
  <c r="G23" i="84"/>
  <c r="H23" i="84" s="1"/>
  <c r="G33" i="84"/>
  <c r="H33" i="84" s="1"/>
  <c r="G42" i="84"/>
  <c r="H42" i="84" s="1"/>
  <c r="G56" i="84"/>
  <c r="H56" i="84" s="1"/>
  <c r="G69" i="84"/>
  <c r="G80" i="84"/>
  <c r="G83" i="84" s="1"/>
  <c r="G23" i="82"/>
  <c r="H23" i="82" s="1"/>
  <c r="G33" i="82"/>
  <c r="H33" i="82" s="1"/>
  <c r="G47" i="82"/>
  <c r="H47" i="82" s="1"/>
  <c r="G43" i="80"/>
  <c r="H43" i="80" s="1"/>
  <c r="G23" i="79"/>
  <c r="H23" i="79" s="1"/>
  <c r="H34" i="79"/>
  <c r="G51" i="79"/>
  <c r="H51" i="79" s="1"/>
  <c r="G16" i="78"/>
  <c r="H16" i="78" s="1"/>
  <c r="G57" i="78"/>
  <c r="H57" i="78" s="1"/>
  <c r="G82" i="77"/>
  <c r="G83" i="77" s="1"/>
  <c r="H83" i="77" s="1"/>
  <c r="G28" i="76"/>
  <c r="H28" i="76" s="1"/>
  <c r="G65" i="76"/>
  <c r="H65" i="76" s="1"/>
  <c r="G14" i="75"/>
  <c r="H14" i="75" s="1"/>
  <c r="G41" i="75"/>
  <c r="H41" i="75" s="1"/>
  <c r="H58" i="75"/>
  <c r="G44" i="74"/>
  <c r="E74" i="24"/>
  <c r="G15" i="23"/>
  <c r="G63" i="23"/>
  <c r="G26" i="22"/>
  <c r="H26" i="22" s="1"/>
  <c r="G37" i="20"/>
  <c r="H37" i="20" s="1"/>
  <c r="G38" i="19"/>
  <c r="H38" i="19" s="1"/>
  <c r="G56" i="19"/>
  <c r="H56" i="19" s="1"/>
  <c r="G75" i="17"/>
  <c r="H75" i="17" s="1"/>
  <c r="G89" i="17"/>
  <c r="H89" i="17" s="1"/>
  <c r="G44" i="73"/>
  <c r="H44" i="73" s="1"/>
  <c r="G71" i="24"/>
  <c r="H16" i="23"/>
  <c r="G41" i="22"/>
  <c r="H41" i="22" s="1"/>
  <c r="E68" i="21"/>
  <c r="H58" i="21"/>
  <c r="G35" i="25"/>
  <c r="H35" i="25" s="1"/>
  <c r="G30" i="24"/>
  <c r="H30" i="24" s="1"/>
  <c r="G68" i="25"/>
  <c r="H68" i="25" s="1"/>
  <c r="G47" i="24"/>
  <c r="H47" i="24" s="1"/>
  <c r="G61" i="24"/>
  <c r="H61" i="24" s="1"/>
  <c r="G43" i="23"/>
  <c r="H43" i="23" s="1"/>
  <c r="G15" i="22"/>
  <c r="H15" i="22" s="1"/>
  <c r="G29" i="21"/>
  <c r="H29" i="21" s="1"/>
  <c r="G61" i="21"/>
  <c r="H61" i="21" s="1"/>
  <c r="G73" i="20"/>
  <c r="H73" i="20" s="1"/>
  <c r="G34" i="19"/>
  <c r="H34" i="19" s="1"/>
  <c r="G75" i="19"/>
  <c r="H75" i="19" s="1"/>
  <c r="G37" i="18"/>
  <c r="H37" i="18" s="1"/>
  <c r="G78" i="17"/>
  <c r="H78" i="17" s="1"/>
  <c r="H86" i="75"/>
  <c r="G16" i="23"/>
  <c r="G29" i="23"/>
  <c r="H29" i="23" s="1"/>
  <c r="G60" i="23"/>
  <c r="H60" i="23" s="1"/>
  <c r="G73" i="23"/>
  <c r="H73" i="23" s="1"/>
  <c r="G16" i="21"/>
  <c r="H16" i="21" s="1"/>
  <c r="G47" i="21"/>
  <c r="H47" i="21" s="1"/>
  <c r="G60" i="20"/>
  <c r="H60" i="20" s="1"/>
  <c r="G23" i="19"/>
  <c r="H23" i="19" s="1"/>
  <c r="G63" i="19"/>
  <c r="H63" i="19" s="1"/>
  <c r="G26" i="18"/>
  <c r="H26" i="18" s="1"/>
  <c r="E80" i="18"/>
  <c r="G34" i="17"/>
  <c r="H34" i="17" s="1"/>
  <c r="G65" i="17"/>
  <c r="H65" i="17" s="1"/>
  <c r="G90" i="17"/>
  <c r="H90" i="17" s="1"/>
  <c r="G29" i="22"/>
  <c r="H29" i="22" s="1"/>
  <c r="G61" i="22"/>
  <c r="H61" i="22" s="1"/>
  <c r="G18" i="20"/>
  <c r="H18" i="20" s="1"/>
  <c r="G43" i="20"/>
  <c r="H43" i="20" s="1"/>
  <c r="G46" i="19"/>
  <c r="H46" i="19" s="1"/>
  <c r="G13" i="18"/>
  <c r="H13" i="18" s="1"/>
  <c r="G50" i="18"/>
  <c r="H50" i="18" s="1"/>
  <c r="G23" i="17"/>
  <c r="H23" i="17" s="1"/>
  <c r="G48" i="17"/>
  <c r="H48" i="17" s="1"/>
  <c r="G26" i="25"/>
  <c r="H26" i="25" s="1"/>
  <c r="G20" i="24"/>
  <c r="H20" i="24" s="1"/>
  <c r="G33" i="24"/>
  <c r="H33" i="24" s="1"/>
  <c r="G49" i="24"/>
  <c r="H49" i="24" s="1"/>
  <c r="G63" i="24"/>
  <c r="H63" i="24" s="1"/>
  <c r="H30" i="23"/>
  <c r="G30" i="23"/>
  <c r="G16" i="22"/>
  <c r="G47" i="22"/>
  <c r="H47" i="22" s="1"/>
  <c r="G63" i="21"/>
  <c r="H63" i="21" s="1"/>
  <c r="G33" i="20"/>
  <c r="H33" i="20" s="1"/>
  <c r="G74" i="20"/>
  <c r="H74" i="20" s="1"/>
  <c r="G36" i="19"/>
  <c r="H36" i="19" s="1"/>
  <c r="G80" i="19"/>
  <c r="G83" i="19" s="1"/>
  <c r="H83" i="19" s="1"/>
  <c r="G38" i="18"/>
  <c r="H38" i="18" s="1"/>
  <c r="G69" i="18"/>
  <c r="H69" i="18" s="1"/>
  <c r="G79" i="17"/>
  <c r="H79" i="17" s="1"/>
  <c r="G75" i="75"/>
  <c r="H75" i="75" s="1"/>
  <c r="H56" i="74"/>
  <c r="G56" i="74"/>
  <c r="G36" i="73"/>
  <c r="H36" i="73" s="1"/>
  <c r="H27" i="25"/>
  <c r="G67" i="17"/>
  <c r="H67" i="17" s="1"/>
  <c r="H76" i="75"/>
  <c r="H58" i="74"/>
  <c r="G20" i="22"/>
  <c r="H20" i="22" s="1"/>
  <c r="G30" i="22"/>
  <c r="H30" i="22" s="1"/>
  <c r="G43" i="22"/>
  <c r="H43" i="22" s="1"/>
  <c r="G57" i="22"/>
  <c r="G20" i="21"/>
  <c r="H20" i="21" s="1"/>
  <c r="G30" i="21"/>
  <c r="H30" i="21" s="1"/>
  <c r="G43" i="21"/>
  <c r="H43" i="21" s="1"/>
  <c r="G57" i="21"/>
  <c r="H57" i="21" s="1"/>
  <c r="G19" i="20"/>
  <c r="H19" i="20" s="1"/>
  <c r="G31" i="20"/>
  <c r="H31" i="20" s="1"/>
  <c r="G40" i="20"/>
  <c r="H40" i="20" s="1"/>
  <c r="G52" i="20"/>
  <c r="H52" i="20" s="1"/>
  <c r="G66" i="20"/>
  <c r="H66" i="20" s="1"/>
  <c r="G19" i="19"/>
  <c r="H19" i="19" s="1"/>
  <c r="G31" i="19"/>
  <c r="H31" i="19" s="1"/>
  <c r="G40" i="19"/>
  <c r="H40" i="19" s="1"/>
  <c r="G52" i="19"/>
  <c r="G66" i="19"/>
  <c r="H66" i="19" s="1"/>
  <c r="G19" i="18"/>
  <c r="H19" i="18" s="1"/>
  <c r="G31" i="18"/>
  <c r="G40" i="18"/>
  <c r="H40" i="18" s="1"/>
  <c r="G52" i="18"/>
  <c r="H52" i="18" s="1"/>
  <c r="G67" i="18"/>
  <c r="H67" i="18" s="1"/>
  <c r="G77" i="18"/>
  <c r="H77" i="18" s="1"/>
  <c r="G87" i="18"/>
  <c r="G88" i="18" s="1"/>
  <c r="G14" i="17"/>
  <c r="H14" i="17" s="1"/>
  <c r="G26" i="17"/>
  <c r="H26" i="17" s="1"/>
  <c r="G36" i="17"/>
  <c r="H36" i="17" s="1"/>
  <c r="G44" i="17"/>
  <c r="H44" i="17" s="1"/>
  <c r="G60" i="17"/>
  <c r="H60" i="17" s="1"/>
  <c r="G72" i="17"/>
  <c r="H72" i="17" s="1"/>
  <c r="G82" i="17"/>
  <c r="H82" i="17" s="1"/>
  <c r="G18" i="75"/>
  <c r="H18" i="75" s="1"/>
  <c r="G30" i="75"/>
  <c r="H30" i="75" s="1"/>
  <c r="G39" i="75"/>
  <c r="H39" i="75" s="1"/>
  <c r="G50" i="75"/>
  <c r="G65" i="75"/>
  <c r="H65" i="75" s="1"/>
  <c r="G76" i="75"/>
  <c r="G86" i="75"/>
  <c r="G13" i="74"/>
  <c r="H13" i="74" s="1"/>
  <c r="G24" i="74"/>
  <c r="H24" i="74" s="1"/>
  <c r="G34" i="74"/>
  <c r="H34" i="74" s="1"/>
  <c r="G43" i="74"/>
  <c r="G58" i="74"/>
  <c r="G71" i="74"/>
  <c r="H71" i="74" s="1"/>
  <c r="G16" i="73"/>
  <c r="G76" i="73" s="1"/>
  <c r="G28" i="73"/>
  <c r="H28" i="73" s="1"/>
  <c r="G37" i="73"/>
  <c r="H37" i="73" s="1"/>
  <c r="G46" i="73"/>
  <c r="H46" i="73" s="1"/>
  <c r="G62" i="73"/>
  <c r="H62" i="73" s="1"/>
  <c r="G73" i="73"/>
  <c r="H73" i="73" s="1"/>
  <c r="G15" i="25"/>
  <c r="H15" i="25" s="1"/>
  <c r="G27" i="25"/>
  <c r="G37" i="25"/>
  <c r="H37" i="25" s="1"/>
  <c r="G53" i="25"/>
  <c r="H53" i="25" s="1"/>
  <c r="G64" i="25"/>
  <c r="H64" i="25" s="1"/>
  <c r="G75" i="25"/>
  <c r="G79" i="25" s="1"/>
  <c r="H79" i="25" s="1"/>
  <c r="G21" i="24"/>
  <c r="H21" i="24" s="1"/>
  <c r="G21" i="22"/>
  <c r="H21" i="22" s="1"/>
  <c r="G32" i="22"/>
  <c r="H32" i="22" s="1"/>
  <c r="G45" i="22"/>
  <c r="H45" i="22" s="1"/>
  <c r="G58" i="22"/>
  <c r="H58" i="22" s="1"/>
  <c r="G21" i="21"/>
  <c r="H21" i="21" s="1"/>
  <c r="G32" i="21"/>
  <c r="H32" i="21" s="1"/>
  <c r="G45" i="21"/>
  <c r="H45" i="21" s="1"/>
  <c r="G58" i="21"/>
  <c r="G21" i="20"/>
  <c r="H21" i="20" s="1"/>
  <c r="G32" i="20"/>
  <c r="H32" i="20" s="1"/>
  <c r="G41" i="20"/>
  <c r="H41" i="20" s="1"/>
  <c r="G54" i="20"/>
  <c r="H54" i="20" s="1"/>
  <c r="G67" i="20"/>
  <c r="G21" i="19"/>
  <c r="H21" i="19" s="1"/>
  <c r="G32" i="19"/>
  <c r="H32" i="19" s="1"/>
  <c r="G41" i="19"/>
  <c r="H41" i="19" s="1"/>
  <c r="G54" i="19"/>
  <c r="H54" i="19" s="1"/>
  <c r="G67" i="19"/>
  <c r="H67" i="19" s="1"/>
  <c r="G21" i="18"/>
  <c r="H21" i="18" s="1"/>
  <c r="G32" i="18"/>
  <c r="G41" i="18"/>
  <c r="H41" i="18" s="1"/>
  <c r="G54" i="18"/>
  <c r="H54" i="18" s="1"/>
  <c r="G68" i="18"/>
  <c r="H68" i="18" s="1"/>
  <c r="G78" i="18"/>
  <c r="H78" i="18" s="1"/>
  <c r="G16" i="17"/>
  <c r="H16" i="17" s="1"/>
  <c r="G28" i="17"/>
  <c r="H28" i="17" s="1"/>
  <c r="G37" i="17"/>
  <c r="H37" i="17" s="1"/>
  <c r="G46" i="17"/>
  <c r="H46" i="17" s="1"/>
  <c r="G62" i="17"/>
  <c r="H62" i="17" s="1"/>
  <c r="G74" i="17"/>
  <c r="H74" i="17" s="1"/>
  <c r="H16" i="73" l="1"/>
  <c r="H80" i="84"/>
  <c r="H33" i="16"/>
  <c r="H19" i="77"/>
  <c r="G76" i="87"/>
  <c r="G84" i="87" s="1"/>
  <c r="G67" i="23"/>
  <c r="G83" i="20"/>
  <c r="G67" i="24"/>
  <c r="H83" i="20"/>
  <c r="G80" i="86"/>
  <c r="G89" i="86" s="1"/>
  <c r="H21" i="86"/>
  <c r="G76" i="84"/>
  <c r="G84" i="84" s="1"/>
  <c r="H80" i="19"/>
  <c r="G83" i="88"/>
  <c r="H83" i="88" s="1"/>
  <c r="H83" i="84"/>
  <c r="G74" i="23"/>
  <c r="G72" i="93"/>
  <c r="G81" i="93"/>
  <c r="G68" i="90"/>
  <c r="G76" i="90"/>
  <c r="G71" i="25"/>
  <c r="G80" i="25" s="1"/>
  <c r="H80" i="86"/>
  <c r="E89" i="86"/>
  <c r="H89" i="86" s="1"/>
  <c r="G83" i="73"/>
  <c r="G84" i="73" s="1"/>
  <c r="G85" i="73" s="1"/>
  <c r="G74" i="89"/>
  <c r="H74" i="89" s="1"/>
  <c r="G88" i="75"/>
  <c r="E89" i="18"/>
  <c r="G83" i="17"/>
  <c r="E72" i="25"/>
  <c r="E80" i="93"/>
  <c r="H80" i="93" s="1"/>
  <c r="H71" i="93"/>
  <c r="G67" i="80"/>
  <c r="G75" i="80" s="1"/>
  <c r="G76" i="80" s="1"/>
  <c r="E80" i="25"/>
  <c r="H80" i="25" s="1"/>
  <c r="H88" i="75"/>
  <c r="G71" i="82"/>
  <c r="G76" i="20"/>
  <c r="G84" i="20" s="1"/>
  <c r="E77" i="73"/>
  <c r="H77" i="73" s="1"/>
  <c r="E85" i="73"/>
  <c r="H90" i="74"/>
  <c r="G74" i="22"/>
  <c r="H71" i="22"/>
  <c r="H14" i="23"/>
  <c r="H71" i="81"/>
  <c r="G85" i="87"/>
  <c r="G77" i="87"/>
  <c r="G77" i="73"/>
  <c r="H67" i="24"/>
  <c r="E75" i="24"/>
  <c r="H83" i="73"/>
  <c r="E84" i="76"/>
  <c r="E75" i="22"/>
  <c r="H72" i="91"/>
  <c r="G67" i="21"/>
  <c r="H87" i="18"/>
  <c r="E75" i="90"/>
  <c r="H67" i="90"/>
  <c r="E72" i="82"/>
  <c r="E77" i="88"/>
  <c r="E68" i="91"/>
  <c r="E93" i="85"/>
  <c r="H88" i="85"/>
  <c r="G67" i="22"/>
  <c r="G75" i="22" s="1"/>
  <c r="G76" i="22" s="1"/>
  <c r="E75" i="21"/>
  <c r="H25" i="93"/>
  <c r="G67" i="90"/>
  <c r="G75" i="90" s="1"/>
  <c r="H75" i="25"/>
  <c r="G67" i="89"/>
  <c r="H76" i="73"/>
  <c r="E84" i="73"/>
  <c r="H91" i="74"/>
  <c r="G84" i="16"/>
  <c r="H74" i="90"/>
  <c r="G67" i="79"/>
  <c r="E68" i="90"/>
  <c r="H68" i="90" s="1"/>
  <c r="E76" i="90"/>
  <c r="H76" i="90" s="1"/>
  <c r="E75" i="89"/>
  <c r="H67" i="89"/>
  <c r="E84" i="74"/>
  <c r="E93" i="74"/>
  <c r="H71" i="90"/>
  <c r="E68" i="78"/>
  <c r="H14" i="25"/>
  <c r="G76" i="19"/>
  <c r="G84" i="19" s="1"/>
  <c r="E72" i="93"/>
  <c r="H72" i="93" s="1"/>
  <c r="E89" i="75"/>
  <c r="H71" i="89"/>
  <c r="G67" i="91"/>
  <c r="G80" i="75"/>
  <c r="G74" i="21"/>
  <c r="H74" i="21" s="1"/>
  <c r="E81" i="18"/>
  <c r="G77" i="84"/>
  <c r="G85" i="84"/>
  <c r="H77" i="84"/>
  <c r="H13" i="82"/>
  <c r="H82" i="77"/>
  <c r="G67" i="78"/>
  <c r="G75" i="78" s="1"/>
  <c r="G76" i="78" s="1"/>
  <c r="E84" i="16"/>
  <c r="H76" i="16"/>
  <c r="E75" i="80"/>
  <c r="E92" i="74"/>
  <c r="G80" i="18"/>
  <c r="G89" i="18" s="1"/>
  <c r="G90" i="18" s="1"/>
  <c r="H88" i="18"/>
  <c r="H67" i="78"/>
  <c r="E75" i="78"/>
  <c r="H74" i="23"/>
  <c r="E85" i="76"/>
  <c r="E77" i="76"/>
  <c r="H67" i="23"/>
  <c r="E75" i="23"/>
  <c r="H76" i="19"/>
  <c r="E84" i="19"/>
  <c r="G79" i="82"/>
  <c r="H76" i="87"/>
  <c r="E84" i="87"/>
  <c r="H84" i="87" s="1"/>
  <c r="G67" i="81"/>
  <c r="G68" i="81" s="1"/>
  <c r="H80" i="20"/>
  <c r="G74" i="79"/>
  <c r="H74" i="79" s="1"/>
  <c r="E75" i="92"/>
  <c r="H74" i="91"/>
  <c r="G83" i="74"/>
  <c r="G83" i="85"/>
  <c r="G84" i="85" s="1"/>
  <c r="H84" i="85" s="1"/>
  <c r="H79" i="82"/>
  <c r="E84" i="77"/>
  <c r="E77" i="77"/>
  <c r="H76" i="77"/>
  <c r="G67" i="92"/>
  <c r="G75" i="92" s="1"/>
  <c r="E76" i="81"/>
  <c r="E68" i="81"/>
  <c r="H83" i="17"/>
  <c r="E92" i="17"/>
  <c r="E68" i="23"/>
  <c r="E77" i="87"/>
  <c r="H14" i="85"/>
  <c r="E68" i="24"/>
  <c r="H15" i="92"/>
  <c r="G68" i="91"/>
  <c r="G74" i="24"/>
  <c r="G75" i="24" s="1"/>
  <c r="H71" i="24"/>
  <c r="G91" i="17"/>
  <c r="H91" i="17" s="1"/>
  <c r="G85" i="88"/>
  <c r="E80" i="82"/>
  <c r="E81" i="82" s="1"/>
  <c r="H71" i="82"/>
  <c r="G81" i="86"/>
  <c r="G90" i="86"/>
  <c r="E84" i="20"/>
  <c r="H80" i="16"/>
  <c r="E84" i="88"/>
  <c r="E85" i="88" s="1"/>
  <c r="H85" i="88" s="1"/>
  <c r="E75" i="79"/>
  <c r="E68" i="79"/>
  <c r="E81" i="86"/>
  <c r="E90" i="86"/>
  <c r="G76" i="76"/>
  <c r="G84" i="76" s="1"/>
  <c r="H74" i="22"/>
  <c r="G76" i="88"/>
  <c r="G84" i="88" s="1"/>
  <c r="H76" i="84"/>
  <c r="E84" i="84"/>
  <c r="E68" i="80"/>
  <c r="E81" i="75"/>
  <c r="E75" i="91"/>
  <c r="E76" i="91" s="1"/>
  <c r="H68" i="81" l="1"/>
  <c r="G81" i="18"/>
  <c r="H74" i="24"/>
  <c r="H71" i="25"/>
  <c r="G75" i="21"/>
  <c r="G76" i="21" s="1"/>
  <c r="G75" i="79"/>
  <c r="H76" i="76"/>
  <c r="H84" i="76"/>
  <c r="H80" i="18"/>
  <c r="H81" i="18"/>
  <c r="G68" i="80"/>
  <c r="H68" i="80" s="1"/>
  <c r="G75" i="23"/>
  <c r="G76" i="23" s="1"/>
  <c r="E85" i="87"/>
  <c r="E81" i="93"/>
  <c r="H81" i="93" s="1"/>
  <c r="G68" i="23"/>
  <c r="H68" i="23" s="1"/>
  <c r="H90" i="86"/>
  <c r="H84" i="84"/>
  <c r="E85" i="84"/>
  <c r="H85" i="84" s="1"/>
  <c r="G68" i="24"/>
  <c r="G76" i="24"/>
  <c r="G68" i="21"/>
  <c r="H68" i="21" s="1"/>
  <c r="H67" i="21"/>
  <c r="H67" i="22"/>
  <c r="G85" i="76"/>
  <c r="G77" i="76"/>
  <c r="E76" i="21"/>
  <c r="H85" i="73"/>
  <c r="H77" i="76"/>
  <c r="E76" i="89"/>
  <c r="H85" i="76"/>
  <c r="G77" i="77"/>
  <c r="H77" i="77" s="1"/>
  <c r="G85" i="77"/>
  <c r="H68" i="91"/>
  <c r="G92" i="85"/>
  <c r="H83" i="85"/>
  <c r="G89" i="75"/>
  <c r="G90" i="75" s="1"/>
  <c r="G81" i="75"/>
  <c r="H75" i="24"/>
  <c r="H81" i="86"/>
  <c r="E76" i="24"/>
  <c r="H76" i="24" s="1"/>
  <c r="E76" i="79"/>
  <c r="H75" i="79"/>
  <c r="H67" i="92"/>
  <c r="E76" i="22"/>
  <c r="H76" i="22" s="1"/>
  <c r="H75" i="22"/>
  <c r="G77" i="20"/>
  <c r="H77" i="20" s="1"/>
  <c r="G85" i="20"/>
  <c r="H68" i="79"/>
  <c r="H84" i="88"/>
  <c r="E90" i="75"/>
  <c r="G75" i="81"/>
  <c r="H67" i="81"/>
  <c r="H67" i="79"/>
  <c r="G75" i="91"/>
  <c r="G76" i="91" s="1"/>
  <c r="H76" i="91" s="1"/>
  <c r="H67" i="91"/>
  <c r="H77" i="87"/>
  <c r="G77" i="19"/>
  <c r="H77" i="19" s="1"/>
  <c r="G85" i="19"/>
  <c r="G68" i="22"/>
  <c r="H68" i="22" s="1"/>
  <c r="H75" i="90"/>
  <c r="H84" i="16"/>
  <c r="E85" i="16"/>
  <c r="H85" i="16" s="1"/>
  <c r="G77" i="88"/>
  <c r="H77" i="88" s="1"/>
  <c r="E85" i="77"/>
  <c r="H84" i="77"/>
  <c r="G80" i="82"/>
  <c r="G81" i="82" s="1"/>
  <c r="H81" i="82" s="1"/>
  <c r="G72" i="82"/>
  <c r="H72" i="82" s="1"/>
  <c r="G92" i="74"/>
  <c r="G93" i="74" s="1"/>
  <c r="H93" i="74" s="1"/>
  <c r="G84" i="74"/>
  <c r="H84" i="74" s="1"/>
  <c r="G85" i="16"/>
  <c r="G77" i="16"/>
  <c r="H77" i="16" s="1"/>
  <c r="E85" i="19"/>
  <c r="H84" i="19"/>
  <c r="H75" i="80"/>
  <c r="G92" i="17"/>
  <c r="G93" i="17" s="1"/>
  <c r="H75" i="78"/>
  <c r="H85" i="87"/>
  <c r="G75" i="89"/>
  <c r="G76" i="89" s="1"/>
  <c r="G68" i="89"/>
  <c r="H68" i="89" s="1"/>
  <c r="H81" i="75"/>
  <c r="G68" i="92"/>
  <c r="H68" i="92" s="1"/>
  <c r="G76" i="92"/>
  <c r="H75" i="92"/>
  <c r="E76" i="92"/>
  <c r="H68" i="24"/>
  <c r="H80" i="75"/>
  <c r="H76" i="88"/>
  <c r="G68" i="78"/>
  <c r="H68" i="78" s="1"/>
  <c r="G84" i="17"/>
  <c r="H84" i="17" s="1"/>
  <c r="H84" i="73"/>
  <c r="E93" i="17"/>
  <c r="H83" i="74"/>
  <c r="G72" i="25"/>
  <c r="H72" i="25" s="1"/>
  <c r="G81" i="25"/>
  <c r="G76" i="79"/>
  <c r="G68" i="79"/>
  <c r="E81" i="25"/>
  <c r="H75" i="91"/>
  <c r="H84" i="20"/>
  <c r="E85" i="20"/>
  <c r="H85" i="20" s="1"/>
  <c r="H76" i="20"/>
  <c r="H67" i="80"/>
  <c r="E76" i="80"/>
  <c r="H76" i="80" s="1"/>
  <c r="H75" i="23"/>
  <c r="E76" i="23"/>
  <c r="H76" i="23" s="1"/>
  <c r="E76" i="78"/>
  <c r="H76" i="78" s="1"/>
  <c r="H89" i="18"/>
  <c r="E90" i="18"/>
  <c r="H90" i="18" s="1"/>
  <c r="H76" i="79" l="1"/>
  <c r="H76" i="92"/>
  <c r="H76" i="89"/>
  <c r="H81" i="25"/>
  <c r="H90" i="75"/>
  <c r="H75" i="89"/>
  <c r="H89" i="75"/>
  <c r="H76" i="21"/>
  <c r="H75" i="21"/>
  <c r="G76" i="81"/>
  <c r="H76" i="81" s="1"/>
  <c r="H75" i="81"/>
  <c r="H92" i="74"/>
  <c r="H85" i="19"/>
  <c r="H85" i="77"/>
  <c r="G93" i="85"/>
  <c r="H93" i="85" s="1"/>
  <c r="H92" i="85"/>
  <c r="H80" i="82"/>
  <c r="H93" i="17"/>
  <c r="H92" i="17"/>
  <c r="E57" i="83"/>
  <c r="E56" i="83"/>
  <c r="G56" i="83" s="1"/>
  <c r="H56" i="83" s="1"/>
  <c r="E55" i="83"/>
  <c r="G55" i="83" s="1"/>
  <c r="E50" i="83"/>
  <c r="E49" i="83"/>
  <c r="E48" i="83"/>
  <c r="E47" i="83"/>
  <c r="E45" i="83"/>
  <c r="G45" i="83" s="1"/>
  <c r="H45" i="83" s="1"/>
  <c r="E44" i="83"/>
  <c r="G44" i="83" s="1"/>
  <c r="E42" i="83"/>
  <c r="E41" i="83"/>
  <c r="E39" i="83"/>
  <c r="E38" i="83"/>
  <c r="E36" i="83"/>
  <c r="E34" i="83"/>
  <c r="E32" i="83"/>
  <c r="G32" i="83" s="1"/>
  <c r="H32" i="83" s="1"/>
  <c r="E30" i="83"/>
  <c r="E28" i="83"/>
  <c r="G28" i="83" s="1"/>
  <c r="E26" i="83"/>
  <c r="E24" i="83"/>
  <c r="E23" i="83"/>
  <c r="E22" i="83"/>
  <c r="G22" i="83" s="1"/>
  <c r="E20" i="83"/>
  <c r="E19" i="83"/>
  <c r="G19" i="83" s="1"/>
  <c r="H19" i="83" s="1"/>
  <c r="E17" i="83"/>
  <c r="G16" i="83"/>
  <c r="E16" i="83"/>
  <c r="E15" i="83"/>
  <c r="E13" i="83"/>
  <c r="E12" i="83"/>
  <c r="E63" i="11"/>
  <c r="G62" i="11"/>
  <c r="E62" i="11"/>
  <c r="E61" i="11"/>
  <c r="E56" i="11"/>
  <c r="E55" i="11"/>
  <c r="E54" i="11"/>
  <c r="E53" i="11"/>
  <c r="G53" i="11" s="1"/>
  <c r="H53" i="11" s="1"/>
  <c r="G51" i="11"/>
  <c r="E51" i="11"/>
  <c r="E50" i="11"/>
  <c r="E48" i="11"/>
  <c r="E47" i="11"/>
  <c r="E45" i="11"/>
  <c r="E44" i="11"/>
  <c r="G44" i="11" s="1"/>
  <c r="E42" i="11"/>
  <c r="E40" i="11"/>
  <c r="G40" i="11" s="1"/>
  <c r="H40" i="11" s="1"/>
  <c r="G38" i="11"/>
  <c r="E38" i="11"/>
  <c r="E36" i="11"/>
  <c r="G36" i="11" s="1"/>
  <c r="H36" i="11" s="1"/>
  <c r="E34" i="11"/>
  <c r="E32" i="11"/>
  <c r="E30" i="11"/>
  <c r="E28" i="11"/>
  <c r="G28" i="11" s="1"/>
  <c r="H28" i="11" s="1"/>
  <c r="E26" i="11"/>
  <c r="E25" i="11"/>
  <c r="G25" i="11" s="1"/>
  <c r="H25" i="11" s="1"/>
  <c r="G24" i="11"/>
  <c r="E24" i="11"/>
  <c r="G23" i="11"/>
  <c r="E23" i="11"/>
  <c r="H23" i="11" s="1"/>
  <c r="E22" i="11"/>
  <c r="G22" i="11" s="1"/>
  <c r="H22" i="11" s="1"/>
  <c r="E20" i="11"/>
  <c r="E19" i="11"/>
  <c r="E18" i="11"/>
  <c r="E17" i="11"/>
  <c r="G17" i="11" s="1"/>
  <c r="G16" i="11"/>
  <c r="H16" i="11" s="1"/>
  <c r="E16" i="11"/>
  <c r="E15" i="11"/>
  <c r="E13" i="11"/>
  <c r="G13" i="11" s="1"/>
  <c r="E12" i="11"/>
  <c r="G72" i="12"/>
  <c r="E72" i="12"/>
  <c r="E71" i="12"/>
  <c r="E70" i="12"/>
  <c r="G70" i="12" s="1"/>
  <c r="H70" i="12" s="1"/>
  <c r="E69" i="12"/>
  <c r="E64" i="12"/>
  <c r="E63" i="12"/>
  <c r="G63" i="12" s="1"/>
  <c r="H63" i="12" s="1"/>
  <c r="G62" i="12"/>
  <c r="E62" i="12"/>
  <c r="E61" i="12"/>
  <c r="E60" i="12"/>
  <c r="E58" i="12"/>
  <c r="E57" i="12"/>
  <c r="G56" i="12"/>
  <c r="H56" i="12" s="1"/>
  <c r="E56" i="12"/>
  <c r="E54" i="12"/>
  <c r="E53" i="12"/>
  <c r="G53" i="12" s="1"/>
  <c r="H53" i="12" s="1"/>
  <c r="G51" i="12"/>
  <c r="E51" i="12"/>
  <c r="E49" i="12"/>
  <c r="E48" i="12"/>
  <c r="E46" i="12"/>
  <c r="E44" i="12"/>
  <c r="E42" i="12"/>
  <c r="E40" i="12"/>
  <c r="G38" i="12"/>
  <c r="H38" i="12" s="1"/>
  <c r="E38" i="12"/>
  <c r="E37" i="12"/>
  <c r="E35" i="12"/>
  <c r="G35" i="12" s="1"/>
  <c r="E33" i="12"/>
  <c r="E31" i="12"/>
  <c r="G31" i="12" s="1"/>
  <c r="E29" i="12"/>
  <c r="E28" i="12"/>
  <c r="E27" i="12"/>
  <c r="G27" i="12" s="1"/>
  <c r="E26" i="12"/>
  <c r="G25" i="12"/>
  <c r="E25" i="12"/>
  <c r="E23" i="12"/>
  <c r="E21" i="12"/>
  <c r="G21" i="12" s="1"/>
  <c r="E20" i="12"/>
  <c r="E19" i="12"/>
  <c r="E18" i="12"/>
  <c r="G18" i="12" s="1"/>
  <c r="E17" i="12"/>
  <c r="G17" i="12" s="1"/>
  <c r="G16" i="12"/>
  <c r="H16" i="12" s="1"/>
  <c r="E16" i="12"/>
  <c r="E15" i="12"/>
  <c r="E13" i="12"/>
  <c r="E12" i="12"/>
  <c r="G79" i="13"/>
  <c r="E79" i="13"/>
  <c r="E78" i="13"/>
  <c r="E77" i="13"/>
  <c r="G77" i="13" s="1"/>
  <c r="E76" i="13"/>
  <c r="E75" i="13"/>
  <c r="G70" i="13"/>
  <c r="H70" i="13" s="1"/>
  <c r="E70" i="13"/>
  <c r="E69" i="13"/>
  <c r="E68" i="13"/>
  <c r="E67" i="13"/>
  <c r="G66" i="13"/>
  <c r="H66" i="13" s="1"/>
  <c r="E66" i="13"/>
  <c r="E65" i="13"/>
  <c r="E63" i="13"/>
  <c r="E62" i="13"/>
  <c r="G62" i="13" s="1"/>
  <c r="E61" i="13"/>
  <c r="G61" i="13" s="1"/>
  <c r="H61" i="13" s="1"/>
  <c r="E60" i="13"/>
  <c r="E58" i="13"/>
  <c r="G58" i="13" s="1"/>
  <c r="E57" i="13"/>
  <c r="G57" i="13" s="1"/>
  <c r="H57" i="13" s="1"/>
  <c r="E56" i="13"/>
  <c r="G56" i="13" s="1"/>
  <c r="H56" i="13" s="1"/>
  <c r="E54" i="13"/>
  <c r="E53" i="13"/>
  <c r="E51" i="13"/>
  <c r="G50" i="13"/>
  <c r="H50" i="13" s="1"/>
  <c r="E50" i="13"/>
  <c r="G49" i="13"/>
  <c r="E49" i="13"/>
  <c r="G47" i="13"/>
  <c r="E47" i="13"/>
  <c r="H47" i="13" s="1"/>
  <c r="E45" i="13"/>
  <c r="E43" i="13"/>
  <c r="E41" i="13"/>
  <c r="E39" i="13"/>
  <c r="G39" i="13" s="1"/>
  <c r="H39" i="13" s="1"/>
  <c r="E38" i="13"/>
  <c r="G36" i="13"/>
  <c r="H36" i="13" s="1"/>
  <c r="E36" i="13"/>
  <c r="G34" i="13"/>
  <c r="E34" i="13"/>
  <c r="E32" i="13"/>
  <c r="E30" i="13"/>
  <c r="E29" i="13"/>
  <c r="E27" i="13"/>
  <c r="E26" i="13"/>
  <c r="E25" i="13"/>
  <c r="G25" i="13" s="1"/>
  <c r="G24" i="13"/>
  <c r="H24" i="13" s="1"/>
  <c r="E24" i="13"/>
  <c r="G23" i="13"/>
  <c r="E23" i="13"/>
  <c r="E21" i="13"/>
  <c r="E19" i="13"/>
  <c r="E18" i="13"/>
  <c r="E17" i="13"/>
  <c r="E16" i="13"/>
  <c r="E15" i="13"/>
  <c r="H13" i="13"/>
  <c r="G13" i="13"/>
  <c r="E13" i="13"/>
  <c r="E12" i="13"/>
  <c r="E67" i="14"/>
  <c r="G67" i="14" s="1"/>
  <c r="G66" i="14"/>
  <c r="H66" i="14" s="1"/>
  <c r="E66" i="14"/>
  <c r="G65" i="14"/>
  <c r="E65" i="14"/>
  <c r="E64" i="14"/>
  <c r="E59" i="14"/>
  <c r="E58" i="14"/>
  <c r="E57" i="14"/>
  <c r="G57" i="14" s="1"/>
  <c r="H57" i="14" s="1"/>
  <c r="E56" i="14"/>
  <c r="G56" i="14" s="1"/>
  <c r="H56" i="14" s="1"/>
  <c r="G55" i="14"/>
  <c r="E55" i="14"/>
  <c r="E53" i="14"/>
  <c r="E52" i="14"/>
  <c r="G51" i="14"/>
  <c r="H51" i="14" s="1"/>
  <c r="E51" i="14"/>
  <c r="E49" i="14"/>
  <c r="E48" i="14"/>
  <c r="E47" i="14"/>
  <c r="E45" i="14"/>
  <c r="G45" i="14" s="1"/>
  <c r="H45" i="14" s="1"/>
  <c r="G44" i="14"/>
  <c r="E44" i="14"/>
  <c r="E43" i="14"/>
  <c r="E41" i="14"/>
  <c r="E39" i="14"/>
  <c r="E37" i="14"/>
  <c r="E35" i="14"/>
  <c r="G35" i="14" s="1"/>
  <c r="H35" i="14" s="1"/>
  <c r="E33" i="14"/>
  <c r="G31" i="14"/>
  <c r="H31" i="14" s="1"/>
  <c r="E31" i="14"/>
  <c r="E29" i="14"/>
  <c r="E27" i="14"/>
  <c r="E26" i="14"/>
  <c r="G26" i="14" s="1"/>
  <c r="H26" i="14" s="1"/>
  <c r="E24" i="14"/>
  <c r="E23" i="14"/>
  <c r="E22" i="14"/>
  <c r="G22" i="14" s="1"/>
  <c r="E21" i="14"/>
  <c r="G21" i="14" s="1"/>
  <c r="H21" i="14" s="1"/>
  <c r="G20" i="14"/>
  <c r="H20" i="14" s="1"/>
  <c r="E20" i="14"/>
  <c r="E18" i="14"/>
  <c r="E17" i="14"/>
  <c r="G17" i="14" s="1"/>
  <c r="E16" i="14"/>
  <c r="E15" i="14"/>
  <c r="E13" i="14"/>
  <c r="E12" i="14"/>
  <c r="E76" i="15"/>
  <c r="E75" i="15"/>
  <c r="E74" i="15"/>
  <c r="E73" i="15"/>
  <c r="E77" i="15" s="1"/>
  <c r="G72" i="15"/>
  <c r="H72" i="15" s="1"/>
  <c r="E72" i="15"/>
  <c r="E67" i="15"/>
  <c r="E66" i="15"/>
  <c r="E65" i="15"/>
  <c r="E64" i="15"/>
  <c r="E63" i="15"/>
  <c r="G62" i="15"/>
  <c r="H62" i="15" s="1"/>
  <c r="E62" i="15"/>
  <c r="G60" i="15"/>
  <c r="E60" i="15"/>
  <c r="E59" i="15"/>
  <c r="E58" i="15"/>
  <c r="E57" i="15"/>
  <c r="E55" i="15"/>
  <c r="G54" i="15"/>
  <c r="E54" i="15"/>
  <c r="E53" i="15"/>
  <c r="G51" i="15"/>
  <c r="H51" i="15" s="1"/>
  <c r="E51" i="15"/>
  <c r="E49" i="15"/>
  <c r="E48" i="15"/>
  <c r="E47" i="15"/>
  <c r="E45" i="15"/>
  <c r="E43" i="15"/>
  <c r="E41" i="15"/>
  <c r="E39" i="15"/>
  <c r="E37" i="15"/>
  <c r="G37" i="15" s="1"/>
  <c r="H37" i="15" s="1"/>
  <c r="E36" i="15"/>
  <c r="E34" i="15"/>
  <c r="E32" i="15"/>
  <c r="E30" i="15"/>
  <c r="E29" i="15"/>
  <c r="G27" i="15"/>
  <c r="H27" i="15" s="1"/>
  <c r="E27" i="15"/>
  <c r="E26" i="15"/>
  <c r="E25" i="15"/>
  <c r="G24" i="15"/>
  <c r="E24" i="15"/>
  <c r="E23" i="15"/>
  <c r="G23" i="15" s="1"/>
  <c r="H23" i="15" s="1"/>
  <c r="E21" i="15"/>
  <c r="E19" i="15"/>
  <c r="E18" i="15"/>
  <c r="E17" i="15"/>
  <c r="E16" i="15"/>
  <c r="G16" i="15" s="1"/>
  <c r="H16" i="15" s="1"/>
  <c r="E15" i="15"/>
  <c r="E13" i="15"/>
  <c r="E12" i="15"/>
  <c r="E66" i="69"/>
  <c r="E65" i="69"/>
  <c r="G65" i="69" s="1"/>
  <c r="E64" i="69"/>
  <c r="G64" i="69" s="1"/>
  <c r="E63" i="69"/>
  <c r="G63" i="69" s="1"/>
  <c r="E58" i="69"/>
  <c r="E57" i="69"/>
  <c r="E56" i="69"/>
  <c r="G56" i="69" s="1"/>
  <c r="G55" i="69"/>
  <c r="E55" i="69"/>
  <c r="H54" i="69"/>
  <c r="G54" i="69"/>
  <c r="E54" i="69"/>
  <c r="E52" i="69"/>
  <c r="E51" i="69"/>
  <c r="E50" i="69"/>
  <c r="E48" i="69"/>
  <c r="E47" i="69"/>
  <c r="E46" i="69"/>
  <c r="E44" i="69"/>
  <c r="E43" i="69"/>
  <c r="E42" i="69"/>
  <c r="G42" i="69" s="1"/>
  <c r="H42" i="69" s="1"/>
  <c r="E40" i="69"/>
  <c r="E38" i="69"/>
  <c r="E36" i="69"/>
  <c r="E34" i="69"/>
  <c r="E32" i="69"/>
  <c r="E30" i="69"/>
  <c r="E28" i="69"/>
  <c r="E26" i="69"/>
  <c r="G26" i="69" s="1"/>
  <c r="H26" i="69" s="1"/>
  <c r="E25" i="69"/>
  <c r="E23" i="69"/>
  <c r="E22" i="69"/>
  <c r="E21" i="69"/>
  <c r="E20" i="69"/>
  <c r="E19" i="69"/>
  <c r="E17" i="69"/>
  <c r="E16" i="69"/>
  <c r="E15" i="69"/>
  <c r="E13" i="69"/>
  <c r="E12" i="69"/>
  <c r="E72" i="70"/>
  <c r="E71" i="70"/>
  <c r="E70" i="70"/>
  <c r="E69" i="70"/>
  <c r="G69" i="70" s="1"/>
  <c r="G68" i="70"/>
  <c r="H68" i="70" s="1"/>
  <c r="E68" i="70"/>
  <c r="E63" i="70"/>
  <c r="E62" i="70"/>
  <c r="E61" i="70"/>
  <c r="E60" i="70"/>
  <c r="E59" i="70"/>
  <c r="E58" i="70"/>
  <c r="E56" i="70"/>
  <c r="E55" i="70"/>
  <c r="E54" i="70"/>
  <c r="E53" i="70"/>
  <c r="E51" i="70"/>
  <c r="G50" i="70"/>
  <c r="H50" i="70" s="1"/>
  <c r="E50" i="70"/>
  <c r="E49" i="70"/>
  <c r="G49" i="70" s="1"/>
  <c r="H49" i="70" s="1"/>
  <c r="E47" i="70"/>
  <c r="E45" i="70"/>
  <c r="E44" i="70"/>
  <c r="E43" i="70"/>
  <c r="E41" i="70"/>
  <c r="G41" i="70" s="1"/>
  <c r="H41" i="70" s="1"/>
  <c r="E39" i="70"/>
  <c r="E37" i="70"/>
  <c r="E35" i="70"/>
  <c r="E33" i="70"/>
  <c r="E31" i="70"/>
  <c r="E29" i="70"/>
  <c r="G29" i="70" s="1"/>
  <c r="H29" i="70" s="1"/>
  <c r="E27" i="70"/>
  <c r="E25" i="70"/>
  <c r="E24" i="70"/>
  <c r="E23" i="70"/>
  <c r="G23" i="70" s="1"/>
  <c r="H23" i="70" s="1"/>
  <c r="E22" i="70"/>
  <c r="E21" i="70"/>
  <c r="G21" i="70" s="1"/>
  <c r="E19" i="70"/>
  <c r="E17" i="70"/>
  <c r="E16" i="70"/>
  <c r="E15" i="70"/>
  <c r="G15" i="70" s="1"/>
  <c r="H15" i="70" s="1"/>
  <c r="E13" i="70"/>
  <c r="E12" i="70"/>
  <c r="E59" i="71"/>
  <c r="E58" i="71"/>
  <c r="E57" i="71"/>
  <c r="E52" i="71"/>
  <c r="E51" i="71"/>
  <c r="E50" i="71"/>
  <c r="E49" i="71"/>
  <c r="G49" i="71" s="1"/>
  <c r="E47" i="71"/>
  <c r="E46" i="71"/>
  <c r="E44" i="71"/>
  <c r="G44" i="71" s="1"/>
  <c r="H44" i="71" s="1"/>
  <c r="E43" i="71"/>
  <c r="E41" i="71"/>
  <c r="E40" i="71"/>
  <c r="E38" i="71"/>
  <c r="G38" i="71" s="1"/>
  <c r="H38" i="71" s="1"/>
  <c r="E36" i="71"/>
  <c r="G36" i="71" s="1"/>
  <c r="E34" i="71"/>
  <c r="E32" i="71"/>
  <c r="E30" i="71"/>
  <c r="E28" i="71"/>
  <c r="E26" i="71"/>
  <c r="E24" i="71"/>
  <c r="E23" i="71"/>
  <c r="G23" i="71" s="1"/>
  <c r="H23" i="71" s="1"/>
  <c r="G22" i="71"/>
  <c r="H22" i="71" s="1"/>
  <c r="E22" i="71"/>
  <c r="E21" i="71"/>
  <c r="E20" i="71"/>
  <c r="E18" i="71"/>
  <c r="G18" i="71" s="1"/>
  <c r="H18" i="71" s="1"/>
  <c r="E17" i="71"/>
  <c r="E16" i="71"/>
  <c r="E15" i="71"/>
  <c r="E13" i="71"/>
  <c r="E12" i="71"/>
  <c r="E67" i="72"/>
  <c r="E66" i="72"/>
  <c r="E65" i="72"/>
  <c r="G65" i="72" s="1"/>
  <c r="H65" i="72" s="1"/>
  <c r="E64" i="72"/>
  <c r="G64" i="72" s="1"/>
  <c r="E63" i="72"/>
  <c r="E58" i="72"/>
  <c r="G58" i="72" s="1"/>
  <c r="H58" i="72" s="1"/>
  <c r="E57" i="72"/>
  <c r="E56" i="72"/>
  <c r="E55" i="72"/>
  <c r="E54" i="72"/>
  <c r="G54" i="72" s="1"/>
  <c r="E52" i="72"/>
  <c r="E51" i="72"/>
  <c r="G51" i="72" s="1"/>
  <c r="H51" i="72" s="1"/>
  <c r="E50" i="72"/>
  <c r="E48" i="72"/>
  <c r="E47" i="72"/>
  <c r="E45" i="72"/>
  <c r="G45" i="72" s="1"/>
  <c r="H45" i="72" s="1"/>
  <c r="E43" i="72"/>
  <c r="E42" i="72"/>
  <c r="E40" i="72"/>
  <c r="G38" i="72"/>
  <c r="H38" i="72" s="1"/>
  <c r="E38" i="72"/>
  <c r="E36" i="72"/>
  <c r="G34" i="72"/>
  <c r="H34" i="72" s="1"/>
  <c r="E34" i="72"/>
  <c r="E32" i="72"/>
  <c r="E30" i="72"/>
  <c r="G28" i="72"/>
  <c r="H28" i="72" s="1"/>
  <c r="E28" i="72"/>
  <c r="E26" i="72"/>
  <c r="E25" i="72"/>
  <c r="E24" i="72"/>
  <c r="E23" i="72"/>
  <c r="E22" i="72"/>
  <c r="E20" i="72"/>
  <c r="E18" i="72"/>
  <c r="E17" i="72"/>
  <c r="G17" i="72" s="1"/>
  <c r="H17" i="72" s="1"/>
  <c r="E16" i="72"/>
  <c r="G16" i="72" s="1"/>
  <c r="E15" i="72"/>
  <c r="E13" i="72"/>
  <c r="E12" i="72"/>
  <c r="E75" i="10"/>
  <c r="E74" i="10"/>
  <c r="G74" i="10" s="1"/>
  <c r="H74" i="10" s="1"/>
  <c r="E73" i="10"/>
  <c r="E72" i="10"/>
  <c r="E76" i="10" s="1"/>
  <c r="E67" i="10"/>
  <c r="G67" i="10" s="1"/>
  <c r="E66" i="10"/>
  <c r="G66" i="10" s="1"/>
  <c r="H66" i="10" s="1"/>
  <c r="E65" i="10"/>
  <c r="E64" i="10"/>
  <c r="E63" i="10"/>
  <c r="E61" i="10"/>
  <c r="G61" i="10" s="1"/>
  <c r="H61" i="10" s="1"/>
  <c r="E60" i="10"/>
  <c r="E59" i="10"/>
  <c r="E57" i="10"/>
  <c r="E56" i="10"/>
  <c r="E54" i="10"/>
  <c r="E53" i="10"/>
  <c r="E51" i="10"/>
  <c r="G51" i="10" s="1"/>
  <c r="G50" i="10"/>
  <c r="H50" i="10" s="1"/>
  <c r="E50" i="10"/>
  <c r="E48" i="10"/>
  <c r="E46" i="10"/>
  <c r="G46" i="10" s="1"/>
  <c r="H46" i="10" s="1"/>
  <c r="E44" i="10"/>
  <c r="E42" i="10"/>
  <c r="E40" i="10"/>
  <c r="E39" i="10"/>
  <c r="E37" i="10"/>
  <c r="E35" i="10"/>
  <c r="E33" i="10"/>
  <c r="E31" i="10"/>
  <c r="G31" i="10" s="1"/>
  <c r="H31" i="10" s="1"/>
  <c r="E29" i="10"/>
  <c r="G29" i="10" s="1"/>
  <c r="H29" i="10" s="1"/>
  <c r="E28" i="10"/>
  <c r="E27" i="10"/>
  <c r="E26" i="10"/>
  <c r="G26" i="10" s="1"/>
  <c r="H26" i="10" s="1"/>
  <c r="E25" i="10"/>
  <c r="G25" i="10" s="1"/>
  <c r="H25" i="10" s="1"/>
  <c r="E23" i="10"/>
  <c r="E21" i="10"/>
  <c r="E20" i="10"/>
  <c r="E19" i="10"/>
  <c r="E18" i="10"/>
  <c r="E17" i="10"/>
  <c r="E16" i="10"/>
  <c r="E15" i="10"/>
  <c r="E13" i="10"/>
  <c r="E12" i="10"/>
  <c r="H44" i="14" l="1"/>
  <c r="H72" i="12"/>
  <c r="H18" i="14"/>
  <c r="H46" i="71"/>
  <c r="G18" i="14"/>
  <c r="G12" i="13"/>
  <c r="H12" i="13" s="1"/>
  <c r="G46" i="71"/>
  <c r="G34" i="69"/>
  <c r="H34" i="69" s="1"/>
  <c r="H51" i="12"/>
  <c r="H38" i="11"/>
  <c r="H60" i="15"/>
  <c r="H16" i="83"/>
  <c r="G15" i="11"/>
  <c r="H15" i="11" s="1"/>
  <c r="G36" i="15"/>
  <c r="H36" i="15" s="1"/>
  <c r="H25" i="12"/>
  <c r="H24" i="14"/>
  <c r="H69" i="13"/>
  <c r="G54" i="12"/>
  <c r="H54" i="12" s="1"/>
  <c r="G24" i="14"/>
  <c r="G69" i="13"/>
  <c r="G26" i="12"/>
  <c r="H26" i="12" s="1"/>
  <c r="E60" i="71"/>
  <c r="G13" i="15"/>
  <c r="H13" i="15" s="1"/>
  <c r="H55" i="14"/>
  <c r="H49" i="13"/>
  <c r="H44" i="69"/>
  <c r="G44" i="69"/>
  <c r="H23" i="13"/>
  <c r="G16" i="69"/>
  <c r="H16" i="69" s="1"/>
  <c r="G45" i="15"/>
  <c r="H45" i="15" s="1"/>
  <c r="G29" i="14"/>
  <c r="H29" i="14" s="1"/>
  <c r="H51" i="11"/>
  <c r="H79" i="13"/>
  <c r="H62" i="12"/>
  <c r="H65" i="69"/>
  <c r="H49" i="15"/>
  <c r="H37" i="12"/>
  <c r="H24" i="11"/>
  <c r="G49" i="15"/>
  <c r="G37" i="12"/>
  <c r="H24" i="15"/>
  <c r="E68" i="14"/>
  <c r="H65" i="14"/>
  <c r="G15" i="12"/>
  <c r="H15" i="12" s="1"/>
  <c r="H55" i="69"/>
  <c r="G43" i="14"/>
  <c r="H43" i="14" s="1"/>
  <c r="H34" i="13"/>
  <c r="G60" i="13"/>
  <c r="H60" i="13" s="1"/>
  <c r="H62" i="11"/>
  <c r="H39" i="83"/>
  <c r="H47" i="83"/>
  <c r="H48" i="83"/>
  <c r="H15" i="83"/>
  <c r="H50" i="83"/>
  <c r="H30" i="83"/>
  <c r="H17" i="83"/>
  <c r="H55" i="83"/>
  <c r="G42" i="83"/>
  <c r="H42" i="83" s="1"/>
  <c r="G30" i="83"/>
  <c r="G47" i="83"/>
  <c r="E58" i="83"/>
  <c r="G48" i="83"/>
  <c r="G12" i="83"/>
  <c r="H12" i="83" s="1"/>
  <c r="G23" i="83"/>
  <c r="H23" i="83" s="1"/>
  <c r="G38" i="83"/>
  <c r="H38" i="83" s="1"/>
  <c r="G49" i="83"/>
  <c r="H49" i="83" s="1"/>
  <c r="E51" i="83"/>
  <c r="G15" i="83"/>
  <c r="G26" i="83"/>
  <c r="H26" i="83" s="1"/>
  <c r="G41" i="83"/>
  <c r="H41" i="83" s="1"/>
  <c r="H28" i="83"/>
  <c r="G17" i="83"/>
  <c r="H44" i="83"/>
  <c r="G20" i="83"/>
  <c r="H20" i="83" s="1"/>
  <c r="G57" i="83"/>
  <c r="G58" i="83" s="1"/>
  <c r="H22" i="83"/>
  <c r="G36" i="83"/>
  <c r="H36" i="83" s="1"/>
  <c r="G34" i="83"/>
  <c r="H34" i="83" s="1"/>
  <c r="G13" i="83"/>
  <c r="H13" i="83" s="1"/>
  <c r="G24" i="83"/>
  <c r="H24" i="83" s="1"/>
  <c r="G39" i="83"/>
  <c r="G50" i="83"/>
  <c r="E71" i="13"/>
  <c r="G29" i="13"/>
  <c r="H29" i="13" s="1"/>
  <c r="G27" i="14"/>
  <c r="H27" i="14" s="1"/>
  <c r="E68" i="10"/>
  <c r="E69" i="10" s="1"/>
  <c r="G13" i="10"/>
  <c r="H13" i="10" s="1"/>
  <c r="G60" i="12"/>
  <c r="H60" i="12" s="1"/>
  <c r="H30" i="15"/>
  <c r="H58" i="15"/>
  <c r="G72" i="70"/>
  <c r="G24" i="71"/>
  <c r="H24" i="71" s="1"/>
  <c r="G17" i="69"/>
  <c r="H17" i="69" s="1"/>
  <c r="H54" i="72"/>
  <c r="G28" i="12"/>
  <c r="H28" i="12" s="1"/>
  <c r="G20" i="69"/>
  <c r="H20" i="69" s="1"/>
  <c r="G56" i="72"/>
  <c r="H56" i="72" s="1"/>
  <c r="H47" i="69"/>
  <c r="G19" i="13"/>
  <c r="H19" i="13" s="1"/>
  <c r="H16" i="70"/>
  <c r="G53" i="10"/>
  <c r="H53" i="10" s="1"/>
  <c r="G16" i="70"/>
  <c r="G21" i="69"/>
  <c r="H21" i="69" s="1"/>
  <c r="G30" i="15"/>
  <c r="H74" i="15"/>
  <c r="E57" i="11"/>
  <c r="H15" i="14"/>
  <c r="G15" i="14"/>
  <c r="H67" i="10"/>
  <c r="H51" i="10"/>
  <c r="H31" i="12"/>
  <c r="E68" i="15"/>
  <c r="E69" i="15" s="1"/>
  <c r="H53" i="15"/>
  <c r="H47" i="14"/>
  <c r="G67" i="13"/>
  <c r="H67" i="13" s="1"/>
  <c r="G12" i="11"/>
  <c r="E65" i="12"/>
  <c r="G13" i="12"/>
  <c r="H13" i="12" s="1"/>
  <c r="G36" i="72"/>
  <c r="H36" i="72" s="1"/>
  <c r="E59" i="72"/>
  <c r="G12" i="15"/>
  <c r="H12" i="15" s="1"/>
  <c r="H32" i="15"/>
  <c r="G47" i="14"/>
  <c r="H12" i="11"/>
  <c r="G32" i="11"/>
  <c r="H32" i="11" s="1"/>
  <c r="H27" i="12"/>
  <c r="G58" i="14"/>
  <c r="H58" i="14" s="1"/>
  <c r="G56" i="10"/>
  <c r="H56" i="10" s="1"/>
  <c r="G12" i="72"/>
  <c r="G70" i="70"/>
  <c r="H70" i="70" s="1"/>
  <c r="G32" i="15"/>
  <c r="G33" i="10"/>
  <c r="H33" i="10" s="1"/>
  <c r="H32" i="69"/>
  <c r="H15" i="10"/>
  <c r="G26" i="71"/>
  <c r="H26" i="71" s="1"/>
  <c r="G25" i="70"/>
  <c r="H25" i="70" s="1"/>
  <c r="G53" i="70"/>
  <c r="H53" i="70"/>
  <c r="H53" i="13"/>
  <c r="G53" i="13"/>
  <c r="G15" i="10"/>
  <c r="G35" i="10"/>
  <c r="H35" i="10" s="1"/>
  <c r="E54" i="71"/>
  <c r="G61" i="12"/>
  <c r="H61" i="12" s="1"/>
  <c r="G18" i="72"/>
  <c r="H18" i="72" s="1"/>
  <c r="G28" i="71"/>
  <c r="H28" i="71" s="1"/>
  <c r="G46" i="12"/>
  <c r="H46" i="12" s="1"/>
  <c r="G55" i="70"/>
  <c r="H55" i="70" s="1"/>
  <c r="G58" i="69"/>
  <c r="H58" i="69" s="1"/>
  <c r="G30" i="13"/>
  <c r="H30" i="13" s="1"/>
  <c r="G20" i="72"/>
  <c r="H20" i="72" s="1"/>
  <c r="E53" i="71"/>
  <c r="H15" i="69"/>
  <c r="G36" i="69"/>
  <c r="H36" i="69" s="1"/>
  <c r="G18" i="10"/>
  <c r="H18" i="10" s="1"/>
  <c r="G22" i="72"/>
  <c r="H22" i="72" s="1"/>
  <c r="G12" i="71"/>
  <c r="H12" i="71" s="1"/>
  <c r="G30" i="71"/>
  <c r="H30" i="71" s="1"/>
  <c r="G15" i="13"/>
  <c r="H15" i="13" s="1"/>
  <c r="H32" i="13"/>
  <c r="G48" i="12"/>
  <c r="H48" i="12" s="1"/>
  <c r="H23" i="72"/>
  <c r="G33" i="70"/>
  <c r="H33" i="70" s="1"/>
  <c r="G63" i="15"/>
  <c r="H63" i="15" s="1"/>
  <c r="G32" i="13"/>
  <c r="G13" i="71"/>
  <c r="H13" i="71" s="1"/>
  <c r="H25" i="15"/>
  <c r="G47" i="15"/>
  <c r="H47" i="15" s="1"/>
  <c r="H64" i="15"/>
  <c r="G16" i="13"/>
  <c r="H16" i="13" s="1"/>
  <c r="G49" i="12"/>
  <c r="H49" i="12" s="1"/>
  <c r="G35" i="70"/>
  <c r="H35" i="70" s="1"/>
  <c r="G25" i="15"/>
  <c r="G64" i="15"/>
  <c r="G15" i="71"/>
  <c r="H15" i="71" s="1"/>
  <c r="H19" i="69"/>
  <c r="H66" i="69"/>
  <c r="G48" i="15"/>
  <c r="H48" i="15" s="1"/>
  <c r="G55" i="72"/>
  <c r="H55" i="72" s="1"/>
  <c r="G18" i="13"/>
  <c r="H18" i="13" s="1"/>
  <c r="G46" i="69"/>
  <c r="H46" i="69"/>
  <c r="H43" i="13"/>
  <c r="G54" i="11"/>
  <c r="H54" i="11" s="1"/>
  <c r="E73" i="70"/>
  <c r="G64" i="14"/>
  <c r="G68" i="14" s="1"/>
  <c r="H68" i="14" s="1"/>
  <c r="H69" i="70"/>
  <c r="G12" i="10"/>
  <c r="H49" i="71"/>
  <c r="G37" i="70"/>
  <c r="H37" i="70" s="1"/>
  <c r="G33" i="12"/>
  <c r="H33" i="12" s="1"/>
  <c r="G19" i="10"/>
  <c r="H19" i="10" s="1"/>
  <c r="G42" i="72"/>
  <c r="H42" i="72" s="1"/>
  <c r="G58" i="70"/>
  <c r="H58" i="70" s="1"/>
  <c r="H17" i="12"/>
  <c r="G55" i="11"/>
  <c r="H55" i="11" s="1"/>
  <c r="G17" i="70"/>
  <c r="H17" i="70" s="1"/>
  <c r="H17" i="11"/>
  <c r="G23" i="72"/>
  <c r="G47" i="69"/>
  <c r="H63" i="69"/>
  <c r="G73" i="15"/>
  <c r="G71" i="12"/>
  <c r="H71" i="12" s="1"/>
  <c r="G20" i="10"/>
  <c r="H20" i="10" s="1"/>
  <c r="G63" i="10"/>
  <c r="H63" i="10" s="1"/>
  <c r="G57" i="71"/>
  <c r="H57" i="71" s="1"/>
  <c r="G59" i="70"/>
  <c r="H59" i="70" s="1"/>
  <c r="G28" i="69"/>
  <c r="H28" i="69" s="1"/>
  <c r="G42" i="10"/>
  <c r="H42" i="10" s="1"/>
  <c r="G40" i="71"/>
  <c r="H40" i="71" s="1"/>
  <c r="G43" i="70"/>
  <c r="H43" i="70" s="1"/>
  <c r="G43" i="13"/>
  <c r="H77" i="13"/>
  <c r="G24" i="72"/>
  <c r="H24" i="72" s="1"/>
  <c r="G48" i="69"/>
  <c r="H48" i="69" s="1"/>
  <c r="G74" i="15"/>
  <c r="G64" i="10"/>
  <c r="H64" i="10" s="1"/>
  <c r="H21" i="70"/>
  <c r="G39" i="15"/>
  <c r="H39" i="15" s="1"/>
  <c r="H17" i="14"/>
  <c r="H25" i="13"/>
  <c r="G78" i="13"/>
  <c r="H78" i="13" s="1"/>
  <c r="G40" i="12"/>
  <c r="H40" i="12" s="1"/>
  <c r="H20" i="12"/>
  <c r="G48" i="72"/>
  <c r="H48" i="72" s="1"/>
  <c r="G59" i="71"/>
  <c r="H59" i="71" s="1"/>
  <c r="G44" i="70"/>
  <c r="H44" i="70" s="1"/>
  <c r="G15" i="69"/>
  <c r="G32" i="69"/>
  <c r="G66" i="69"/>
  <c r="G67" i="69" s="1"/>
  <c r="G59" i="15"/>
  <c r="H59" i="15" s="1"/>
  <c r="G45" i="13"/>
  <c r="H45" i="13" s="1"/>
  <c r="G42" i="11"/>
  <c r="H42" i="11" s="1"/>
  <c r="G43" i="71"/>
  <c r="H43" i="71" s="1"/>
  <c r="G26" i="13"/>
  <c r="H26" i="13" s="1"/>
  <c r="H58" i="13"/>
  <c r="G48" i="10"/>
  <c r="H48" i="10" s="1"/>
  <c r="G66" i="72"/>
  <c r="H66" i="72" s="1"/>
  <c r="G63" i="70"/>
  <c r="H63" i="70" s="1"/>
  <c r="G51" i="69"/>
  <c r="H51" i="69" s="1"/>
  <c r="E67" i="69"/>
  <c r="G76" i="15"/>
  <c r="H76" i="15" s="1"/>
  <c r="G39" i="14"/>
  <c r="H39" i="14" s="1"/>
  <c r="G42" i="12"/>
  <c r="H42" i="12" s="1"/>
  <c r="G58" i="12"/>
  <c r="H58" i="12" s="1"/>
  <c r="H44" i="11"/>
  <c r="G37" i="10"/>
  <c r="H37" i="10" s="1"/>
  <c r="G34" i="15"/>
  <c r="H34" i="15" s="1"/>
  <c r="H39" i="10"/>
  <c r="H18" i="12"/>
  <c r="G17" i="15"/>
  <c r="H17" i="15" s="1"/>
  <c r="G16" i="14"/>
  <c r="H16" i="14" s="1"/>
  <c r="G52" i="14"/>
  <c r="H52" i="14" s="1"/>
  <c r="H67" i="14"/>
  <c r="G18" i="11"/>
  <c r="H18" i="11" s="1"/>
  <c r="G58" i="15"/>
  <c r="G47" i="72"/>
  <c r="H47" i="72" s="1"/>
  <c r="G60" i="70"/>
  <c r="H60" i="70"/>
  <c r="G19" i="15"/>
  <c r="H19" i="15" s="1"/>
  <c r="G53" i="14"/>
  <c r="H53" i="14" s="1"/>
  <c r="G41" i="71"/>
  <c r="H41" i="71" s="1"/>
  <c r="H65" i="10"/>
  <c r="H26" i="72"/>
  <c r="H41" i="14"/>
  <c r="H50" i="71"/>
  <c r="G50" i="71"/>
  <c r="G53" i="15"/>
  <c r="E61" i="14"/>
  <c r="H22" i="14"/>
  <c r="G41" i="14"/>
  <c r="E73" i="12"/>
  <c r="H13" i="11"/>
  <c r="E64" i="11"/>
  <c r="G72" i="10"/>
  <c r="G30" i="72"/>
  <c r="H30" i="72" s="1"/>
  <c r="G50" i="72"/>
  <c r="H50" i="72" s="1"/>
  <c r="G17" i="71"/>
  <c r="H17" i="71" s="1"/>
  <c r="G32" i="71"/>
  <c r="H32" i="71" s="1"/>
  <c r="H51" i="71"/>
  <c r="G12" i="70"/>
  <c r="G27" i="70"/>
  <c r="H27" i="70" s="1"/>
  <c r="G47" i="70"/>
  <c r="H47" i="70" s="1"/>
  <c r="H61" i="70"/>
  <c r="G25" i="69"/>
  <c r="H25" i="69" s="1"/>
  <c r="G43" i="69"/>
  <c r="H43" i="69" s="1"/>
  <c r="H56" i="69"/>
  <c r="G21" i="15"/>
  <c r="H21" i="15" s="1"/>
  <c r="G38" i="13"/>
  <c r="H38" i="13" s="1"/>
  <c r="G68" i="13"/>
  <c r="H68" i="13" s="1"/>
  <c r="G20" i="12"/>
  <c r="G69" i="12"/>
  <c r="G73" i="12" s="1"/>
  <c r="G26" i="11"/>
  <c r="H26" i="11" s="1"/>
  <c r="G47" i="11"/>
  <c r="H47" i="11" s="1"/>
  <c r="G61" i="11"/>
  <c r="G39" i="10"/>
  <c r="H16" i="72"/>
  <c r="H64" i="72"/>
  <c r="G52" i="71"/>
  <c r="H52" i="71" s="1"/>
  <c r="H54" i="15"/>
  <c r="E60" i="14"/>
  <c r="G16" i="71"/>
  <c r="H16" i="71" s="1"/>
  <c r="H45" i="70"/>
  <c r="H19" i="12"/>
  <c r="G21" i="10"/>
  <c r="H21" i="10" s="1"/>
  <c r="E64" i="70"/>
  <c r="E65" i="70" s="1"/>
  <c r="G66" i="15"/>
  <c r="H66" i="15" s="1"/>
  <c r="G23" i="10"/>
  <c r="H23" i="10" s="1"/>
  <c r="G57" i="10"/>
  <c r="H57" i="10" s="1"/>
  <c r="G32" i="72"/>
  <c r="H32" i="72" s="1"/>
  <c r="G62" i="70"/>
  <c r="H62" i="70" s="1"/>
  <c r="E59" i="69"/>
  <c r="G57" i="69"/>
  <c r="H57" i="69" s="1"/>
  <c r="G59" i="10"/>
  <c r="H59" i="10" s="1"/>
  <c r="G12" i="69"/>
  <c r="G12" i="14"/>
  <c r="E72" i="13"/>
  <c r="G48" i="11"/>
  <c r="H48" i="11" s="1"/>
  <c r="G20" i="71"/>
  <c r="H20" i="71" s="1"/>
  <c r="G33" i="14"/>
  <c r="H33" i="14" s="1"/>
  <c r="G48" i="14"/>
  <c r="H48" i="14" s="1"/>
  <c r="G21" i="13"/>
  <c r="H21" i="13" s="1"/>
  <c r="H62" i="13"/>
  <c r="H21" i="12"/>
  <c r="H35" i="12"/>
  <c r="G20" i="11"/>
  <c r="H20" i="11" s="1"/>
  <c r="G34" i="11"/>
  <c r="H34" i="11" s="1"/>
  <c r="G50" i="11"/>
  <c r="H50" i="11" s="1"/>
  <c r="E66" i="12"/>
  <c r="H19" i="11"/>
  <c r="G44" i="10"/>
  <c r="H44" i="10" s="1"/>
  <c r="G43" i="72"/>
  <c r="H43" i="72" s="1"/>
  <c r="G22" i="70"/>
  <c r="H22" i="70" s="1"/>
  <c r="G16" i="10"/>
  <c r="H16" i="10" s="1"/>
  <c r="G28" i="10"/>
  <c r="H28" i="10" s="1"/>
  <c r="G60" i="10"/>
  <c r="H60" i="10" s="1"/>
  <c r="G13" i="72"/>
  <c r="H13" i="72" s="1"/>
  <c r="G26" i="72"/>
  <c r="G57" i="72"/>
  <c r="H57" i="72" s="1"/>
  <c r="H36" i="71"/>
  <c r="G22" i="69"/>
  <c r="H22" i="69" s="1"/>
  <c r="G40" i="69"/>
  <c r="H40" i="69" s="1"/>
  <c r="G52" i="69"/>
  <c r="H52" i="69" s="1"/>
  <c r="H64" i="69"/>
  <c r="G15" i="15"/>
  <c r="H15" i="15" s="1"/>
  <c r="G26" i="15"/>
  <c r="H26" i="15" s="1"/>
  <c r="G41" i="15"/>
  <c r="H41" i="15" s="1"/>
  <c r="G64" i="12"/>
  <c r="H64" i="12" s="1"/>
  <c r="G73" i="10"/>
  <c r="H73" i="10" s="1"/>
  <c r="G51" i="71"/>
  <c r="G54" i="70"/>
  <c r="H54" i="70" s="1"/>
  <c r="G57" i="15"/>
  <c r="H57" i="15" s="1"/>
  <c r="G67" i="15"/>
  <c r="H67" i="15" s="1"/>
  <c r="G51" i="13"/>
  <c r="H51" i="13" s="1"/>
  <c r="G63" i="13"/>
  <c r="H63" i="13" s="1"/>
  <c r="E80" i="13"/>
  <c r="G12" i="12"/>
  <c r="G23" i="12"/>
  <c r="H23" i="12" s="1"/>
  <c r="H17" i="10"/>
  <c r="G76" i="13"/>
  <c r="H76" i="13" s="1"/>
  <c r="G19" i="70"/>
  <c r="H19" i="70" s="1"/>
  <c r="G31" i="70"/>
  <c r="H31" i="70" s="1"/>
  <c r="G45" i="70"/>
  <c r="G56" i="70"/>
  <c r="H56" i="70" s="1"/>
  <c r="G19" i="69"/>
  <c r="G30" i="69"/>
  <c r="H30" i="69" s="1"/>
  <c r="G63" i="11"/>
  <c r="H63" i="11" s="1"/>
  <c r="G17" i="10"/>
  <c r="G27" i="10"/>
  <c r="H27" i="10" s="1"/>
  <c r="G40" i="10"/>
  <c r="H40" i="10" s="1"/>
  <c r="G54" i="10"/>
  <c r="H54" i="10" s="1"/>
  <c r="G65" i="10"/>
  <c r="G75" i="10"/>
  <c r="H75" i="10" s="1"/>
  <c r="G15" i="72"/>
  <c r="H15" i="72" s="1"/>
  <c r="G25" i="72"/>
  <c r="H25" i="72" s="1"/>
  <c r="G40" i="72"/>
  <c r="H40" i="72" s="1"/>
  <c r="G52" i="72"/>
  <c r="H52" i="72" s="1"/>
  <c r="G63" i="72"/>
  <c r="G21" i="71"/>
  <c r="H21" i="71" s="1"/>
  <c r="G34" i="71"/>
  <c r="H34" i="71" s="1"/>
  <c r="G47" i="71"/>
  <c r="H47" i="71" s="1"/>
  <c r="G58" i="71"/>
  <c r="H58" i="71" s="1"/>
  <c r="G13" i="70"/>
  <c r="H13" i="70" s="1"/>
  <c r="G24" i="70"/>
  <c r="H24" i="70" s="1"/>
  <c r="G39" i="70"/>
  <c r="H39" i="70" s="1"/>
  <c r="G51" i="70"/>
  <c r="H51" i="70" s="1"/>
  <c r="G61" i="70"/>
  <c r="G71" i="70"/>
  <c r="H71" i="70" s="1"/>
  <c r="G13" i="69"/>
  <c r="H13" i="69" s="1"/>
  <c r="G23" i="69"/>
  <c r="H23" i="69" s="1"/>
  <c r="G38" i="69"/>
  <c r="H38" i="69" s="1"/>
  <c r="G50" i="69"/>
  <c r="H50" i="69" s="1"/>
  <c r="G18" i="15"/>
  <c r="H18" i="15" s="1"/>
  <c r="G29" i="15"/>
  <c r="H29" i="15" s="1"/>
  <c r="G43" i="15"/>
  <c r="H43" i="15" s="1"/>
  <c r="G55" i="15"/>
  <c r="H55" i="15" s="1"/>
  <c r="G65" i="15"/>
  <c r="H65" i="15" s="1"/>
  <c r="G75" i="15"/>
  <c r="H75" i="15" s="1"/>
  <c r="G13" i="14"/>
  <c r="H13" i="14" s="1"/>
  <c r="G23" i="14"/>
  <c r="H23" i="14" s="1"/>
  <c r="G37" i="14"/>
  <c r="H37" i="14" s="1"/>
  <c r="G49" i="14"/>
  <c r="H49" i="14" s="1"/>
  <c r="G59" i="14"/>
  <c r="H59" i="14" s="1"/>
  <c r="G17" i="13"/>
  <c r="H17" i="13" s="1"/>
  <c r="G27" i="13"/>
  <c r="H27" i="13" s="1"/>
  <c r="G41" i="13"/>
  <c r="H41" i="13" s="1"/>
  <c r="G54" i="13"/>
  <c r="H54" i="13" s="1"/>
  <c r="G65" i="13"/>
  <c r="H65" i="13" s="1"/>
  <c r="G75" i="13"/>
  <c r="G19" i="12"/>
  <c r="G29" i="12"/>
  <c r="H29" i="12" s="1"/>
  <c r="G44" i="12"/>
  <c r="H44" i="12" s="1"/>
  <c r="G57" i="12"/>
  <c r="H57" i="12" s="1"/>
  <c r="G19" i="11"/>
  <c r="G30" i="11"/>
  <c r="H30" i="11" s="1"/>
  <c r="G45" i="11"/>
  <c r="H45" i="11" s="1"/>
  <c r="G56" i="11"/>
  <c r="H56" i="11" s="1"/>
  <c r="G64" i="11" l="1"/>
  <c r="G73" i="70"/>
  <c r="H64" i="14"/>
  <c r="G67" i="72"/>
  <c r="H67" i="72" s="1"/>
  <c r="H69" i="12"/>
  <c r="H57" i="83"/>
  <c r="G51" i="83"/>
  <c r="G59" i="83" s="1"/>
  <c r="G60" i="83" s="1"/>
  <c r="E52" i="83"/>
  <c r="H58" i="83"/>
  <c r="E59" i="83"/>
  <c r="H59" i="83" s="1"/>
  <c r="H51" i="83"/>
  <c r="E77" i="10"/>
  <c r="G64" i="70"/>
  <c r="G74" i="70" s="1"/>
  <c r="G59" i="72"/>
  <c r="G68" i="72" s="1"/>
  <c r="G65" i="12"/>
  <c r="G74" i="12" s="1"/>
  <c r="G75" i="70"/>
  <c r="G65" i="70"/>
  <c r="H65" i="70" s="1"/>
  <c r="E60" i="69"/>
  <c r="G60" i="71"/>
  <c r="H60" i="71" s="1"/>
  <c r="G59" i="69"/>
  <c r="G68" i="69" s="1"/>
  <c r="G69" i="69" s="1"/>
  <c r="H12" i="69"/>
  <c r="H65" i="12"/>
  <c r="E74" i="12"/>
  <c r="E81" i="13"/>
  <c r="G53" i="71"/>
  <c r="G76" i="10"/>
  <c r="H76" i="10" s="1"/>
  <c r="G68" i="10"/>
  <c r="G77" i="10" s="1"/>
  <c r="G78" i="10" s="1"/>
  <c r="G77" i="15"/>
  <c r="H77" i="15" s="1"/>
  <c r="G60" i="14"/>
  <c r="H12" i="14"/>
  <c r="H67" i="69"/>
  <c r="G66" i="12"/>
  <c r="H66" i="12" s="1"/>
  <c r="G75" i="12"/>
  <c r="E61" i="71"/>
  <c r="H53" i="71"/>
  <c r="E78" i="15"/>
  <c r="G69" i="72"/>
  <c r="H72" i="70"/>
  <c r="E65" i="11"/>
  <c r="E74" i="70"/>
  <c r="H72" i="10"/>
  <c r="H12" i="70"/>
  <c r="H73" i="70"/>
  <c r="G57" i="11"/>
  <c r="G65" i="11" s="1"/>
  <c r="G66" i="11" s="1"/>
  <c r="H73" i="15"/>
  <c r="H64" i="11"/>
  <c r="H12" i="72"/>
  <c r="H12" i="10"/>
  <c r="H73" i="12"/>
  <c r="G80" i="13"/>
  <c r="H80" i="13" s="1"/>
  <c r="H63" i="72"/>
  <c r="H12" i="12"/>
  <c r="H75" i="13"/>
  <c r="E68" i="69"/>
  <c r="H68" i="69" s="1"/>
  <c r="G71" i="13"/>
  <c r="G81" i="13" s="1"/>
  <c r="G82" i="13" s="1"/>
  <c r="G68" i="15"/>
  <c r="H68" i="15" s="1"/>
  <c r="E60" i="72"/>
  <c r="E68" i="72"/>
  <c r="H61" i="11"/>
  <c r="E69" i="14"/>
  <c r="H60" i="14"/>
  <c r="G52" i="83" l="1"/>
  <c r="H52" i="83" s="1"/>
  <c r="H59" i="69"/>
  <c r="G60" i="72"/>
  <c r="E60" i="83"/>
  <c r="H60" i="83" s="1"/>
  <c r="E62" i="71"/>
  <c r="G72" i="13"/>
  <c r="H72" i="13" s="1"/>
  <c r="H74" i="12"/>
  <c r="E75" i="12"/>
  <c r="H75" i="12" s="1"/>
  <c r="G58" i="11"/>
  <c r="H58" i="11" s="1"/>
  <c r="H64" i="70"/>
  <c r="H60" i="72"/>
  <c r="E79" i="15"/>
  <c r="E69" i="69"/>
  <c r="H69" i="69" s="1"/>
  <c r="E70" i="14"/>
  <c r="G61" i="71"/>
  <c r="G62" i="71" s="1"/>
  <c r="G69" i="14"/>
  <c r="G70" i="14" s="1"/>
  <c r="G61" i="14"/>
  <c r="H61" i="14" s="1"/>
  <c r="H68" i="72"/>
  <c r="E69" i="72"/>
  <c r="H69" i="72" s="1"/>
  <c r="G60" i="69"/>
  <c r="H60" i="69" s="1"/>
  <c r="H59" i="72"/>
  <c r="H74" i="70"/>
  <c r="E75" i="70"/>
  <c r="H75" i="70" s="1"/>
  <c r="G78" i="15"/>
  <c r="G79" i="15" s="1"/>
  <c r="G69" i="15"/>
  <c r="H69" i="15" s="1"/>
  <c r="G54" i="71"/>
  <c r="H54" i="71" s="1"/>
  <c r="G69" i="10"/>
  <c r="H69" i="10" s="1"/>
  <c r="E78" i="10"/>
  <c r="H78" i="10" s="1"/>
  <c r="H77" i="10"/>
  <c r="H57" i="11"/>
  <c r="H71" i="13"/>
  <c r="H68" i="10"/>
  <c r="H65" i="11"/>
  <c r="E66" i="11"/>
  <c r="H66" i="11" s="1"/>
  <c r="E82" i="13"/>
  <c r="H82" i="13" s="1"/>
  <c r="H81" i="13"/>
  <c r="H79" i="15" l="1"/>
  <c r="H62" i="71"/>
  <c r="H70" i="14"/>
  <c r="H69" i="14"/>
  <c r="H78" i="15"/>
  <c r="H61" i="71"/>
  <c r="C14" i="9"/>
  <c r="C10" i="9"/>
  <c r="B10" i="9"/>
  <c r="H21" i="9"/>
  <c r="H8" i="9"/>
  <c r="E101" i="95"/>
  <c r="E100" i="95"/>
  <c r="E99" i="95"/>
  <c r="A98" i="95" a="1"/>
  <c r="A98" i="95" s="1"/>
  <c r="E101" i="96"/>
  <c r="E100" i="96"/>
  <c r="E99" i="96"/>
  <c r="A98" i="96" a="1"/>
  <c r="A98" i="96" s="1"/>
  <c r="E101" i="97"/>
  <c r="E100" i="97"/>
  <c r="E99" i="97"/>
  <c r="A98" i="97" a="1"/>
  <c r="A98" i="97" s="1"/>
  <c r="E101" i="98"/>
  <c r="E100" i="98"/>
  <c r="E99" i="98"/>
  <c r="A98" i="98" a="1"/>
  <c r="A98" i="98" s="1"/>
  <c r="E101" i="94"/>
  <c r="E100" i="94"/>
  <c r="E99" i="94"/>
  <c r="A98" i="94" a="1"/>
  <c r="A98" i="94" s="1"/>
  <c r="E102" i="97" l="1"/>
  <c r="E102" i="95"/>
  <c r="E102" i="96" l="1"/>
  <c r="E102" i="98"/>
  <c r="E102" i="94" l="1"/>
  <c r="E101" i="85" l="1"/>
  <c r="E100" i="85"/>
  <c r="E99" i="85"/>
  <c r="A98" i="85" a="1"/>
  <c r="A98" i="85" s="1"/>
  <c r="E101" i="86"/>
  <c r="E100" i="86"/>
  <c r="E99" i="86"/>
  <c r="A98" i="86" a="1"/>
  <c r="A98" i="86" s="1"/>
  <c r="E101" i="87"/>
  <c r="E100" i="87"/>
  <c r="E99" i="87"/>
  <c r="A98" i="87" a="1"/>
  <c r="A98" i="87" s="1"/>
  <c r="E101" i="88"/>
  <c r="E100" i="88"/>
  <c r="E99" i="88"/>
  <c r="A98" i="88" a="1"/>
  <c r="A98" i="88" s="1"/>
  <c r="E101" i="89"/>
  <c r="E100" i="89"/>
  <c r="E99" i="89"/>
  <c r="A98" i="89" a="1"/>
  <c r="A98" i="89" s="1"/>
  <c r="E101" i="90"/>
  <c r="E100" i="90"/>
  <c r="E99" i="90"/>
  <c r="A98" i="90" a="1"/>
  <c r="A98" i="90" s="1"/>
  <c r="E101" i="91"/>
  <c r="E100" i="91"/>
  <c r="E99" i="91"/>
  <c r="A98" i="91" a="1"/>
  <c r="A98" i="91" s="1"/>
  <c r="E101" i="92"/>
  <c r="E100" i="92"/>
  <c r="E99" i="92"/>
  <c r="A98" i="92" a="1"/>
  <c r="A98" i="92" s="1"/>
  <c r="E101" i="93"/>
  <c r="E100" i="93"/>
  <c r="E99" i="93"/>
  <c r="A98" i="93" a="1"/>
  <c r="A98" i="93" s="1"/>
  <c r="E101" i="84"/>
  <c r="E100" i="84"/>
  <c r="E99" i="84"/>
  <c r="A98" i="84" a="1"/>
  <c r="A98" i="84" s="1"/>
  <c r="AR2" i="9"/>
  <c r="E102" i="84" l="1"/>
  <c r="E102" i="90"/>
  <c r="E102" i="89" l="1"/>
  <c r="E102" i="86" l="1"/>
  <c r="E102" i="87"/>
  <c r="E102" i="91"/>
  <c r="E102" i="85"/>
  <c r="E102" i="92"/>
  <c r="E102" i="88"/>
  <c r="E102" i="93"/>
  <c r="A98" i="10" a="1"/>
  <c r="A98" i="10" s="1"/>
  <c r="T21" i="9" l="1"/>
  <c r="T8" i="9"/>
  <c r="I9" i="9"/>
  <c r="U9" i="9"/>
  <c r="H14" i="9"/>
  <c r="S24" i="9"/>
  <c r="S11" i="9"/>
  <c r="I22" i="9"/>
  <c r="G11" i="9"/>
  <c r="U22" i="9"/>
  <c r="G24" i="9"/>
  <c r="H27" i="9" l="1"/>
  <c r="H26" i="9" s="1"/>
  <c r="H25" i="9" s="1"/>
  <c r="H24" i="9" s="1"/>
  <c r="L23" i="9"/>
  <c r="K23" i="9" s="1"/>
  <c r="J23" i="9" s="1"/>
  <c r="I23" i="9" s="1"/>
  <c r="X23" i="9"/>
  <c r="W23" i="9" s="1"/>
  <c r="V23" i="9" s="1"/>
  <c r="U23" i="9" s="1"/>
  <c r="T13" i="9"/>
  <c r="Y23" i="9" l="1"/>
  <c r="Z23" i="9" s="1"/>
  <c r="AA23" i="9" s="1"/>
  <c r="H28" i="9"/>
  <c r="H29" i="9" s="1"/>
  <c r="H30" i="9" s="1"/>
  <c r="M23" i="9"/>
  <c r="N23" i="9" s="1"/>
  <c r="O23" i="9" s="1"/>
  <c r="T12" i="9"/>
  <c r="T11" i="9" s="1"/>
  <c r="T15" i="9"/>
  <c r="X10" i="9" l="1"/>
  <c r="H13" i="9"/>
  <c r="W10" i="9" l="1"/>
  <c r="V10" i="9" s="1"/>
  <c r="U10" i="9" s="1"/>
  <c r="Y10" i="9"/>
  <c r="Z10" i="9" s="1"/>
  <c r="AA10" i="9" s="1"/>
  <c r="A98" i="14" a="1"/>
  <c r="A98" i="14" s="1"/>
  <c r="A98" i="15" a="1"/>
  <c r="A98" i="15" s="1"/>
  <c r="A98" i="69" a="1"/>
  <c r="A98" i="69" s="1"/>
  <c r="A98" i="70" a="1"/>
  <c r="A98" i="70" s="1"/>
  <c r="A98" i="71" a="1"/>
  <c r="A98" i="71" s="1"/>
  <c r="A98" i="72" a="1"/>
  <c r="A98" i="72" s="1"/>
  <c r="A98" i="16" a="1"/>
  <c r="A98" i="16" s="1"/>
  <c r="A98" i="17" a="1"/>
  <c r="A98" i="17" s="1"/>
  <c r="A98" i="18" a="1"/>
  <c r="A98" i="18" s="1"/>
  <c r="A98" i="19" a="1"/>
  <c r="A98" i="19" s="1"/>
  <c r="A98" i="20" a="1"/>
  <c r="A98" i="20" s="1"/>
  <c r="A98" i="21" a="1"/>
  <c r="A98" i="21" s="1"/>
  <c r="A98" i="22" a="1"/>
  <c r="A98" i="22" s="1"/>
  <c r="A98" i="23" a="1"/>
  <c r="A98" i="23" s="1"/>
  <c r="A98" i="24" a="1"/>
  <c r="A98" i="24" s="1"/>
  <c r="A98" i="25" a="1"/>
  <c r="A98" i="25" s="1"/>
  <c r="A98" i="73" a="1"/>
  <c r="A98" i="73" s="1"/>
  <c r="A98" i="74" a="1"/>
  <c r="A98" i="74" s="1"/>
  <c r="A98" i="75" a="1"/>
  <c r="A98" i="75" s="1"/>
  <c r="A98" i="76" a="1"/>
  <c r="A98" i="76" s="1"/>
  <c r="A98" i="77" a="1"/>
  <c r="A98" i="77" s="1"/>
  <c r="A98" i="78" a="1"/>
  <c r="A98" i="78" s="1"/>
  <c r="A98" i="79" a="1"/>
  <c r="A98" i="79" s="1"/>
  <c r="A98" i="80" a="1"/>
  <c r="A98" i="80" s="1"/>
  <c r="A98" i="81" a="1"/>
  <c r="A98" i="81" s="1"/>
  <c r="A98" i="82" a="1"/>
  <c r="A98" i="82" s="1"/>
  <c r="A98" i="26" a="1"/>
  <c r="A98" i="26" s="1"/>
  <c r="A98" i="27" a="1"/>
  <c r="A98" i="27" s="1"/>
  <c r="A98" i="28" a="1"/>
  <c r="A98" i="28" s="1"/>
  <c r="A98" i="29" a="1"/>
  <c r="A98" i="29" s="1"/>
  <c r="A98" i="30" a="1"/>
  <c r="A98" i="30" s="1"/>
  <c r="A98" i="31" a="1"/>
  <c r="A98" i="31" s="1"/>
  <c r="A98" i="32" a="1"/>
  <c r="A98" i="32" s="1"/>
  <c r="A98" i="33" a="1"/>
  <c r="A98" i="33" s="1"/>
  <c r="A98" i="34" a="1"/>
  <c r="A98" i="34" s="1"/>
  <c r="A98" i="35" a="1"/>
  <c r="A98" i="35" s="1"/>
  <c r="A98" i="36" a="1"/>
  <c r="A98" i="36" s="1"/>
  <c r="A98" i="37" a="1"/>
  <c r="A98" i="37" s="1"/>
  <c r="A98" i="38" a="1"/>
  <c r="A98" i="38" s="1"/>
  <c r="A98" i="39" a="1"/>
  <c r="A98" i="39" s="1"/>
  <c r="A98" i="40" a="1"/>
  <c r="A98" i="40" s="1"/>
  <c r="A98" i="41" a="1"/>
  <c r="A98" i="41" s="1"/>
  <c r="A98" i="42" a="1"/>
  <c r="A98" i="42" s="1"/>
  <c r="A98" i="43" a="1"/>
  <c r="A98" i="43" s="1"/>
  <c r="A98" i="44" a="1"/>
  <c r="A98" i="44" s="1"/>
  <c r="A98" i="45" a="1"/>
  <c r="A98" i="45" s="1"/>
  <c r="A98" i="46" a="1"/>
  <c r="A98" i="46" s="1"/>
  <c r="A98" i="47" a="1"/>
  <c r="A98" i="47" s="1"/>
  <c r="A98" i="48" a="1"/>
  <c r="A98" i="48" s="1"/>
  <c r="A98" i="49" a="1"/>
  <c r="A98" i="49" s="1"/>
  <c r="A98" i="50" a="1"/>
  <c r="A98" i="50" s="1"/>
  <c r="A98" i="51" a="1"/>
  <c r="A98" i="51" s="1"/>
  <c r="A98" i="52" a="1"/>
  <c r="A98" i="52" s="1"/>
  <c r="A98" i="53" a="1"/>
  <c r="A98" i="53" s="1"/>
  <c r="A98" i="54" a="1"/>
  <c r="A98" i="54" s="1"/>
  <c r="A98" i="55" a="1"/>
  <c r="A98" i="55" s="1"/>
  <c r="A98" i="56" a="1"/>
  <c r="A98" i="56" s="1"/>
  <c r="A98" i="57" a="1"/>
  <c r="A98" i="57" s="1"/>
  <c r="A98" i="58" a="1"/>
  <c r="A98" i="58" s="1"/>
  <c r="A98" i="59" a="1"/>
  <c r="A98" i="59" s="1"/>
  <c r="A98" i="83" a="1"/>
  <c r="A98" i="83" s="1"/>
  <c r="A98" i="13" a="1"/>
  <c r="A98" i="13" s="1"/>
  <c r="A98" i="12" a="1"/>
  <c r="A98" i="12" s="1"/>
  <c r="A98" i="11" a="1"/>
  <c r="A98" i="11" s="1"/>
  <c r="E99" i="10" l="1"/>
  <c r="E102" i="10"/>
  <c r="AS2" i="9" l="1"/>
  <c r="E100" i="83"/>
  <c r="E99" i="83" l="1"/>
  <c r="E101" i="83" l="1"/>
  <c r="E102" i="83" l="1"/>
  <c r="E100" i="82" l="1"/>
  <c r="E100" i="76"/>
  <c r="E100" i="77"/>
  <c r="E100" i="79"/>
  <c r="E100" i="71"/>
  <c r="E99" i="77" l="1"/>
  <c r="E99" i="78"/>
  <c r="E100" i="80"/>
  <c r="E100" i="75"/>
  <c r="E100" i="81"/>
  <c r="E99" i="82"/>
  <c r="E99" i="79"/>
  <c r="E100" i="70"/>
  <c r="E99" i="76" l="1"/>
  <c r="E101" i="73"/>
  <c r="E99" i="73"/>
  <c r="E101" i="75"/>
  <c r="E100" i="74"/>
  <c r="E100" i="73"/>
  <c r="E99" i="75"/>
  <c r="E101" i="82"/>
  <c r="E100" i="78"/>
  <c r="E99" i="70"/>
  <c r="E99" i="80"/>
  <c r="E101" i="79"/>
  <c r="E99" i="71"/>
  <c r="E99" i="72"/>
  <c r="E100" i="69"/>
  <c r="E100" i="72"/>
  <c r="E99" i="69"/>
  <c r="E99" i="81" l="1"/>
  <c r="E101" i="70"/>
  <c r="E102" i="70"/>
  <c r="E101" i="77"/>
  <c r="E102" i="73"/>
  <c r="E101" i="78"/>
  <c r="E102" i="77"/>
  <c r="E99" i="74"/>
  <c r="E101" i="81"/>
  <c r="E101" i="80"/>
  <c r="E101" i="71"/>
  <c r="E101" i="69"/>
  <c r="E101" i="72"/>
  <c r="E101" i="76" l="1"/>
  <c r="E102" i="75"/>
  <c r="E102" i="69"/>
  <c r="E102" i="78"/>
  <c r="E102" i="79"/>
  <c r="E102" i="76"/>
  <c r="E102" i="82"/>
  <c r="E102" i="71"/>
  <c r="E101" i="74"/>
  <c r="E102" i="74"/>
  <c r="E102" i="80"/>
  <c r="E102" i="81"/>
  <c r="E102" i="72"/>
  <c r="E102" i="47" l="1"/>
  <c r="E101" i="26"/>
  <c r="H15" i="9" l="1"/>
  <c r="H16" i="9" s="1"/>
  <c r="H17" i="9" s="1"/>
  <c r="M10" i="9"/>
  <c r="N10" i="9" s="1"/>
  <c r="O10" i="9" s="1"/>
  <c r="T26" i="9" l="1"/>
  <c r="K10" i="9"/>
  <c r="J10" i="9" s="1"/>
  <c r="I10" i="9" s="1"/>
  <c r="H12" i="9"/>
  <c r="H11" i="9" s="1"/>
  <c r="T28" i="9"/>
  <c r="C27" i="9"/>
  <c r="C23" i="9"/>
  <c r="B27" i="9"/>
  <c r="B23" i="9"/>
  <c r="B14" i="9"/>
  <c r="E100" i="12"/>
  <c r="E100" i="13"/>
  <c r="E100" i="14"/>
  <c r="E100" i="15"/>
  <c r="E100" i="26"/>
  <c r="E100" i="27"/>
  <c r="E100" i="28"/>
  <c r="E100" i="29"/>
  <c r="E100" i="30"/>
  <c r="E100" i="31"/>
  <c r="E100" i="32"/>
  <c r="E100" i="33"/>
  <c r="E100" i="34"/>
  <c r="E100" i="35"/>
  <c r="E100" i="36"/>
  <c r="E100" i="37"/>
  <c r="E100" i="38"/>
  <c r="E100" i="39"/>
  <c r="E100" i="40"/>
  <c r="E100" i="41"/>
  <c r="E100" i="42"/>
  <c r="E100" i="43"/>
  <c r="E100" i="44"/>
  <c r="E100" i="45"/>
  <c r="E101" i="46"/>
  <c r="E100" i="46"/>
  <c r="E99" i="46"/>
  <c r="E101" i="47"/>
  <c r="E100" i="47"/>
  <c r="E99" i="47"/>
  <c r="E101" i="48"/>
  <c r="E100" i="48"/>
  <c r="E99" i="48"/>
  <c r="E101" i="49"/>
  <c r="E100" i="49"/>
  <c r="E99" i="49"/>
  <c r="E101" i="50"/>
  <c r="E100" i="50"/>
  <c r="E99" i="50"/>
  <c r="E101" i="51"/>
  <c r="E100" i="51"/>
  <c r="E99" i="51"/>
  <c r="E101" i="52"/>
  <c r="E100" i="52"/>
  <c r="E99" i="52"/>
  <c r="E101" i="53"/>
  <c r="E100" i="53"/>
  <c r="E99" i="53"/>
  <c r="E101" i="54"/>
  <c r="E100" i="54"/>
  <c r="E99" i="54"/>
  <c r="E101" i="55"/>
  <c r="E100" i="55"/>
  <c r="E99" i="55"/>
  <c r="E101" i="56"/>
  <c r="E100" i="56"/>
  <c r="E99" i="56"/>
  <c r="E101" i="57"/>
  <c r="E100" i="57"/>
  <c r="E99" i="57"/>
  <c r="E101" i="58"/>
  <c r="E100" i="58"/>
  <c r="E99" i="58"/>
  <c r="E101" i="59"/>
  <c r="E100" i="59"/>
  <c r="E99" i="59"/>
  <c r="E100" i="11"/>
  <c r="AF10" i="9"/>
  <c r="AE14" i="9" s="1"/>
  <c r="AF23" i="9"/>
  <c r="AE27" i="9" s="1"/>
  <c r="E100" i="10"/>
  <c r="T25" i="9" l="1"/>
  <c r="T29" i="9"/>
  <c r="T24" i="9" l="1"/>
  <c r="T16" i="9"/>
  <c r="T30" i="9"/>
  <c r="T17" i="9" l="1"/>
  <c r="E100" i="19" l="1"/>
  <c r="E100" i="24"/>
  <c r="E99" i="35"/>
  <c r="E99" i="11"/>
  <c r="E99" i="32"/>
  <c r="E99" i="31"/>
  <c r="E99" i="13"/>
  <c r="E99" i="12"/>
  <c r="E99" i="34"/>
  <c r="E99" i="30"/>
  <c r="E99" i="27"/>
  <c r="E99" i="29"/>
  <c r="E99" i="28"/>
  <c r="E99" i="33"/>
  <c r="E99" i="44"/>
  <c r="E99" i="39"/>
  <c r="E99" i="42"/>
  <c r="E99" i="40"/>
  <c r="E99" i="41"/>
  <c r="E99" i="43"/>
  <c r="E99" i="37"/>
  <c r="E99" i="45"/>
  <c r="E100" i="16"/>
  <c r="E100" i="17"/>
  <c r="E99" i="20"/>
  <c r="E100" i="22"/>
  <c r="E99" i="22"/>
  <c r="E100" i="21"/>
  <c r="E99" i="16"/>
  <c r="E100" i="23"/>
  <c r="E99" i="19"/>
  <c r="E99" i="24"/>
  <c r="E99" i="23"/>
  <c r="E99" i="21"/>
  <c r="E100" i="25"/>
  <c r="E99" i="14"/>
  <c r="E99" i="25" l="1"/>
  <c r="E99" i="18"/>
  <c r="E100" i="18"/>
  <c r="E100" i="20"/>
  <c r="E99" i="17"/>
  <c r="E101" i="12"/>
  <c r="E101" i="13"/>
  <c r="E102" i="11"/>
  <c r="E101" i="31"/>
  <c r="E102" i="48"/>
  <c r="E99" i="38"/>
  <c r="E99" i="36"/>
  <c r="E99" i="26"/>
  <c r="E99" i="15"/>
  <c r="E102" i="46"/>
  <c r="E102" i="55"/>
  <c r="E102" i="51"/>
  <c r="E102" i="56"/>
  <c r="E101" i="27"/>
  <c r="E101" i="35"/>
  <c r="E101" i="42"/>
  <c r="E101" i="32"/>
  <c r="E101" i="39"/>
  <c r="E101" i="28"/>
  <c r="E101" i="34"/>
  <c r="E101" i="36"/>
  <c r="E101" i="29"/>
  <c r="E101" i="30"/>
  <c r="E101" i="45"/>
  <c r="E101" i="40"/>
  <c r="E101" i="43"/>
  <c r="E101" i="37"/>
  <c r="E101" i="38"/>
  <c r="E101" i="44"/>
  <c r="E101" i="17"/>
  <c r="E101" i="20"/>
  <c r="E101" i="18"/>
  <c r="E101" i="19"/>
  <c r="E101" i="25"/>
  <c r="E101" i="21"/>
  <c r="E101" i="22"/>
  <c r="E101" i="15"/>
  <c r="E101" i="10"/>
  <c r="E101" i="14"/>
  <c r="AF24" i="9"/>
  <c r="AF12" i="9"/>
  <c r="AF11" i="9"/>
  <c r="AF25" i="9"/>
  <c r="E102" i="20" l="1"/>
  <c r="E101" i="23"/>
  <c r="E101" i="24"/>
  <c r="E101" i="16"/>
  <c r="E102" i="16"/>
  <c r="E102" i="22"/>
  <c r="E102" i="13"/>
  <c r="E102" i="12"/>
  <c r="E102" i="31"/>
  <c r="E101" i="11"/>
  <c r="E102" i="43"/>
  <c r="E102" i="42"/>
  <c r="E101" i="41"/>
  <c r="E102" i="40"/>
  <c r="E101" i="33"/>
  <c r="E102" i="57"/>
  <c r="E102" i="34"/>
  <c r="E102" i="35"/>
  <c r="E102" i="44"/>
  <c r="E102" i="39"/>
  <c r="E102" i="38"/>
  <c r="AF26" i="9"/>
  <c r="AF13" i="9"/>
  <c r="AF14" i="9" l="1"/>
  <c r="X24" i="9"/>
  <c r="X11" i="9"/>
  <c r="U11" i="9"/>
  <c r="U24" i="9"/>
  <c r="AF27" i="9"/>
  <c r="U25" i="9"/>
  <c r="Y28" i="9"/>
  <c r="U27" i="9"/>
  <c r="U29" i="9"/>
  <c r="W27" i="9"/>
  <c r="AA28" i="9"/>
  <c r="Y25" i="9"/>
  <c r="Z25" i="9"/>
  <c r="X27" i="9"/>
  <c r="V29" i="9"/>
  <c r="AA30" i="9"/>
  <c r="Y27" i="9"/>
  <c r="W29" i="9"/>
  <c r="U26" i="9"/>
  <c r="Z27" i="9"/>
  <c r="V26" i="9"/>
  <c r="AA27" i="9"/>
  <c r="X25" i="9"/>
  <c r="AA25" i="9"/>
  <c r="X29" i="9"/>
  <c r="Y29" i="9"/>
  <c r="V27" i="9"/>
  <c r="Z30" i="9"/>
  <c r="W26" i="9"/>
  <c r="U28" i="9"/>
  <c r="Z29" i="9"/>
  <c r="W28" i="9"/>
  <c r="U30" i="9"/>
  <c r="X28" i="9"/>
  <c r="V25" i="9"/>
  <c r="W30" i="9"/>
  <c r="Z28" i="9"/>
  <c r="Y30" i="9"/>
  <c r="X26" i="9"/>
  <c r="V28" i="9"/>
  <c r="AA29" i="9"/>
  <c r="Y26" i="9"/>
  <c r="Z26" i="9"/>
  <c r="V30" i="9"/>
  <c r="AA26" i="9"/>
  <c r="W25" i="9"/>
  <c r="X30" i="9"/>
  <c r="AA24" i="9"/>
  <c r="Z24" i="9"/>
  <c r="V24" i="9"/>
  <c r="Y24" i="9"/>
  <c r="W24" i="9"/>
  <c r="V17" i="9"/>
  <c r="Z12" i="9"/>
  <c r="X14" i="9"/>
  <c r="V16" i="9"/>
  <c r="AA17" i="9"/>
  <c r="AA12" i="9"/>
  <c r="Y14" i="9"/>
  <c r="W16" i="9"/>
  <c r="U13" i="9"/>
  <c r="Z14" i="9"/>
  <c r="X16" i="9"/>
  <c r="V13" i="9"/>
  <c r="Y16" i="9"/>
  <c r="V14" i="9"/>
  <c r="Y12" i="9"/>
  <c r="Z17" i="9"/>
  <c r="AA14" i="9"/>
  <c r="W13" i="9"/>
  <c r="U15" i="9"/>
  <c r="Z16" i="9"/>
  <c r="W15" i="9"/>
  <c r="U12" i="9"/>
  <c r="X15" i="9"/>
  <c r="V12" i="9"/>
  <c r="W17" i="9"/>
  <c r="U14" i="9"/>
  <c r="X17" i="9"/>
  <c r="AA15" i="9"/>
  <c r="W14" i="9"/>
  <c r="X13" i="9"/>
  <c r="V15" i="9"/>
  <c r="AA16" i="9"/>
  <c r="Y13" i="9"/>
  <c r="U17" i="9"/>
  <c r="Z13" i="9"/>
  <c r="AA13" i="9"/>
  <c r="Y15" i="9"/>
  <c r="W12" i="9"/>
  <c r="Z15" i="9"/>
  <c r="X12" i="9"/>
  <c r="Y17" i="9"/>
  <c r="U16" i="9"/>
  <c r="AA11" i="9"/>
  <c r="Z11" i="9"/>
  <c r="V11" i="9"/>
  <c r="Y11" i="9"/>
  <c r="W11" i="9"/>
  <c r="E102" i="24"/>
  <c r="E102" i="18"/>
  <c r="E102" i="25"/>
  <c r="E102" i="21"/>
  <c r="E102" i="17"/>
  <c r="E102" i="19"/>
  <c r="E102" i="23"/>
  <c r="E102" i="50"/>
  <c r="E102" i="54"/>
  <c r="E102" i="59"/>
  <c r="E102" i="53"/>
  <c r="E102" i="58"/>
  <c r="E102" i="49"/>
  <c r="E102" i="52"/>
  <c r="E102" i="37"/>
  <c r="E102" i="27"/>
  <c r="E102" i="28"/>
  <c r="E102" i="26"/>
  <c r="E102" i="36"/>
  <c r="E102" i="29"/>
  <c r="E102" i="41"/>
  <c r="E102" i="33"/>
  <c r="E102" i="45"/>
  <c r="E102" i="30"/>
  <c r="E102" i="32"/>
  <c r="E102" i="15"/>
  <c r="E102" i="14"/>
  <c r="I11" i="9" l="1"/>
  <c r="L11" i="9"/>
  <c r="L24" i="9"/>
  <c r="L30" i="9"/>
  <c r="L29" i="9"/>
  <c r="L15" i="9"/>
  <c r="L28" i="9"/>
  <c r="L13" i="9"/>
  <c r="L27" i="9"/>
  <c r="L17" i="9"/>
  <c r="L26" i="9"/>
  <c r="L16" i="9"/>
  <c r="L25" i="9"/>
  <c r="L14" i="9"/>
  <c r="L12" i="9"/>
  <c r="J11" i="9"/>
  <c r="J12" i="9"/>
  <c r="J13" i="9"/>
  <c r="J14" i="9"/>
  <c r="J15" i="9"/>
  <c r="J16" i="9"/>
  <c r="J17" i="9"/>
  <c r="M11" i="9"/>
  <c r="M13" i="9"/>
  <c r="M15" i="9"/>
  <c r="M16" i="9"/>
  <c r="M14" i="9"/>
  <c r="M12" i="9"/>
  <c r="M17" i="9"/>
  <c r="O26" i="9"/>
  <c r="O28" i="9"/>
  <c r="O30" i="9"/>
  <c r="O25" i="9"/>
  <c r="O29" i="9"/>
  <c r="O27" i="9"/>
  <c r="O24" i="9"/>
  <c r="K16" i="9"/>
  <c r="K14" i="9"/>
  <c r="K11" i="9"/>
  <c r="K12" i="9"/>
  <c r="K17" i="9"/>
  <c r="K15" i="9"/>
  <c r="K13" i="9"/>
  <c r="M28" i="9"/>
  <c r="M24" i="9"/>
  <c r="M30" i="9"/>
  <c r="M25" i="9"/>
  <c r="M27" i="9"/>
  <c r="M29" i="9"/>
  <c r="M26" i="9"/>
  <c r="O15" i="9"/>
  <c r="O14" i="9"/>
  <c r="O16" i="9"/>
  <c r="O12" i="9"/>
  <c r="O11" i="9"/>
  <c r="O13" i="9"/>
  <c r="O17" i="9"/>
  <c r="J29" i="9"/>
  <c r="J26" i="9"/>
  <c r="J28" i="9"/>
  <c r="J30" i="9"/>
  <c r="J25" i="9"/>
  <c r="J27" i="9"/>
  <c r="J24" i="9"/>
  <c r="N17" i="9"/>
  <c r="N13" i="9"/>
  <c r="N14" i="9"/>
  <c r="N15" i="9"/>
  <c r="N16" i="9"/>
  <c r="N12" i="9"/>
  <c r="N11" i="9"/>
  <c r="I15" i="9"/>
  <c r="I16" i="9"/>
  <c r="I17" i="9"/>
  <c r="I12" i="9"/>
  <c r="I13" i="9"/>
  <c r="I14" i="9"/>
  <c r="I30" i="9"/>
  <c r="I28" i="9"/>
  <c r="I29" i="9"/>
  <c r="I24" i="9"/>
  <c r="I26" i="9"/>
  <c r="I27" i="9"/>
  <c r="I25" i="9"/>
  <c r="K27" i="9"/>
  <c r="K29" i="9"/>
  <c r="K24" i="9"/>
  <c r="K25" i="9"/>
  <c r="K30" i="9"/>
  <c r="K28" i="9"/>
  <c r="K26" i="9"/>
  <c r="N25" i="9"/>
  <c r="N27" i="9"/>
  <c r="N26" i="9"/>
  <c r="N29" i="9"/>
  <c r="N28" i="9"/>
  <c r="N30" i="9"/>
  <c r="N24" i="9"/>
  <c r="A1" i="3"/>
  <c r="E22" i="3"/>
  <c r="E23" i="3"/>
  <c r="E7" i="3"/>
  <c r="E8" i="3"/>
  <c r="E9" i="3" s="1"/>
  <c r="E94" i="3" s="1"/>
  <c r="E13" i="3"/>
  <c r="G13" i="3" s="1"/>
  <c r="E14" i="3"/>
  <c r="G14" i="3" s="1"/>
  <c r="E16" i="3"/>
  <c r="E17" i="3"/>
  <c r="E18" i="3"/>
  <c r="G18" i="3" s="1"/>
  <c r="D20" i="3"/>
  <c r="E20" i="3" s="1"/>
  <c r="E25" i="3"/>
  <c r="G25" i="3" s="1"/>
  <c r="E27" i="3"/>
  <c r="G27" i="3" s="1"/>
  <c r="H27" i="3" s="1"/>
  <c r="E28" i="3"/>
  <c r="E29" i="3"/>
  <c r="E30" i="3"/>
  <c r="G30" i="3" s="1"/>
  <c r="E31" i="3"/>
  <c r="G31" i="3" s="1"/>
  <c r="H31" i="3" s="1"/>
  <c r="E32" i="3"/>
  <c r="E33" i="3"/>
  <c r="G33" i="3" s="1"/>
  <c r="H33" i="3" s="1"/>
  <c r="E34" i="3"/>
  <c r="G34" i="3" s="1"/>
  <c r="E36" i="3"/>
  <c r="G36" i="3" s="1"/>
  <c r="H36" i="3" s="1"/>
  <c r="E37" i="3"/>
  <c r="E38" i="3"/>
  <c r="E39" i="3"/>
  <c r="G39" i="3" s="1"/>
  <c r="E40" i="3"/>
  <c r="G40" i="3" s="1"/>
  <c r="H40" i="3" s="1"/>
  <c r="E42" i="3"/>
  <c r="E44" i="3"/>
  <c r="E46" i="3"/>
  <c r="G46" i="3" s="1"/>
  <c r="E48" i="3"/>
  <c r="G48" i="3" s="1"/>
  <c r="H48" i="3" s="1"/>
  <c r="E50" i="3"/>
  <c r="E52" i="3"/>
  <c r="G52" i="3" s="1"/>
  <c r="H52" i="3" s="1"/>
  <c r="E54" i="3"/>
  <c r="G54" i="3" s="1"/>
  <c r="E56" i="3"/>
  <c r="G56" i="3" s="1"/>
  <c r="H56" i="3" s="1"/>
  <c r="E58" i="3"/>
  <c r="E59" i="3"/>
  <c r="E61" i="3"/>
  <c r="G61" i="3" s="1"/>
  <c r="E62" i="3"/>
  <c r="G62" i="3" s="1"/>
  <c r="H62" i="3" s="1"/>
  <c r="E64" i="3"/>
  <c r="E65" i="3"/>
  <c r="E66" i="3"/>
  <c r="G66" i="3" s="1"/>
  <c r="E68" i="3"/>
  <c r="G68" i="3" s="1"/>
  <c r="H68" i="3" s="1"/>
  <c r="E69" i="3"/>
  <c r="E70" i="3"/>
  <c r="G70" i="3" s="1"/>
  <c r="H70" i="3" s="1"/>
  <c r="E72" i="3"/>
  <c r="G72" i="3" s="1"/>
  <c r="E73" i="3"/>
  <c r="G73" i="3" s="1"/>
  <c r="H73" i="3" s="1"/>
  <c r="E74" i="3"/>
  <c r="E75" i="3"/>
  <c r="E76" i="3"/>
  <c r="G76" i="3" s="1"/>
  <c r="E81" i="3"/>
  <c r="G81" i="3" s="1"/>
  <c r="E82" i="3"/>
  <c r="E83" i="3"/>
  <c r="G83" i="3" s="1"/>
  <c r="H83" i="3" s="1"/>
  <c r="E84" i="3"/>
  <c r="G7" i="3"/>
  <c r="G8" i="3"/>
  <c r="H8" i="3" s="1"/>
  <c r="G17" i="3"/>
  <c r="G22" i="3"/>
  <c r="G23" i="3"/>
  <c r="H23" i="3" s="1"/>
  <c r="G28" i="3"/>
  <c r="H28" i="3" s="1"/>
  <c r="G29" i="3"/>
  <c r="H29" i="3" s="1"/>
  <c r="G32" i="3"/>
  <c r="H32" i="3" s="1"/>
  <c r="G37" i="3"/>
  <c r="H37" i="3" s="1"/>
  <c r="G38" i="3"/>
  <c r="H38" i="3" s="1"/>
  <c r="G42" i="3"/>
  <c r="H42" i="3" s="1"/>
  <c r="G44" i="3"/>
  <c r="H44" i="3" s="1"/>
  <c r="G50" i="3"/>
  <c r="H50" i="3" s="1"/>
  <c r="G58" i="3"/>
  <c r="G59" i="3"/>
  <c r="H59" i="3" s="1"/>
  <c r="G64" i="3"/>
  <c r="H64" i="3" s="1"/>
  <c r="G65" i="3"/>
  <c r="H65" i="3" s="1"/>
  <c r="G69" i="3"/>
  <c r="G74" i="3"/>
  <c r="H74" i="3" s="1"/>
  <c r="G75" i="3"/>
  <c r="H75" i="3" s="1"/>
  <c r="G82" i="3"/>
  <c r="H82" i="3" s="1"/>
  <c r="H58" i="3"/>
  <c r="H22" i="3"/>
  <c r="H7" i="3"/>
  <c r="H14" i="3" l="1"/>
  <c r="G9" i="3"/>
  <c r="H69" i="3"/>
  <c r="E85" i="3"/>
  <c r="G20" i="3"/>
  <c r="H20" i="3" s="1"/>
  <c r="G16" i="3"/>
  <c r="H16" i="3" s="1"/>
  <c r="H17" i="3"/>
  <c r="H81" i="3"/>
  <c r="G77" i="3"/>
  <c r="G78" i="3" s="1"/>
  <c r="E77" i="3"/>
  <c r="E78" i="3" s="1"/>
  <c r="G84" i="3"/>
  <c r="G85" i="3" s="1"/>
  <c r="H9" i="3"/>
  <c r="H13" i="3"/>
  <c r="H18" i="3"/>
  <c r="H25" i="3"/>
  <c r="H30" i="3"/>
  <c r="H34" i="3"/>
  <c r="H39" i="3"/>
  <c r="H46" i="3"/>
  <c r="H54" i="3"/>
  <c r="H61" i="3"/>
  <c r="H66" i="3"/>
  <c r="H72" i="3"/>
  <c r="H76" i="3"/>
  <c r="H85" i="3" l="1"/>
  <c r="H78" i="3"/>
  <c r="E90" i="3"/>
  <c r="E86" i="3"/>
  <c r="H77" i="3"/>
  <c r="G86" i="3"/>
  <c r="G87" i="3" s="1"/>
  <c r="H84" i="3"/>
  <c r="E96" i="3" l="1"/>
  <c r="E91" i="3"/>
  <c r="H86" i="3"/>
  <c r="E87" i="3"/>
  <c r="H8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<sst xmlns="http://schemas.openxmlformats.org/spreadsheetml/2006/main" count="11823" uniqueCount="527">
  <si>
    <t>Landlord</t>
  </si>
  <si>
    <t>Tenant</t>
  </si>
  <si>
    <t>ITEM</t>
  </si>
  <si>
    <t>UNIT</t>
  </si>
  <si>
    <t>PRICE</t>
  </si>
  <si>
    <t>QUANTITY</t>
  </si>
  <si>
    <t>Total Amount</t>
  </si>
  <si>
    <t>Share %</t>
  </si>
  <si>
    <t>Share</t>
  </si>
  <si>
    <t>INCOME</t>
  </si>
  <si>
    <t>Soybeans</t>
  </si>
  <si>
    <t>TOTAL INCOME</t>
  </si>
  <si>
    <t xml:space="preserve">                                                                       </t>
  </si>
  <si>
    <t>DIRECT EXPENSES</t>
  </si>
  <si>
    <t xml:space="preserve">  CUSTOM SPRAY</t>
  </si>
  <si>
    <t>App by Air ( 5 gal)</t>
  </si>
  <si>
    <t>appl</t>
  </si>
  <si>
    <t xml:space="preserve">  HARVEST AIDS</t>
  </si>
  <si>
    <t>oz</t>
  </si>
  <si>
    <t>gal</t>
  </si>
  <si>
    <t xml:space="preserve">  FERTILIZERS</t>
  </si>
  <si>
    <t>cwt</t>
  </si>
  <si>
    <t>Potash (60% K2O)</t>
  </si>
  <si>
    <t xml:space="preserve">  FUNGICIDES</t>
  </si>
  <si>
    <t xml:space="preserve">  HERBICIDES</t>
  </si>
  <si>
    <t>Glyphosate 3lbs a.e</t>
  </si>
  <si>
    <t>pt</t>
  </si>
  <si>
    <t xml:space="preserve">  INSECTICIDES</t>
  </si>
  <si>
    <t>Karate Z</t>
  </si>
  <si>
    <t>lb</t>
  </si>
  <si>
    <t xml:space="preserve">  IRRIGATION SUPPLIES</t>
  </si>
  <si>
    <t>Roll-Out Pipe</t>
  </si>
  <si>
    <t>ft</t>
  </si>
  <si>
    <t xml:space="preserve">  SEED/PLANTS</t>
  </si>
  <si>
    <t xml:space="preserve">  CUSTOM LIME</t>
  </si>
  <si>
    <t>Lime (Spread)</t>
  </si>
  <si>
    <t>ton</t>
  </si>
  <si>
    <t xml:space="preserve">  OPERATOR LABOR      </t>
  </si>
  <si>
    <t>Tractors</t>
  </si>
  <si>
    <t>hour</t>
  </si>
  <si>
    <t xml:space="preserve">  IRRIGATE LABOR      </t>
  </si>
  <si>
    <t>Special Labor</t>
  </si>
  <si>
    <t>Implements</t>
  </si>
  <si>
    <t xml:space="preserve">  HAND LABOR          </t>
  </si>
  <si>
    <t>UNALLOCATED LABOR</t>
  </si>
  <si>
    <t xml:space="preserve">  DIESEL FUEL</t>
  </si>
  <si>
    <t>Roll-Out Pipe Irr.</t>
  </si>
  <si>
    <t xml:space="preserve">  REPAIR &amp; MAINTENANCE</t>
  </si>
  <si>
    <t>acre</t>
  </si>
  <si>
    <t>INTEREST ON OP. CAP.</t>
  </si>
  <si>
    <t>TOTAL DIRECT EXPENSES</t>
  </si>
  <si>
    <t>RETURNS ABOVE DIRECT EXPENSES</t>
  </si>
  <si>
    <t>FIXED EXPENSES</t>
  </si>
  <si>
    <t>TOTAL FIXED EXPENSES</t>
  </si>
  <si>
    <t>TOTAL SPECIFIED EXPENSES</t>
  </si>
  <si>
    <t>RETURNS ABOVE TOTAL SPECIFIED EXPENSES</t>
  </si>
  <si>
    <t>Corn</t>
  </si>
  <si>
    <t>App by Air ( 3 gal)</t>
  </si>
  <si>
    <t>UAN (32% N)</t>
  </si>
  <si>
    <t>Clarity</t>
  </si>
  <si>
    <t>thous</t>
  </si>
  <si>
    <t xml:space="preserve">  CUSTOM FERTILIZE</t>
  </si>
  <si>
    <t>Custom Apply Fert</t>
  </si>
  <si>
    <t>Cotton, 12R-38" solid, conservation tillage,</t>
  </si>
  <si>
    <t>Cotton Lint</t>
  </si>
  <si>
    <t>Cotton Seed</t>
  </si>
  <si>
    <t>Thidiazuron 4lb</t>
  </si>
  <si>
    <t>Ethephon 6E</t>
  </si>
  <si>
    <t>Tribufos 6lb</t>
  </si>
  <si>
    <t xml:space="preserve">  GINNING</t>
  </si>
  <si>
    <t>Gin &amp; Haul</t>
  </si>
  <si>
    <t>Cotton Seed Trt.</t>
  </si>
  <si>
    <t>Gramonone SL 2.0</t>
  </si>
  <si>
    <t>Cotoran 4L</t>
  </si>
  <si>
    <t>Dual Magnum</t>
  </si>
  <si>
    <t>Caparol 4L</t>
  </si>
  <si>
    <t>MSMA 6.6</t>
  </si>
  <si>
    <t>Diuron 4L</t>
  </si>
  <si>
    <t>Acephate 90%</t>
  </si>
  <si>
    <t>Centric 40WG</t>
  </si>
  <si>
    <t>Bidrin 8WM</t>
  </si>
  <si>
    <t>Incidental Pest Trt</t>
  </si>
  <si>
    <t>Cotton Seed B2RF</t>
  </si>
  <si>
    <t xml:space="preserve">  TECHNOLOGY FEE</t>
  </si>
  <si>
    <t>B2RF Cot Tech Fee</t>
  </si>
  <si>
    <t xml:space="preserve">  GROWTH REGULATORS</t>
  </si>
  <si>
    <t>Mepiquat Chloride</t>
  </si>
  <si>
    <t xml:space="preserve">  ERADICATION FEE</t>
  </si>
  <si>
    <t>Eradication</t>
  </si>
  <si>
    <t xml:space="preserve">  INSECT SCOUTING</t>
  </si>
  <si>
    <t>Insect Scouting</t>
  </si>
  <si>
    <t>Self-Propelled</t>
  </si>
  <si>
    <t>B2RF variety, furrow irrigated, 10.5 ac-in., Delta Area, Mississippi, 2014</t>
  </si>
  <si>
    <t>LAND CHARGE ($/ACRE)</t>
  </si>
  <si>
    <t>MANAGEMENT &amp; OVERHEAD CHARGE (% OF GROSS)</t>
  </si>
  <si>
    <t>TOTAL DIRECT EXPENSE BREAKEVEN - $/POUND</t>
  </si>
  <si>
    <t>TOTAL SPECIFIED EXPENSE BREAKEVEN - $/POUND</t>
  </si>
  <si>
    <t>BREAKEVEN PRICE ($/POUND)</t>
  </si>
  <si>
    <t>Rice</t>
  </si>
  <si>
    <t xml:space="preserve">  SURVEY &amp; MARK LEVEES</t>
  </si>
  <si>
    <t xml:space="preserve">  RICE MGT. LABOR     </t>
  </si>
  <si>
    <t>Table 2.M Estimated costs and returns per acre</t>
  </si>
  <si>
    <t>Cotton, 12R-38" solid, conserv. tillage, furrow irr.,</t>
  </si>
  <si>
    <t>UAN (32%)</t>
  </si>
  <si>
    <t>Select Max</t>
  </si>
  <si>
    <t>Gramoxone SL 2.0</t>
  </si>
  <si>
    <t>Cotoran</t>
  </si>
  <si>
    <t>Bidrin 8EC</t>
  </si>
  <si>
    <t>Diamond .83EC</t>
  </si>
  <si>
    <t>Imidacloprid 4F</t>
  </si>
  <si>
    <t>Bifenthrin</t>
  </si>
  <si>
    <t>IncidentalPestTrt$15</t>
  </si>
  <si>
    <t>Transform WG</t>
  </si>
  <si>
    <t xml:space="preserve">  ADJUVANTS</t>
  </si>
  <si>
    <t>Surfactant</t>
  </si>
  <si>
    <t xml:space="preserve">  CROP CONSULTANT</t>
  </si>
  <si>
    <t>Cotton Consultant</t>
  </si>
  <si>
    <t xml:space="preserve">  SOIL TEST</t>
  </si>
  <si>
    <t>Soil Test</t>
  </si>
  <si>
    <t>_____________________________________________________________</t>
  </si>
  <si>
    <t>The mention in this report of any commercial product does not imply its endorsement by MSU-ES, MAFES, or</t>
  </si>
  <si>
    <t>USDA over other products not named nor does the omission imply they are not satisfactory.</t>
  </si>
  <si>
    <t>Cotton</t>
  </si>
  <si>
    <t>bu</t>
  </si>
  <si>
    <t>Phosphorus(46% P2O5)</t>
  </si>
  <si>
    <t>UAN + Sulfur (28%)</t>
  </si>
  <si>
    <t>Atrazine 4L</t>
  </si>
  <si>
    <t>Halex GT</t>
  </si>
  <si>
    <t>Intrepid 2F</t>
  </si>
  <si>
    <t>Corn Seed RR2</t>
  </si>
  <si>
    <t xml:space="preserve">  HAULING</t>
  </si>
  <si>
    <t>Haul Corn</t>
  </si>
  <si>
    <t>Corn Consultant</t>
  </si>
  <si>
    <t>Harvesters</t>
  </si>
  <si>
    <t>Table 12.M Estimated costs and returns per acre</t>
  </si>
  <si>
    <t>Gramoxone SL</t>
  </si>
  <si>
    <t>Sodium Chlorate 5L</t>
  </si>
  <si>
    <t>2,4-D Amine 4</t>
  </si>
  <si>
    <t>Valor SX</t>
  </si>
  <si>
    <t>Boundary</t>
  </si>
  <si>
    <t>Acephate 90SP</t>
  </si>
  <si>
    <t>IncidentalPestTrt $8</t>
  </si>
  <si>
    <t>Soybean Seed RR2X</t>
  </si>
  <si>
    <t>Haul Soybeans</t>
  </si>
  <si>
    <t>Soybeans Consultant</t>
  </si>
  <si>
    <t xml:space="preserve">  INOCULANT</t>
  </si>
  <si>
    <t>Inoculant -Soybean</t>
  </si>
  <si>
    <t>Fert 10-34-0</t>
  </si>
  <si>
    <t>Zinc Plus</t>
  </si>
  <si>
    <t>Corn Seed BtRR</t>
  </si>
  <si>
    <t>Table 18.M Estimated costs and returns per acre</t>
  </si>
  <si>
    <t>Table 19.M Estimated costs and returns per acre</t>
  </si>
  <si>
    <t>Corn, no-tillage, BtRR, 12-row 30", 170 bu yield goal</t>
  </si>
  <si>
    <t>DAP</t>
  </si>
  <si>
    <t>Table 1.M Estimated costs and returns per acre</t>
  </si>
  <si>
    <t>Cotton, 12R-38" solid, conservation tillage</t>
  </si>
  <si>
    <t>Table 3.M Estimated costs and returns per acre</t>
  </si>
  <si>
    <t>Cotton, 12R-38" solid, cons. tillage, pivot irr.,</t>
  </si>
  <si>
    <t>1/4-mi. Pivot Irr.</t>
  </si>
  <si>
    <t>Table 4.M Estimated costs and returns per acre</t>
  </si>
  <si>
    <t>Cotton, 12R-38" solid, no-till</t>
  </si>
  <si>
    <t>Table 5.M Estimated costs and returns per acre</t>
  </si>
  <si>
    <t>Cotton, 12R-38" 2X1 full-skip (8 rows planted)</t>
  </si>
  <si>
    <t>Cotton, 8R-38" solid, conservation tillage</t>
  </si>
  <si>
    <t>Cotton, 8R-38" solid, no-till</t>
  </si>
  <si>
    <t>Contour levee rice</t>
  </si>
  <si>
    <t>Amm Sulfate (21% N)</t>
  </si>
  <si>
    <t>Urea, Solid (46% N)</t>
  </si>
  <si>
    <t>NBPT</t>
  </si>
  <si>
    <t>Command 3ME</t>
  </si>
  <si>
    <t>Sharpen</t>
  </si>
  <si>
    <t>Regiment</t>
  </si>
  <si>
    <t>Facet L</t>
  </si>
  <si>
    <t>Permit</t>
  </si>
  <si>
    <t>Clincher SF</t>
  </si>
  <si>
    <t>Rice Seed Conv.</t>
  </si>
  <si>
    <t>Rice Seed Trt/Insect</t>
  </si>
  <si>
    <t>lbseed</t>
  </si>
  <si>
    <t>Rice Seed Cv(Levees)</t>
  </si>
  <si>
    <t>Class Act NG</t>
  </si>
  <si>
    <t>MSO</t>
  </si>
  <si>
    <t>Dyne-A-Pak</t>
  </si>
  <si>
    <t>Crop Oil Conc.(Pet.)</t>
  </si>
  <si>
    <t>App Fert by Air</t>
  </si>
  <si>
    <t>Haul Rice</t>
  </si>
  <si>
    <t xml:space="preserve">  DRYING</t>
  </si>
  <si>
    <t>Dry Rice</t>
  </si>
  <si>
    <t>Survey &amp; Mark Levees</t>
  </si>
  <si>
    <t>Rice Consultant</t>
  </si>
  <si>
    <t>Flood Irr.</t>
  </si>
  <si>
    <t>Straight levee rice</t>
  </si>
  <si>
    <t>Straight levee rice - zero grade</t>
  </si>
  <si>
    <t>Conventional hybrid contour levee rice</t>
  </si>
  <si>
    <t>Rice Conv Hyb Trt</t>
  </si>
  <si>
    <t>Rice Seed CvH(Levee)</t>
  </si>
  <si>
    <t>Conventional hybrid straight levee rice</t>
  </si>
  <si>
    <t>Conventional hybrid straight levee multi inlet rice</t>
  </si>
  <si>
    <t>Conventional hybrid straight levee-zero grade rice</t>
  </si>
  <si>
    <t>Clearfield contour levee rice</t>
  </si>
  <si>
    <t>App by Air (10 gal)</t>
  </si>
  <si>
    <t>Clearpath</t>
  </si>
  <si>
    <t>Newpath</t>
  </si>
  <si>
    <t>Aim</t>
  </si>
  <si>
    <t>Rice Seed CF(Levees)</t>
  </si>
  <si>
    <t>Clearfield straight levee rice</t>
  </si>
  <si>
    <t>Clearfield straight levee multi inlet rice</t>
  </si>
  <si>
    <t>Clearfield straight levee-zero grade rice</t>
  </si>
  <si>
    <t>Provisia contour levee rice</t>
  </si>
  <si>
    <t>Provisia</t>
  </si>
  <si>
    <t>Rice Seed Provisia</t>
  </si>
  <si>
    <t>Provisia straight levee rice</t>
  </si>
  <si>
    <t>Provisia straight levee multi inlet rice</t>
  </si>
  <si>
    <t>Provisia straight levee-zero grade rice</t>
  </si>
  <si>
    <t>Table 6.M Estimated costs and returns per acre</t>
  </si>
  <si>
    <t>Table 7.M Estimated costs and returns per acre</t>
  </si>
  <si>
    <t>Table 8.M Estimated costs and returns per acre</t>
  </si>
  <si>
    <t>Contour Flood Irr.</t>
  </si>
  <si>
    <t>Table 9.M Estimated costs and returns per acre</t>
  </si>
  <si>
    <t>Prevathon</t>
  </si>
  <si>
    <t xml:space="preserve"> oz</t>
  </si>
  <si>
    <t>1/2-mi Pivot Irr.</t>
  </si>
  <si>
    <t>Fierce</t>
  </si>
  <si>
    <t>Dimilin 2L</t>
  </si>
  <si>
    <t>Table 10.M Estimated costs and returns per acre</t>
  </si>
  <si>
    <t>Table 11.M Estimated costs and returns per acre</t>
  </si>
  <si>
    <t>Table 13.M Estimated costs and returns per acre</t>
  </si>
  <si>
    <t>Table 14.M Estimated costs and returns per acre</t>
  </si>
  <si>
    <t>Table 15.M Estimated costs and returns per acre</t>
  </si>
  <si>
    <t>Table 16.M Estimated costs and returns per acre</t>
  </si>
  <si>
    <t>Table 17.M Estimated costs and returns per acre</t>
  </si>
  <si>
    <t>Table 20.M Estimated costs and returns per acre</t>
  </si>
  <si>
    <t xml:space="preserve">2. Corn, stale seedbed, BtRR, non-irrigated, 12row 38" - 170 bu yield goal, Delta Area                                 </t>
  </si>
  <si>
    <t>Cotton Budget List</t>
  </si>
  <si>
    <t>Soybean Budget List</t>
  </si>
  <si>
    <t>Rice Enterprise Budget List</t>
  </si>
  <si>
    <t>1. Contour levee rice - Flood irrigated, 33 ac-in., Delta Area</t>
  </si>
  <si>
    <t>2. Straight levee rice - Flood irrigated, 27 ac-in., Delta Area</t>
  </si>
  <si>
    <t>3. Straight levee rice - Multi inlet flood irrigated, 23 ac-in., Delta Area</t>
  </si>
  <si>
    <t>4. Straight levee rice - zero grade - Flood irrigated, 19 ac-in., Delta Area</t>
  </si>
  <si>
    <t>5. Conventional hybrid contour levee rice - Flood irrigated, 33 ac-in., Delta Area</t>
  </si>
  <si>
    <t xml:space="preserve">6. Conventional hybrid straight levee rice, Flood irrigated, 27 ac-in., Delta Area                        </t>
  </si>
  <si>
    <t xml:space="preserve">7. Conventional hybrid straight levee multi inlet rice, Flood irrigated, 23 ac-in., Delta Area                        </t>
  </si>
  <si>
    <t xml:space="preserve">8. Conventional hybrid straight levee-zero grade rice, Flood irrigated, 19 ac-in., Delta Area                        </t>
  </si>
  <si>
    <t xml:space="preserve">9. Clearfield contour levee rice - Flood irrigated, 33 ac-in., Delta Area                       </t>
  </si>
  <si>
    <t xml:space="preserve">10. Clearfield straight levee rice - Flood irrigated, 27 ac-in., Delta Area    </t>
  </si>
  <si>
    <t xml:space="preserve">11. Clearfield straight levee multi inlet rice - Flood irrigated, 23 ac-in., Delta Area                        </t>
  </si>
  <si>
    <t xml:space="preserve">12. Clearfield straight levee-zero grade rice - Flood irrigated, 19 ac-in., Delta Area                        </t>
  </si>
  <si>
    <t>Corn Budget List</t>
  </si>
  <si>
    <t>Expected Yield</t>
  </si>
  <si>
    <t>Expected Price</t>
  </si>
  <si>
    <t>Crop 1</t>
  </si>
  <si>
    <t>Crop 2</t>
  </si>
  <si>
    <t>Corn1</t>
  </si>
  <si>
    <t>Corn2</t>
  </si>
  <si>
    <t>Corn3</t>
  </si>
  <si>
    <t>Corn4</t>
  </si>
  <si>
    <t>Corn5</t>
  </si>
  <si>
    <t>Corn6</t>
  </si>
  <si>
    <t>Cotton1</t>
  </si>
  <si>
    <t>Cotton4</t>
  </si>
  <si>
    <t>Cotton2</t>
  </si>
  <si>
    <t>Cotton3</t>
  </si>
  <si>
    <t>Cotton5</t>
  </si>
  <si>
    <t>Cotton6</t>
  </si>
  <si>
    <t>Cotton7</t>
  </si>
  <si>
    <t>Cotton8</t>
  </si>
  <si>
    <t>Cotton9</t>
  </si>
  <si>
    <t>Cotton10</t>
  </si>
  <si>
    <t>Rice1</t>
  </si>
  <si>
    <t>Rice2</t>
  </si>
  <si>
    <t>Rice3</t>
  </si>
  <si>
    <t>Rice4</t>
  </si>
  <si>
    <t>Rice5</t>
  </si>
  <si>
    <t>Rice6</t>
  </si>
  <si>
    <t>Rice7</t>
  </si>
  <si>
    <t>Rice8</t>
  </si>
  <si>
    <t>Rice9</t>
  </si>
  <si>
    <t>Rice10</t>
  </si>
  <si>
    <t>Rice11</t>
  </si>
  <si>
    <t>Rice12</t>
  </si>
  <si>
    <t>Rice13</t>
  </si>
  <si>
    <t>Rice14</t>
  </si>
  <si>
    <t>Rice15</t>
  </si>
  <si>
    <t>Rice16</t>
  </si>
  <si>
    <t>Rice17</t>
  </si>
  <si>
    <t>Rice18</t>
  </si>
  <si>
    <t>Rice19</t>
  </si>
  <si>
    <t>Rice20</t>
  </si>
  <si>
    <t>Total Fixed Expenses</t>
  </si>
  <si>
    <t>Total Specified Expenses</t>
  </si>
  <si>
    <t>$/ac</t>
  </si>
  <si>
    <t>Total Direct Expenses</t>
  </si>
  <si>
    <t>soy1</t>
  </si>
  <si>
    <t>soy2</t>
  </si>
  <si>
    <t>soy3</t>
  </si>
  <si>
    <t>soy4</t>
  </si>
  <si>
    <t>soy5</t>
  </si>
  <si>
    <t>soy6</t>
  </si>
  <si>
    <t>soy7</t>
  </si>
  <si>
    <t>soy8</t>
  </si>
  <si>
    <t>soy9</t>
  </si>
  <si>
    <t>soy10</t>
  </si>
  <si>
    <t>soy11</t>
  </si>
  <si>
    <t>soy12</t>
  </si>
  <si>
    <t>soy13</t>
  </si>
  <si>
    <t>soy14</t>
  </si>
  <si>
    <t>13. Fullpage hybrid contour levee rice - Flood irrigated, 33 ac-in., Delta Area</t>
  </si>
  <si>
    <t xml:space="preserve">14. Fullpage hybrid straight levee rice - Flood irrigated, 27 ac-in., Delta Area                        </t>
  </si>
  <si>
    <t>15. Fullpage hybrid straight levee multi inlet rice, Flood irrigated, 23 ac-in., Delta Area</t>
  </si>
  <si>
    <t>16. Fullpage hybrid straight levee-zero grade rice, Flood irrigated, 19 ac-in., Delta Area</t>
  </si>
  <si>
    <t xml:space="preserve">Expected Breakeven Price </t>
  </si>
  <si>
    <t>Rice Seed Clearfield</t>
  </si>
  <si>
    <t>Fullpage hybrid contour levee rice</t>
  </si>
  <si>
    <t>Preface</t>
  </si>
  <si>
    <t>Rice Fullpage Hyb Tr</t>
  </si>
  <si>
    <t>Rice Seed FPH(Levee)</t>
  </si>
  <si>
    <t>Fullpage hybrid straight levee rice</t>
  </si>
  <si>
    <t>Fullpage hybrid straight levee multi inlet rice</t>
  </si>
  <si>
    <t>Fullpage hybrid straight levee-zero grade rice</t>
  </si>
  <si>
    <t>CruiserMaxx Vibrance</t>
  </si>
  <si>
    <t>Soybean Enlist E3</t>
  </si>
  <si>
    <t>Miravis Top</t>
  </si>
  <si>
    <t>Grain Sorghum Budget List</t>
  </si>
  <si>
    <t xml:space="preserve">1. Grain sorghum, 12-row 30", 100 bu yield goal - All Areas                                                     </t>
  </si>
  <si>
    <t>Wheat Budget List</t>
  </si>
  <si>
    <t xml:space="preserve">1. Wheat followed by soybeans, 70 bu yield goal - All Areas                                                     </t>
  </si>
  <si>
    <t xml:space="preserve">4. Corn, conventional tillage, RR2 seed, 12-row 38", 220 bu yld goal, furrow irrigated, 13 ac-in.,Delta Area       </t>
  </si>
  <si>
    <t xml:space="preserve">5. Corn, conventional tillage, RR2 seed, 12-row 38" - 170 bu yield goal, non-irrigated, Delta Area                  </t>
  </si>
  <si>
    <t>6.Corn, conventional tillage, RR2 seed, 12-row 38",220 bu yld goal, Pivot Irrigated, 13 ac-in.,Delta Area</t>
  </si>
  <si>
    <t xml:space="preserve">7. Corn, stale seedbed, RR2 seed, 12-row 30", - 170 bu yield goal, Non-Delta Areas                                </t>
  </si>
  <si>
    <t>Corn7</t>
  </si>
  <si>
    <t>Corn8</t>
  </si>
  <si>
    <t xml:space="preserve">9. Corn, no-tillage, BtRR, 12-row 30", 170 bu yield goal- Non-Delta Areas                                               </t>
  </si>
  <si>
    <t>Corn9</t>
  </si>
  <si>
    <t>Corn10</t>
  </si>
  <si>
    <t>11. Cotton, 12R-38" solid, conservation tillage, W3FE variety, Delta Area</t>
  </si>
  <si>
    <t>Cotton11</t>
  </si>
  <si>
    <t>12. Cotton, 12R-38" solid, conservation tillage, furrow irrigated, W3FE variety, 10.5 ac-in., Delta Area</t>
  </si>
  <si>
    <t>Cotton12</t>
  </si>
  <si>
    <t>13. Cotton, 12R-38" solid, conservation tillage, pivot irrigated, W3FE variety, 7.5 ac.-in., Delta Area</t>
  </si>
  <si>
    <t>Cotton13</t>
  </si>
  <si>
    <t>14. Cotton, 12R-38" solid, no-till,W3FE variety, Delta Area</t>
  </si>
  <si>
    <t>Cotton14</t>
  </si>
  <si>
    <t>15. Cotton, 12R-38" 2X1 full-skip (8 rows planted), Conservation tillage, W3FE variety, Delta Area</t>
  </si>
  <si>
    <t>Cotton15</t>
  </si>
  <si>
    <t>16. Cotton, 8R-38" solid, conservation tillage, W3FE variety, Non-Delta Area</t>
  </si>
  <si>
    <t>Cotton16</t>
  </si>
  <si>
    <t>17. Cotton, 8R-38" solid, no-till, W3FE variety, Non-Delta Area</t>
  </si>
  <si>
    <t>Cotton17</t>
  </si>
  <si>
    <t>18. Cotton, 12R-38" solid, conservation tillage, W3FE variety, Non-Delta Area</t>
  </si>
  <si>
    <t>Cotton18</t>
  </si>
  <si>
    <t>19. Cotton, 12R-38" solid, no-till, W3FE variety, Non-Delta Area</t>
  </si>
  <si>
    <t>Cotton19</t>
  </si>
  <si>
    <t>20. Cotton, 12R-38" solid, conservation tillage, W3FE variety, pivot irrigated, 7.5 ac.-in., Non-Delta Area</t>
  </si>
  <si>
    <t>Cotton20</t>
  </si>
  <si>
    <t>1. Soybeans, full-season, Enlist E3, stale seedbed, 16R 30", Non-irrigated, Delta Area</t>
  </si>
  <si>
    <t>2. Soybeans, full-season, Enlist E3, stale seedbed, 16R 30", Furrow irrigated, 9 ac-in., Delta Area</t>
  </si>
  <si>
    <t>3. Soybeans, full-season, Enlist E3, stale seedbed, 16R 30", Flood irrigated, 13.5 ac-in., Delta Area</t>
  </si>
  <si>
    <t>4. Soybeans, double crop after wheat, Enlist E3, 16R 30", Pivot irrigated, 7.5 ac-in., All Areas</t>
  </si>
  <si>
    <t>5. Soybeans, full-season, Enlist E3, April planted, 16R 30”, Non-Delta Area</t>
  </si>
  <si>
    <t>6. Soybeans, full-season, Enlist E3, May planted, 16R 30”, Non-Delta Area</t>
  </si>
  <si>
    <t>7. Soybeans, double crop after wheat, Enlist E3, 16R 30", Non-irrigated, All Areas</t>
  </si>
  <si>
    <t>8. Soybeans, full-season, RR2X/XF, stale seedbed, 16R 30", Non-irrigated, Delta Area</t>
  </si>
  <si>
    <t>9. Soybeans, full-season, RR2X/XF, stale seedbed, 16R 30", Furrow irrigated, 9 ac-in., Delta Area</t>
  </si>
  <si>
    <t>10. Soybeans, full-season, RR2X/XF, stale seedbed, 16R 30", Flood irrigated, 13.5 ac-in., Delta Area</t>
  </si>
  <si>
    <t>11. Soybeans, double crop after wheat, RR2X/XF, 16R 30", Pivot irrigated, 7.5 ac-in., All Areas</t>
  </si>
  <si>
    <t>12. Soybeans, full-season, RR2X/XF, April planted, 16R 30", Non-Delta Area</t>
  </si>
  <si>
    <t>13. Soybeans, full-season, RR2X/XF, May Planted, 16R 30", Non-Delta Area</t>
  </si>
  <si>
    <t>14. Soybeans, double crop after wheat, RR2X/XF, 16R 30", Non-irrigated, All Areas</t>
  </si>
  <si>
    <t>Engenia</t>
  </si>
  <si>
    <t>Enlist Duo</t>
  </si>
  <si>
    <t>Cotton Seed W3FE</t>
  </si>
  <si>
    <t>Soybeans, double crop after wheat, RR2X/XF, 16R 30"</t>
  </si>
  <si>
    <t>Soybeans, full-season, RR2X/XF, May planted, 16R 30"</t>
  </si>
  <si>
    <t>Soybeans, full-season, RR2X/XF, April planted, 16R 30"</t>
  </si>
  <si>
    <t>Soybeans, full-season, RR2X/XF, stale seedbed, 16R 30"</t>
  </si>
  <si>
    <t>Soybeans, double crop after wheat, Enlist E3, 16R30"</t>
  </si>
  <si>
    <t>Soybeans, full-season, Enlist E3, May planted, 16R30"</t>
  </si>
  <si>
    <t>Soybeans, full-season, Enlist E3, April planted, 16R30"</t>
  </si>
  <si>
    <t>Soybeans, full-season, Enlist E3, stale seedbed, 16R30"</t>
  </si>
  <si>
    <t>Wheat Enterprise Budget List</t>
  </si>
  <si>
    <t>1. Wheat followed by soybeans, 70 bu yield goal - All Areas</t>
  </si>
  <si>
    <t>Wheat</t>
  </si>
  <si>
    <t>Wheat followed by soybeans, 70 bu yield goal</t>
  </si>
  <si>
    <t>Fert 41-0-0-4</t>
  </si>
  <si>
    <t>Axiom</t>
  </si>
  <si>
    <t>Harmony Extra SG</t>
  </si>
  <si>
    <t>Axial XL</t>
  </si>
  <si>
    <t>Wheat Seed Private</t>
  </si>
  <si>
    <t>Haul Wheat</t>
  </si>
  <si>
    <t>Wheat Consultant</t>
  </si>
  <si>
    <t>Corn, stale seedbed, RR2, 12-row 30",</t>
  </si>
  <si>
    <t>Corn, conventional tillage, RR2, 12-row 38",</t>
  </si>
  <si>
    <t>Corn, conventional tillage, RR2, 12-row 38"</t>
  </si>
  <si>
    <t>Corn, stale seedbed, BtRR, 12row 38", 170 bu yield goal</t>
  </si>
  <si>
    <t>Tenchu SG</t>
  </si>
  <si>
    <t>Zidua WG</t>
  </si>
  <si>
    <t>Trivapro</t>
  </si>
  <si>
    <t>Miravis Ace</t>
  </si>
  <si>
    <t>Yield Increment</t>
  </si>
  <si>
    <t>Price Increment</t>
  </si>
  <si>
    <t>Choose Crop</t>
  </si>
  <si>
    <t>Choose Budget</t>
  </si>
  <si>
    <t>Unit</t>
  </si>
  <si>
    <t xml:space="preserve">1. Corn, stale seedbed, BtRR, 16-row 30", 235 bu yield goal - Furrow Irrigated, 13 ac-in., Delta Area                       </t>
  </si>
  <si>
    <t>3. Corn, stale seedbed, BtRR, 16-row 30", 235 bu yield goal, Pivot Irrigated, 13 ac-in., Delta Area</t>
  </si>
  <si>
    <t>8.Corn, stale seedbed, RR2 seed, 16-row 30", Pivot Irrigated, 235 bu yield goal, Non-Delta Areas</t>
  </si>
  <si>
    <t>10.Corn, no-tillage, BtRR, 12-row 30", 235 bu yield goal, Pivot Irrigated, Non-Delta Areas</t>
  </si>
  <si>
    <t>Corn, stale seedbed, BtRR, 16-row 30", 235 bu yield goal</t>
  </si>
  <si>
    <t>Corn, no-tillage, BtRR, 12-row 30", 235 bu yield goal</t>
  </si>
  <si>
    <t>Corn, stale seedbed, BtRR, 16-row 30",</t>
  </si>
  <si>
    <t>1. Cotton, 12R-38" solid, conservation tillage, B3TXF variety, Delta Area</t>
  </si>
  <si>
    <t>2. Cotton, 12R-38" solid, conservation tillage, furrow irrigated, B3TXF variety, 10.5 ac-in., Delta Area</t>
  </si>
  <si>
    <t>3. Cotton, 12R-38" solid, conservation tillage, pivot irrigated, B3TXF variety, 7.5 ac.-in., Delta Area</t>
  </si>
  <si>
    <t>4. Cotton, 12R-38" solid, no-till,B3TXF variety, Delta Area</t>
  </si>
  <si>
    <t>5. Cotton, 12R-38" 2X1 full-skip (8 rows planted), Conservation tillage, B3TXF variety, Delta Area</t>
  </si>
  <si>
    <t>6. Cotton, 8R-38" solid, conservation tillage, B3TXF variety, Non-Delta Area</t>
  </si>
  <si>
    <t>7. Cotton, 8R-38" solid, no-till, B3TXF variety, Non-Delta Area</t>
  </si>
  <si>
    <t>8. Cotton, 12R-38" solid, conservation tillage, B3TXF variety, Non-Delta Area</t>
  </si>
  <si>
    <t>9. Cotton, 12R-38" solid, no-till, B3TXF variety, Non-Delta Area</t>
  </si>
  <si>
    <t>10. Cotton, 12R-38" solid, conservation tillage, B3TXF variety, pivot irrigated, 7.5 ac.-in., Non-Delta Area</t>
  </si>
  <si>
    <t>21. Cotton, 12R-38" solid, conservation tillage, ThryvOn variety, Delta Area</t>
  </si>
  <si>
    <t>22. Cotton, 12R-38" solid, conservation tillage, furrow irrigated, ThryvOn variety, 10.5 ac-in., Delta Area</t>
  </si>
  <si>
    <t>23. Cotton, 12R-38" solid, conservation tillage, pivot irrigated, ThryvOn variety, 7.5 ac.-in., Delta Area</t>
  </si>
  <si>
    <t>24. Cotton, 12R-38" solid, no-till,ThryvOn variety, Delta Area</t>
  </si>
  <si>
    <t>25. Cotton, 12R-38" 2X1 full-skip (8 rows planted), Conservation tillage, ThryvOn variety, Delta Area</t>
  </si>
  <si>
    <t>26. Cotton, 8R-38" solid, conservation tillage, ThryvOn variety, Non-Delta Area</t>
  </si>
  <si>
    <t>27. Cotton, 8R-38" solid, no-till, ThryvOn variety, Non-Delta Area</t>
  </si>
  <si>
    <t>28. Cotton, 12R-38" solid, conservation tillage, ThryvOn variety, Non-Delta Area</t>
  </si>
  <si>
    <t>29. Cotton, 12R-38" solid, no-till, ThryvOn variety, Non-Delta Area</t>
  </si>
  <si>
    <t>30. Cotton, 12R-38" solid, conservation tillage, ThryvOn variety, pivot irrigated, 7.5 ac.-in., Non-Delta Area</t>
  </si>
  <si>
    <t>Cotton21</t>
  </si>
  <si>
    <t>Cotton22</t>
  </si>
  <si>
    <t>Cotton23</t>
  </si>
  <si>
    <t>Cotton24</t>
  </si>
  <si>
    <t>Cotton25</t>
  </si>
  <si>
    <t>Cotton26</t>
  </si>
  <si>
    <t>Cotton27</t>
  </si>
  <si>
    <t>Cotton28</t>
  </si>
  <si>
    <t>Cotton29</t>
  </si>
  <si>
    <t>Cotton30</t>
  </si>
  <si>
    <t>LambdaT</t>
  </si>
  <si>
    <t>Cotton Seed B3TXF</t>
  </si>
  <si>
    <t>Table 21.M Estimated costs and returns per acre</t>
  </si>
  <si>
    <t>Cotton Seed ThryvOn</t>
  </si>
  <si>
    <t>Table 22.M Estimated costs and returns per acre</t>
  </si>
  <si>
    <t>Table 23.M Estimated costs and returns per acre</t>
  </si>
  <si>
    <t>Table 24.M Estimated costs and returns per acre</t>
  </si>
  <si>
    <t>Table 25.M Estimated costs and returns per acre</t>
  </si>
  <si>
    <t>Table 26.M Estimated costs and returns per acre</t>
  </si>
  <si>
    <t>Table 27.M Estimated costs and returns per acre</t>
  </si>
  <si>
    <t>Table 28.M Estimated costs and returns per acre</t>
  </si>
  <si>
    <t>Table 29.M Estimated costs and returns per acre</t>
  </si>
  <si>
    <t>Table 30.M Estimated costs and returns per acre</t>
  </si>
  <si>
    <t xml:space="preserve">17. Max-Ace hybrid contour levee rice - Flood irrigated, 33 ac-in., Delta Area                    </t>
  </si>
  <si>
    <t xml:space="preserve">18. Max-Ace hybrid straight levee rice - Flood irrigated, 27 ac-in., Delta Area    </t>
  </si>
  <si>
    <t xml:space="preserve">19. Max-Ace hybrid straight levee multi inlet rice - Flood irrigated, 23 ac-in., Delta Area                        </t>
  </si>
  <si>
    <t xml:space="preserve">20. Max-Ace hybrid straight levee-zero grade rice - Flood irrigated, 19 ac-in., Delta Area                        </t>
  </si>
  <si>
    <t xml:space="preserve">21. Provisia contour levee rice - Flood irrigated, 33 ac-in., Delta Area                       </t>
  </si>
  <si>
    <t xml:space="preserve">22. Provisia straight levee rice - Flood irrigated, 27 ac-in., Delta Area    </t>
  </si>
  <si>
    <t xml:space="preserve">23. Provisia straight levee multi inlet rice - Flood irrigated, 23 ac-in., Delta Area                        </t>
  </si>
  <si>
    <t xml:space="preserve">24. Provisia straight levee-zero grade rice - Flood irrigated, 19 ac-in., Delta Area                        </t>
  </si>
  <si>
    <t>25. Conventional Row Rice, Delta Area</t>
  </si>
  <si>
    <t>Rice21</t>
  </si>
  <si>
    <t>Rice22</t>
  </si>
  <si>
    <t>Rice23</t>
  </si>
  <si>
    <t>Rice24</t>
  </si>
  <si>
    <t>Rice25</t>
  </si>
  <si>
    <t>Warrior II ZT</t>
  </si>
  <si>
    <t>Conventional Row Rice</t>
  </si>
  <si>
    <t>Quadris</t>
  </si>
  <si>
    <t>RiceBeaux</t>
  </si>
  <si>
    <t>Gambit</t>
  </si>
  <si>
    <t>Grandstand R</t>
  </si>
  <si>
    <t xml:space="preserve">  HAND. &amp; STOR. LABOR </t>
  </si>
  <si>
    <t>Max-Ace hybrid straight levee-zero grade rice</t>
  </si>
  <si>
    <t>Max-Ace hybrid straight levee multi inlet rice</t>
  </si>
  <si>
    <t>Max-Ace hybrid straight levee rice</t>
  </si>
  <si>
    <t>Max Ace hybrid contour levee rice</t>
  </si>
  <si>
    <t>HighCard</t>
  </si>
  <si>
    <t>Rice Seed Max-Ace</t>
  </si>
  <si>
    <r>
      <rPr>
        <b/>
        <sz val="18"/>
        <color rgb="FF000000"/>
        <rFont val="Arial"/>
        <family val="2"/>
      </rPr>
      <t>Net Returns Comparison Calculator</t>
    </r>
    <r>
      <rPr>
        <sz val="10"/>
        <rFont val="Arial"/>
        <family val="2"/>
      </rPr>
      <t xml:space="preserve">
Mississippi State University Extension Service</t>
    </r>
    <r>
      <rPr>
        <sz val="16"/>
        <color indexed="8"/>
        <rFont val="Arial"/>
        <family val="2"/>
      </rPr>
      <t xml:space="preserve">
</t>
    </r>
    <r>
      <rPr>
        <sz val="10"/>
        <rFont val="Arial"/>
        <family val="2"/>
      </rPr>
      <t xml:space="preserve">Developed by Brian Mills and Will Maples, Department of Agricultural Economics
</t>
    </r>
  </si>
  <si>
    <t>Furrow Irrigated, 13 ac-in., Delta Area, Mississippi, 2026</t>
  </si>
  <si>
    <t>Note: Cost of production estimates are based on 2025 input prices.</t>
  </si>
  <si>
    <t>Pivot Irrigated, Non-Delta, Mississippi, 2026</t>
  </si>
  <si>
    <t>Non-irrigated, Non-Delta, Mississippi, 2026</t>
  </si>
  <si>
    <t>Pivot irrigated, 235 bu yield goal, Non-Delta, Mississippi, 2026</t>
  </si>
  <si>
    <t>170 bu yield goal, Non-Delta, Mississippi, 2026</t>
  </si>
  <si>
    <t>220 bu yld goal, pivot irrigated, 7.5 ac-in.,Delta Area, Mississippi, 2026</t>
  </si>
  <si>
    <t>170 bu yield goal, non-irrigated, Delta Area, Mississippi, 2026</t>
  </si>
  <si>
    <t>220 bu yld goal, furrow irrigated, 13 ac-in.,Delta Area, Mississippi, 2026</t>
  </si>
  <si>
    <t>Pivot Irrigated, 7.5 ac-in., Delta Area, Mississippi, 2026</t>
  </si>
  <si>
    <t>Non-irrigated, Delta Area, Mississippi, 2026</t>
  </si>
  <si>
    <t>All Areas, Mississippi, 2026</t>
  </si>
  <si>
    <t>B3TXF variety, Delta Area, Mississippi, 2026</t>
  </si>
  <si>
    <t>Module Wrap</t>
  </si>
  <si>
    <t>port.</t>
  </si>
  <si>
    <t>ThryvOn variety, pivot irrigated, 7.5 ac.-in., Non-Delta, Mississippi, 2026</t>
  </si>
  <si>
    <t>ThryvOn variety, Non-Delta Area, Mississippi, 2026</t>
  </si>
  <si>
    <t>Cons. till., ThryvOn variety, Delta, Mississippi, 2026</t>
  </si>
  <si>
    <t>ThryvOn variety, Delta Area, Mississippi, 2026</t>
  </si>
  <si>
    <t>ThryvOn variety, 7.5 ac.-in., Delta Area, Mississippi, 2026</t>
  </si>
  <si>
    <t>ThryvOn variety, 10.5 ac-in., Delta Area, Mississippi, 2026</t>
  </si>
  <si>
    <t>W3FE pivot irrigated, 7.5 ac.-in., Non-Delta, Mississippi, 2026</t>
  </si>
  <si>
    <t>W3FE variety, Non-Delta Area, Mississippi, 2026</t>
  </si>
  <si>
    <t>Cons. till., W3FE variety, Delta, Mississippi, 2026</t>
  </si>
  <si>
    <t>W3FE variety, Delta Area, Mississippi, 2026</t>
  </si>
  <si>
    <t>W3FE variety, 7.5 ac.-in., Delta Area, Mississippi, 2026</t>
  </si>
  <si>
    <t>W3FE variety, 10.5 ac-in., Delta Area, Mississippi, 2026</t>
  </si>
  <si>
    <t>B3TXF variety, pivot irrigated, 7.5 ac.-in., Non-Delta, Mississippi, 2026</t>
  </si>
  <si>
    <t>B3TXF variety, Non-Delta Area, Mississippi, 2026</t>
  </si>
  <si>
    <t>Cons. till., B3TXF variety, Delta, Mississippi, 2026</t>
  </si>
  <si>
    <t>B3TXF variety, 7.5 ac.-in., Delta Area, Mississippi, 2026</t>
  </si>
  <si>
    <t>B3TXF variety, 10.5 ac-in., Delta Area, Mississippi, 2026</t>
  </si>
  <si>
    <t>Flood irrigated, 33 ac-in., Mississippi, 2026</t>
  </si>
  <si>
    <t>Amistar Top</t>
  </si>
  <si>
    <t>Furrow Irrigated, 21 ac-in., Mississippi, 2026</t>
  </si>
  <si>
    <t>Flood irrigated, 19 ac-in., Mississippi, 2026</t>
  </si>
  <si>
    <t>Flood irrigated, 23 ac-in., Mississippi, 2026</t>
  </si>
  <si>
    <t>Flood irrigated, 27 ac-in., Mississippi, 2026</t>
  </si>
  <si>
    <t>Multi inlet flood irrigated, 23 ac-in., Mississippi, 2026</t>
  </si>
  <si>
    <t>Flood irrigated, 27 ac-in, Mississippi, 2026</t>
  </si>
  <si>
    <t>Non-irrigated, All Areas, Mississippi, 2026</t>
  </si>
  <si>
    <t>Non-Delta Area, Mississippi, 2026</t>
  </si>
  <si>
    <t>1/2 mile pivot irrigated, 7.5 ac-in., All Areas, Mississippi, 2026</t>
  </si>
  <si>
    <t>Flood irrigated, 13.5 ac-in., Delta Area, Mississippi, 2026</t>
  </si>
  <si>
    <t>Furrow irrigated, 9 ac-in., Delta Area, Mississippi,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</si>
</sst>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&quot;$&quot;* #,##0.000_);_(&quot;$&quot;* \(#,##0.000\);_(&quot;$&quot;* &quot;-&quot;??_);_(@_)"/>
    <numFmt numFmtId="166" formatCode="&quot;$&quot;#,##0.00"/>
    <numFmt numFmtId="167" formatCode="_(* #,##0_);_(* \(#,##0\);_(* &quot;-&quot;??_);_(@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6"/>
      <color indexed="8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sz val="11"/>
      <color rgb="FF0070C0"/>
      <name val="Arial"/>
      <family val="2"/>
    </font>
    <font>
      <b/>
      <sz val="12"/>
      <color theme="1"/>
      <name val="Arial"/>
      <family val="2"/>
    </font>
    <font>
      <b/>
      <sz val="1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3">
    <xf numFmtId="0" fontId="0" fillId="0" borderId="0" xfId="0"/>
    <xf numFmtId="0" fontId="0" fillId="0" borderId="1" xfId="0" applyBorder="1"/>
    <xf numFmtId="44" fontId="1" fillId="0" borderId="1" xfId="1" applyFont="1" applyBorder="1"/>
    <xf numFmtId="0" fontId="2" fillId="0" borderId="0" xfId="0" applyFont="1" applyAlignment="1">
      <alignment horizontal="center"/>
    </xf>
    <xf numFmtId="0" fontId="2" fillId="0" borderId="1" xfId="0" applyFont="1" applyBorder="1"/>
    <xf numFmtId="44" fontId="2" fillId="0" borderId="1" xfId="1" applyFont="1" applyBorder="1"/>
    <xf numFmtId="0" fontId="2" fillId="0" borderId="1" xfId="0" applyFont="1" applyBorder="1" applyAlignment="1">
      <alignment horizontal="center"/>
    </xf>
    <xf numFmtId="0" fontId="2" fillId="0" borderId="0" xfId="0" applyFont="1"/>
    <xf numFmtId="44" fontId="1" fillId="0" borderId="0" xfId="1" applyFont="1"/>
    <xf numFmtId="0" fontId="3" fillId="0" borderId="1" xfId="0" applyFont="1" applyBorder="1"/>
    <xf numFmtId="44" fontId="3" fillId="0" borderId="1" xfId="1" applyFont="1" applyBorder="1"/>
    <xf numFmtId="164" fontId="3" fillId="0" borderId="1" xfId="0" applyNumberFormat="1" applyFont="1" applyBorder="1"/>
    <xf numFmtId="44" fontId="0" fillId="0" borderId="0" xfId="0" applyNumberFormat="1"/>
    <xf numFmtId="0" fontId="4" fillId="0" borderId="0" xfId="0" applyFont="1"/>
    <xf numFmtId="0" fontId="3" fillId="0" borderId="0" xfId="0" applyFont="1"/>
    <xf numFmtId="44" fontId="3" fillId="0" borderId="0" xfId="1" applyFont="1"/>
    <xf numFmtId="164" fontId="3" fillId="0" borderId="0" xfId="0" applyNumberFormat="1" applyFont="1"/>
    <xf numFmtId="0" fontId="5" fillId="0" borderId="0" xfId="0" applyFont="1"/>
    <xf numFmtId="9" fontId="6" fillId="0" borderId="0" xfId="2" applyFont="1"/>
    <xf numFmtId="165" fontId="1" fillId="0" borderId="0" xfId="1" applyNumberFormat="1" applyFont="1"/>
    <xf numFmtId="44" fontId="5" fillId="0" borderId="0" xfId="1" applyFont="1"/>
    <xf numFmtId="0" fontId="2" fillId="0" borderId="0" xfId="0" applyFont="1" applyAlignment="1">
      <alignment horizontal="right"/>
    </xf>
    <xf numFmtId="44" fontId="0" fillId="0" borderId="1" xfId="1" applyFont="1" applyBorder="1"/>
    <xf numFmtId="44" fontId="0" fillId="0" borderId="0" xfId="1" applyFont="1"/>
    <xf numFmtId="0" fontId="7" fillId="0" borderId="0" xfId="0" applyFont="1" applyAlignment="1">
      <alignment horizontal="center"/>
    </xf>
    <xf numFmtId="166" fontId="0" fillId="0" borderId="0" xfId="0" applyNumberFormat="1"/>
    <xf numFmtId="0" fontId="0" fillId="0" borderId="0" xfId="0" applyAlignment="1">
      <alignment horizontal="right"/>
    </xf>
    <xf numFmtId="166" fontId="0" fillId="0" borderId="1" xfId="0" applyNumberFormat="1" applyBorder="1"/>
    <xf numFmtId="44" fontId="5" fillId="0" borderId="1" xfId="1" applyFont="1" applyBorder="1"/>
    <xf numFmtId="0" fontId="5" fillId="0" borderId="1" xfId="0" applyFont="1" applyBorder="1"/>
    <xf numFmtId="0" fontId="9" fillId="0" borderId="0" xfId="0" applyFont="1" applyAlignment="1">
      <alignment horizontal="center" wrapText="1"/>
    </xf>
    <xf numFmtId="0" fontId="11" fillId="0" borderId="0" xfId="0" applyFont="1"/>
    <xf numFmtId="0" fontId="13" fillId="0" borderId="0" xfId="0" applyFont="1"/>
    <xf numFmtId="44" fontId="14" fillId="2" borderId="7" xfId="1" applyFont="1" applyFill="1" applyBorder="1"/>
    <xf numFmtId="0" fontId="15" fillId="0" borderId="0" xfId="0" applyFont="1"/>
    <xf numFmtId="0" fontId="16" fillId="0" borderId="0" xfId="0" quotePrefix="1" applyFont="1" applyAlignment="1">
      <alignment textRotation="90"/>
    </xf>
    <xf numFmtId="0" fontId="13" fillId="0" borderId="1" xfId="0" quotePrefix="1" applyFont="1" applyBorder="1"/>
    <xf numFmtId="166" fontId="13" fillId="0" borderId="3" xfId="0" applyNumberFormat="1" applyFont="1" applyBorder="1"/>
    <xf numFmtId="9" fontId="17" fillId="0" borderId="0" xfId="2" applyFont="1"/>
    <xf numFmtId="0" fontId="13" fillId="0" borderId="0" xfId="0" applyFont="1" applyAlignment="1">
      <alignment horizontal="center"/>
    </xf>
    <xf numFmtId="0" fontId="13" fillId="0" borderId="1" xfId="0" applyFont="1" applyBorder="1"/>
    <xf numFmtId="0" fontId="14" fillId="0" borderId="0" xfId="0" applyFont="1" applyAlignment="1">
      <alignment horizontal="right"/>
    </xf>
    <xf numFmtId="0" fontId="14" fillId="0" borderId="0" xfId="0" applyFont="1"/>
    <xf numFmtId="0" fontId="13" fillId="0" borderId="8" xfId="0" applyFont="1" applyBorder="1"/>
    <xf numFmtId="44" fontId="14" fillId="0" borderId="1" xfId="2" applyNumberFormat="1" applyFont="1" applyBorder="1" applyAlignment="1">
      <alignment horizontal="right"/>
    </xf>
    <xf numFmtId="0" fontId="14" fillId="2" borderId="6" xfId="0" applyFont="1" applyFill="1" applyBorder="1"/>
    <xf numFmtId="166" fontId="15" fillId="0" borderId="0" xfId="2" quotePrefix="1" applyNumberFormat="1" applyFont="1"/>
    <xf numFmtId="166" fontId="15" fillId="0" borderId="0" xfId="2" applyNumberFormat="1" applyFont="1"/>
    <xf numFmtId="166" fontId="15" fillId="0" borderId="0" xfId="1" applyNumberFormat="1" applyFont="1"/>
    <xf numFmtId="166" fontId="14" fillId="2" borderId="6" xfId="0" applyNumberFormat="1" applyFont="1" applyFill="1" applyBorder="1"/>
    <xf numFmtId="166" fontId="11" fillId="0" borderId="0" xfId="0" applyNumberFormat="1" applyFont="1"/>
    <xf numFmtId="0" fontId="16" fillId="0" borderId="0" xfId="0" applyFont="1" applyAlignment="1">
      <alignment horizontal="center"/>
    </xf>
    <xf numFmtId="0" fontId="14" fillId="2" borderId="7" xfId="0" applyFont="1" applyFill="1" applyBorder="1"/>
    <xf numFmtId="166" fontId="13" fillId="0" borderId="0" xfId="0" quotePrefix="1" applyNumberFormat="1" applyFont="1"/>
    <xf numFmtId="166" fontId="13" fillId="0" borderId="3" xfId="0" quotePrefix="1" applyNumberFormat="1" applyFont="1" applyBorder="1"/>
    <xf numFmtId="0" fontId="13" fillId="0" borderId="1" xfId="0" applyFont="1" applyBorder="1" applyAlignment="1">
      <alignment horizontal="right"/>
    </xf>
    <xf numFmtId="166" fontId="13" fillId="0" borderId="8" xfId="0" applyNumberFormat="1" applyFont="1" applyBorder="1"/>
    <xf numFmtId="0" fontId="13" fillId="0" borderId="0" xfId="0" applyFont="1" applyAlignment="1">
      <alignment horizontal="right"/>
    </xf>
    <xf numFmtId="44" fontId="11" fillId="0" borderId="0" xfId="0" applyNumberFormat="1" applyFont="1"/>
    <xf numFmtId="166" fontId="14" fillId="0" borderId="0" xfId="0" applyNumberFormat="1" applyFont="1"/>
    <xf numFmtId="166" fontId="13" fillId="0" borderId="0" xfId="1" applyNumberFormat="1" applyFont="1"/>
    <xf numFmtId="166" fontId="13" fillId="0" borderId="0" xfId="0" applyNumberFormat="1" applyFont="1"/>
    <xf numFmtId="0" fontId="18" fillId="0" borderId="9" xfId="0" applyFont="1" applyBorder="1"/>
    <xf numFmtId="0" fontId="11" fillId="0" borderId="9" xfId="0" applyFont="1" applyBorder="1"/>
    <xf numFmtId="0" fontId="13" fillId="0" borderId="9" xfId="0" applyFont="1" applyBorder="1"/>
    <xf numFmtId="167" fontId="13" fillId="0" borderId="2" xfId="3" applyNumberFormat="1" applyFont="1" applyBorder="1"/>
    <xf numFmtId="0" fontId="12" fillId="0" borderId="9" xfId="0" applyFont="1" applyBorder="1"/>
    <xf numFmtId="0" fontId="15" fillId="0" borderId="9" xfId="0" applyFont="1" applyBorder="1"/>
    <xf numFmtId="0" fontId="16" fillId="0" borderId="2" xfId="0" applyFont="1" applyBorder="1" applyAlignment="1">
      <alignment horizontal="right" textRotation="90" wrapText="1"/>
    </xf>
    <xf numFmtId="0" fontId="16" fillId="0" borderId="1" xfId="0" applyFont="1" applyBorder="1" applyAlignment="1">
      <alignment horizontal="center"/>
    </xf>
    <xf numFmtId="0" fontId="9" fillId="0" borderId="4" xfId="0" applyFont="1" applyBorder="1" applyAlignment="1">
      <alignment horizontal="center" wrapText="1"/>
    </xf>
    <xf numFmtId="0" fontId="9" fillId="0" borderId="3" xfId="0" applyFont="1" applyBorder="1" applyAlignment="1">
      <alignment horizontal="center" wrapText="1"/>
    </xf>
    <xf numFmtId="0" fontId="9" fillId="0" borderId="5" xfId="0" applyFont="1" applyBorder="1" applyAlignment="1">
      <alignment horizontal="center" wrapText="1"/>
    </xf>
    <xf numFmtId="44" fontId="14" fillId="2" borderId="4" xfId="1" applyFont="1" applyFill="1" applyBorder="1" applyAlignment="1">
      <alignment horizontal="left" wrapText="1"/>
    </xf>
    <xf numFmtId="44" fontId="14" fillId="2" borderId="3" xfId="1" applyFont="1" applyFill="1" applyBorder="1" applyAlignment="1">
      <alignment horizontal="left" wrapText="1"/>
    </xf>
    <xf numFmtId="44" fontId="14" fillId="2" borderId="5" xfId="1" applyFont="1" applyFill="1" applyBorder="1" applyAlignment="1">
      <alignment horizontal="left" wrapText="1"/>
    </xf>
    <xf numFmtId="0" fontId="14" fillId="2" borderId="6" xfId="0" applyFont="1" applyFill="1" applyBorder="1" applyAlignment="1">
      <alignment horizontal="left" wrapText="1"/>
    </xf>
    <xf numFmtId="0" fontId="16" fillId="0" borderId="2" xfId="0" quotePrefix="1" applyFont="1" applyBorder="1" applyAlignment="1">
      <alignment horizontal="right" textRotation="90" wrapText="1"/>
    </xf>
    <xf numFmtId="0" fontId="16" fillId="0" borderId="1" xfId="0" quotePrefix="1" applyFont="1" applyBorder="1" applyAlignment="1">
      <alignment horizontal="center"/>
    </xf>
    <xf numFmtId="0" fontId="18" fillId="0" borderId="9" xfId="0" applyFont="1" applyBorder="1" applyAlignment="1">
      <alignment horizontal="left"/>
    </xf>
    <xf numFmtId="44" fontId="16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</cellXfs>
  <cellStyles count="4">
    <cellStyle name="Comma" xfId="3" builtinId="3"/>
    <cellStyle name="Currency" xfId="1" builtinId="4"/>
    <cellStyle name="Normal" xfId="0" builtinId="0"/>
    <cellStyle name="Percent" xfId="2" builtinId="5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8" formatCode=";;;"/>
    </dxf>
    <dxf>
      <numFmt numFmtId="168" formatCode=";;;"/>
    </dxf>
    <dxf>
      <numFmt numFmtId="168" formatCode=";;;"/>
    </dxf>
    <dxf>
      <numFmt numFmtId="168" formatCode=";;;"/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8" formatCode=";;;"/>
    </dxf>
    <dxf>
      <numFmt numFmtId="168" formatCode=";;;"/>
    </dxf>
    <dxf>
      <numFmt numFmtId="168" formatCode=";;;"/>
    </dxf>
    <dxf>
      <numFmt numFmtId="168" formatCode=";;;"/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8" formatCode=";;;"/>
    </dxf>
    <dxf>
      <numFmt numFmtId="168" formatCode=";;;"/>
    </dxf>
    <dxf>
      <numFmt numFmtId="168" formatCode=";;;"/>
    </dxf>
    <dxf>
      <numFmt numFmtId="168" formatCode=";;;"/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8" formatCode=";;;"/>
    </dxf>
    <dxf>
      <numFmt numFmtId="168" formatCode=";;;"/>
    </dxf>
    <dxf>
      <numFmt numFmtId="168" formatCode=";;;"/>
    </dxf>
    <dxf>
      <numFmt numFmtId="168" formatCode=";;;"/>
    </dxf>
  </dxfs>
  <tableStyles count="0" defaultTableStyle="TableStyleMedium2" defaultPivotStyle="PivotStyleLight16"/>
  <colors>
    <mruColors>
      <color rgb="FF800000"/>
      <color rgb="FFBFBFBF"/>
      <color rgb="FFFFFDFD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sheetMetadata" Target="metadata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91440</xdr:colOff>
      <xdr:row>0</xdr:row>
      <xdr:rowOff>0</xdr:rowOff>
    </xdr:from>
    <xdr:ext cx="1943100" cy="1147191"/>
    <xdr:pic>
      <xdr:nvPicPr>
        <xdr:cNvPr id="2" name="Picture 1" descr="Mississippi State University&#10;Extension">
          <a:extLst>
            <a:ext uri="{FF2B5EF4-FFF2-40B4-BE49-F238E27FC236}">
              <a16:creationId xmlns:a16="http://schemas.microsoft.com/office/drawing/2014/main" id="{E081181F-8313-45CF-A846-26955E11FA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98573" y="0"/>
          <a:ext cx="1943100" cy="1147191"/>
        </a:xfrm>
        <a:prstGeom prst="rect">
          <a:avLst/>
        </a:prstGeom>
      </xdr:spPr>
    </xdr:pic>
    <xdr:clientData/>
  </xdr:oneCellAnchor>
  <xdr:oneCellAnchor>
    <xdr:from>
      <xdr:col>2</xdr:col>
      <xdr:colOff>1345449</xdr:colOff>
      <xdr:row>11</xdr:row>
      <xdr:rowOff>72910</xdr:rowOff>
    </xdr:from>
    <xdr:ext cx="1534911" cy="55193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0EFDB44-064C-4B4C-AFC6-A1989D9F7D3B}"/>
            </a:ext>
          </a:extLst>
        </xdr:cNvPr>
        <xdr:cNvSpPr txBox="1"/>
      </xdr:nvSpPr>
      <xdr:spPr>
        <a:xfrm>
          <a:off x="4218189" y="3448570"/>
          <a:ext cx="1534911" cy="551930"/>
        </a:xfrm>
        <a:prstGeom prst="rect">
          <a:avLst/>
        </a:prstGeom>
        <a:solidFill>
          <a:schemeClr val="bg1"/>
        </a:solidFill>
        <a:ln>
          <a:solidFill>
            <a:srgbClr val="8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000" i="1">
              <a:latin typeface="Arial" panose="020B0604020202020204" pitchFamily="34" charset="0"/>
              <a:cs typeface="Arial" panose="020B0604020202020204" pitchFamily="34" charset="0"/>
            </a:rPr>
            <a:t>Any value in grey can be changed without modifying a formula.</a:t>
          </a:r>
        </a:p>
      </xdr:txBody>
    </xdr:sp>
    <xdr:clientData/>
  </xdr:oneCellAnchor>
  <xdr:twoCellAnchor>
    <xdr:from>
      <xdr:col>2</xdr:col>
      <xdr:colOff>1158240</xdr:colOff>
      <xdr:row>11</xdr:row>
      <xdr:rowOff>182880</xdr:rowOff>
    </xdr:from>
    <xdr:to>
      <xdr:col>2</xdr:col>
      <xdr:colOff>1295400</xdr:colOff>
      <xdr:row>12</xdr:row>
      <xdr:rowOff>129540</xdr:rowOff>
    </xdr:to>
    <xdr:sp macro="" textlink="">
      <xdr:nvSpPr>
        <xdr:cNvPr id="4" name="Star: 5 Points 3">
          <a:extLst>
            <a:ext uri="{FF2B5EF4-FFF2-40B4-BE49-F238E27FC236}">
              <a16:creationId xmlns:a16="http://schemas.microsoft.com/office/drawing/2014/main" id="{071DE948-DB50-1039-7F0D-AC13F8C5BBFE}"/>
            </a:ext>
          </a:extLst>
        </xdr:cNvPr>
        <xdr:cNvSpPr/>
      </xdr:nvSpPr>
      <xdr:spPr>
        <a:xfrm>
          <a:off x="4030980" y="3558540"/>
          <a:ext cx="137160" cy="167640"/>
        </a:xfrm>
        <a:prstGeom prst="star5">
          <a:avLst/>
        </a:prstGeom>
        <a:solidFill>
          <a:srgbClr val="800000"/>
        </a:solidFill>
        <a:ln>
          <a:solidFill>
            <a:srgbClr val="8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15</xdr:col>
      <xdr:colOff>419101</xdr:colOff>
      <xdr:row>8</xdr:row>
      <xdr:rowOff>175260</xdr:rowOff>
    </xdr:from>
    <xdr:ext cx="1577339" cy="490327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F1C920D-57B3-4C3B-AED4-27FBDC2F36D6}"/>
            </a:ext>
          </a:extLst>
        </xdr:cNvPr>
        <xdr:cNvSpPr txBox="1"/>
      </xdr:nvSpPr>
      <xdr:spPr>
        <a:xfrm>
          <a:off x="13083541" y="2895600"/>
          <a:ext cx="1577339" cy="490327"/>
        </a:xfrm>
        <a:prstGeom prst="rect">
          <a:avLst/>
        </a:prstGeom>
        <a:solidFill>
          <a:schemeClr val="bg1"/>
        </a:solidFill>
        <a:ln>
          <a:solidFill>
            <a:srgbClr val="8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900" i="1">
              <a:latin typeface="Arial" panose="020B0604020202020204" pitchFamily="34" charset="0"/>
              <a:cs typeface="Arial" panose="020B0604020202020204" pitchFamily="34" charset="0"/>
            </a:rPr>
            <a:t>Comparing</a:t>
          </a:r>
          <a:r>
            <a:rPr lang="en-US" sz="900" i="1" baseline="0">
              <a:latin typeface="Arial" panose="020B0604020202020204" pitchFamily="34" charset="0"/>
              <a:cs typeface="Arial" panose="020B0604020202020204" pitchFamily="34" charset="0"/>
            </a:rPr>
            <a:t> net returns between Crop 1 and Crop 2 across different yields</a:t>
          </a:r>
        </a:p>
      </xdr:txBody>
    </xdr:sp>
    <xdr:clientData/>
  </xdr:oneCellAnchor>
  <xdr:twoCellAnchor>
    <xdr:from>
      <xdr:col>15</xdr:col>
      <xdr:colOff>207645</xdr:colOff>
      <xdr:row>24</xdr:row>
      <xdr:rowOff>7620</xdr:rowOff>
    </xdr:from>
    <xdr:to>
      <xdr:col>16</xdr:col>
      <xdr:colOff>32385</xdr:colOff>
      <xdr:row>24</xdr:row>
      <xdr:rowOff>137160</xdr:rowOff>
    </xdr:to>
    <xdr:cxnSp macro="">
      <xdr:nvCxnSpPr>
        <xdr:cNvPr id="10" name="Straight Arrow Connector 9">
          <a:extLst>
            <a:ext uri="{FF2B5EF4-FFF2-40B4-BE49-F238E27FC236}">
              <a16:creationId xmlns:a16="http://schemas.microsoft.com/office/drawing/2014/main" id="{604639AC-A572-0087-F049-63555070C410}"/>
            </a:ext>
          </a:extLst>
        </xdr:cNvPr>
        <xdr:cNvCxnSpPr/>
      </xdr:nvCxnSpPr>
      <xdr:spPr>
        <a:xfrm flipV="1">
          <a:off x="12980670" y="6217920"/>
          <a:ext cx="281940" cy="129540"/>
        </a:xfrm>
        <a:prstGeom prst="straightConnector1">
          <a:avLst/>
        </a:prstGeom>
        <a:ln>
          <a:solidFill>
            <a:srgbClr val="8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16</xdr:col>
      <xdr:colOff>66675</xdr:colOff>
      <xdr:row>21</xdr:row>
      <xdr:rowOff>57150</xdr:rowOff>
    </xdr:from>
    <xdr:ext cx="1577339" cy="490327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AC473001-E1EC-4917-8894-30D1868981E6}"/>
            </a:ext>
          </a:extLst>
        </xdr:cNvPr>
        <xdr:cNvSpPr txBox="1"/>
      </xdr:nvSpPr>
      <xdr:spPr>
        <a:xfrm>
          <a:off x="13296900" y="5705475"/>
          <a:ext cx="1577339" cy="490327"/>
        </a:xfrm>
        <a:prstGeom prst="rect">
          <a:avLst/>
        </a:prstGeom>
        <a:solidFill>
          <a:schemeClr val="bg1"/>
        </a:solidFill>
        <a:ln>
          <a:solidFill>
            <a:srgbClr val="8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900" i="1">
              <a:latin typeface="Arial" panose="020B0604020202020204" pitchFamily="34" charset="0"/>
              <a:cs typeface="Arial" panose="020B0604020202020204" pitchFamily="34" charset="0"/>
            </a:rPr>
            <a:t>Comparing</a:t>
          </a:r>
          <a:r>
            <a:rPr lang="en-US" sz="900" i="1" baseline="0">
              <a:latin typeface="Arial" panose="020B0604020202020204" pitchFamily="34" charset="0"/>
              <a:cs typeface="Arial" panose="020B0604020202020204" pitchFamily="34" charset="0"/>
            </a:rPr>
            <a:t> net returns between Crop 1 and Crop 2 across different prices</a:t>
          </a:r>
        </a:p>
      </xdr:txBody>
    </xdr:sp>
    <xdr:clientData/>
  </xdr:oneCellAnchor>
  <xdr:twoCellAnchor>
    <xdr:from>
      <xdr:col>15</xdr:col>
      <xdr:colOff>215265</xdr:colOff>
      <xdr:row>11</xdr:row>
      <xdr:rowOff>87630</xdr:rowOff>
    </xdr:from>
    <xdr:to>
      <xdr:col>16</xdr:col>
      <xdr:colOff>70485</xdr:colOff>
      <xdr:row>12</xdr:row>
      <xdr:rowOff>22860</xdr:rowOff>
    </xdr:to>
    <xdr:cxnSp macro="">
      <xdr:nvCxnSpPr>
        <xdr:cNvPr id="13" name="Straight Arrow Connector 12">
          <a:extLst>
            <a:ext uri="{FF2B5EF4-FFF2-40B4-BE49-F238E27FC236}">
              <a16:creationId xmlns:a16="http://schemas.microsoft.com/office/drawing/2014/main" id="{0C875ADE-73E0-4BDA-BB41-3B3092AF01EC}"/>
            </a:ext>
          </a:extLst>
        </xdr:cNvPr>
        <xdr:cNvCxnSpPr/>
      </xdr:nvCxnSpPr>
      <xdr:spPr>
        <a:xfrm flipV="1">
          <a:off x="12988290" y="3459480"/>
          <a:ext cx="312420" cy="154305"/>
        </a:xfrm>
        <a:prstGeom prst="straightConnector1">
          <a:avLst/>
        </a:prstGeom>
        <a:ln>
          <a:solidFill>
            <a:srgbClr val="8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342900</xdr:colOff>
      <xdr:row>17</xdr:row>
      <xdr:rowOff>213360</xdr:rowOff>
    </xdr:from>
    <xdr:ext cx="4183380" cy="387286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3ADCC19C-3E5D-4B77-A302-689B431B7865}"/>
            </a:ext>
          </a:extLst>
        </xdr:cNvPr>
        <xdr:cNvSpPr txBox="1"/>
      </xdr:nvSpPr>
      <xdr:spPr>
        <a:xfrm>
          <a:off x="8229600" y="4861560"/>
          <a:ext cx="4183380" cy="387286"/>
        </a:xfrm>
        <a:prstGeom prst="rect">
          <a:avLst/>
        </a:prstGeom>
        <a:solidFill>
          <a:schemeClr val="bg1"/>
        </a:solidFill>
        <a:ln>
          <a:solidFill>
            <a:srgbClr val="8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000" i="1">
              <a:latin typeface="Arial" panose="020B0604020202020204" pitchFamily="34" charset="0"/>
              <a:cs typeface="Arial" panose="020B0604020202020204" pitchFamily="34" charset="0"/>
            </a:rPr>
            <a:t>Any value in white</a:t>
          </a:r>
          <a:r>
            <a:rPr lang="en-US" sz="1000" i="1" baseline="0">
              <a:latin typeface="Arial" panose="020B0604020202020204" pitchFamily="34" charset="0"/>
              <a:cs typeface="Arial" panose="020B0604020202020204" pitchFamily="34" charset="0"/>
            </a:rPr>
            <a:t> or green</a:t>
          </a:r>
          <a:r>
            <a:rPr lang="en-US" sz="1000" i="1">
              <a:latin typeface="Arial" panose="020B0604020202020204" pitchFamily="34" charset="0"/>
              <a:cs typeface="Arial" panose="020B0604020202020204" pitchFamily="34" charset="0"/>
            </a:rPr>
            <a:t>, Crop</a:t>
          </a:r>
          <a:r>
            <a:rPr lang="en-US" sz="1000" i="1" baseline="0">
              <a:latin typeface="Arial" panose="020B0604020202020204" pitchFamily="34" charset="0"/>
              <a:cs typeface="Arial" panose="020B0604020202020204" pitchFamily="34" charset="0"/>
            </a:rPr>
            <a:t> 1 has higher net returns than Crop 2. Any value that is red, Crop 1 has lower net returns than Crop 2.</a:t>
          </a:r>
          <a:endParaRPr lang="en-US" sz="1000" i="1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1</xdr:col>
      <xdr:colOff>287866</xdr:colOff>
      <xdr:row>1</xdr:row>
      <xdr:rowOff>2243</xdr:rowOff>
    </xdr:to>
    <xdr:pic>
      <xdr:nvPicPr>
        <xdr:cNvPr id="6" name="Picture 5" descr="Mississippi State University&#10;Department of Agricultural Economics">
          <a:extLst>
            <a:ext uri="{FF2B5EF4-FFF2-40B4-BE49-F238E27FC236}">
              <a16:creationId xmlns:a16="http://schemas.microsoft.com/office/drawing/2014/main" id="{BB228654-4E28-48C6-0F9F-197716DE0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16641" cy="1145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DEF48-7AB9-4EA7-A10C-D03060882632}">
  <sheetPr codeName="Sheet1"/>
  <dimension ref="A1:AW30"/>
  <sheetViews>
    <sheetView showGridLines="0" tabSelected="1" zoomScale="90" zoomScaleNormal="90" workbookViewId="0">
      <selection activeCell="B8" sqref="B8:D8"/>
    </sheetView>
  </sheetViews>
  <sheetFormatPr defaultColWidth="8.85546875" defaultRowHeight="14.25" x14ac:dyDescent="0.2"/>
  <cols>
    <col min="1" max="1" width="23.85546875" style="31" customWidth="1"/>
    <col min="2" max="2" width="18.140625" style="31" customWidth="1"/>
    <col min="3" max="3" width="27.5703125" style="31" customWidth="1"/>
    <col min="4" max="4" width="14.140625" style="31" customWidth="1"/>
    <col min="5" max="5" width="11.5703125" style="31" customWidth="1"/>
    <col min="6" max="6" width="12.5703125" style="31" customWidth="1"/>
    <col min="7" max="7" width="7" style="31" customWidth="1"/>
    <col min="8" max="8" width="8.42578125" style="31" customWidth="1"/>
    <col min="9" max="15" width="9.85546875" style="31" customWidth="1"/>
    <col min="16" max="16" width="6.5703125" style="31" customWidth="1"/>
    <col min="17" max="17" width="10" style="31" customWidth="1"/>
    <col min="18" max="18" width="12.140625" style="31" customWidth="1"/>
    <col min="19" max="19" width="8.85546875" style="31"/>
    <col min="20" max="20" width="8.85546875" style="31" customWidth="1"/>
    <col min="21" max="27" width="11.85546875" style="31" customWidth="1"/>
    <col min="28" max="28" width="12.85546875" style="31" customWidth="1"/>
    <col min="29" max="29" width="12.140625" style="31" customWidth="1"/>
    <col min="30" max="30" width="27.5703125" style="31" customWidth="1"/>
    <col min="31" max="31" width="11.140625" style="31" customWidth="1"/>
    <col min="32" max="32" width="9.85546875" style="31" bestFit="1" customWidth="1"/>
    <col min="33" max="33" width="8.85546875" style="31"/>
    <col min="34" max="34" width="8" style="31" customWidth="1"/>
    <col min="35" max="35" width="6" style="31" customWidth="1"/>
    <col min="36" max="36" width="7" style="31" bestFit="1" customWidth="1"/>
    <col min="37" max="37" width="8" style="31" bestFit="1" customWidth="1"/>
    <col min="38" max="40" width="8.85546875" style="31"/>
    <col min="41" max="41" width="6.42578125" style="31" customWidth="1"/>
    <col min="42" max="42" width="9.140625" style="31" customWidth="1"/>
    <col min="43" max="43" width="6.42578125" style="31" customWidth="1"/>
    <col min="44" max="45" width="7.140625" style="31" bestFit="1" customWidth="1"/>
    <col min="46" max="16384" width="8.85546875" style="31"/>
  </cols>
  <sheetData>
    <row r="1" spans="1:49" ht="90" customHeight="1" x14ac:dyDescent="0.2">
      <c r="A1" s="70" t="s">
        <v>481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30"/>
      <c r="P1" s="30"/>
      <c r="Q1" s="30"/>
      <c r="AR1" s="31" t="s">
        <v>250</v>
      </c>
      <c r="AS1" s="31" t="s">
        <v>251</v>
      </c>
    </row>
    <row r="2" spans="1:49" x14ac:dyDescent="0.2">
      <c r="AP2" s="31" t="s">
        <v>56</v>
      </c>
      <c r="AR2" s="31" t="str">
        <f>VLOOKUP(B8,BudgetList!$A$1:$B$95,2,FALSE)</f>
        <v>soy2</v>
      </c>
      <c r="AS2" s="31" t="str">
        <f>VLOOKUP(B21,BudgetList!$A$1:$B$85,2,FALSE)</f>
        <v>Cotton2</v>
      </c>
    </row>
    <row r="3" spans="1:49" x14ac:dyDescent="0.2">
      <c r="AP3" s="31" t="s">
        <v>122</v>
      </c>
    </row>
    <row r="4" spans="1:49" ht="15" customHeight="1" x14ac:dyDescent="0.25">
      <c r="E4"/>
      <c r="AP4" s="31" t="s">
        <v>98</v>
      </c>
    </row>
    <row r="5" spans="1:49" ht="22.35" customHeight="1" thickBot="1" x14ac:dyDescent="0.3">
      <c r="A5" s="66" t="s">
        <v>250</v>
      </c>
      <c r="B5" s="63"/>
      <c r="C5" s="66"/>
      <c r="D5" s="63"/>
      <c r="AP5" s="31" t="s">
        <v>10</v>
      </c>
    </row>
    <row r="6" spans="1:49" x14ac:dyDescent="0.2">
      <c r="AP6" s="31" t="s">
        <v>382</v>
      </c>
    </row>
    <row r="7" spans="1:49" ht="17.45" customHeight="1" x14ac:dyDescent="0.25">
      <c r="A7" s="32" t="s">
        <v>401</v>
      </c>
      <c r="B7" s="33" t="s">
        <v>10</v>
      </c>
      <c r="C7" s="34"/>
    </row>
    <row r="8" spans="1:49" ht="28.35" customHeight="1" thickBot="1" x14ac:dyDescent="0.3">
      <c r="A8" s="32" t="s">
        <v>402</v>
      </c>
      <c r="B8" s="73" t="s">
        <v>356</v>
      </c>
      <c r="C8" s="74"/>
      <c r="D8" s="75"/>
      <c r="H8" s="62" t="str">
        <f>IF(AND(B7="Corn",B20="Cotton"),"Table 1. Difference in Net Returns Between Corn and Cotton $/ac",IF(AND(B7="Corn",B20="Rice"),"Table 1. Difference in Net Returns Between Corn and Rice $/ac",IF(AND(B7="Corn",B20="Soybeans"),"Table 1. Difference in Net Returns Between Corn and Soybeans $/ac",IF(AND(B7="Cotton",B20="Corn"),"Table 1. Difference in Net Returns Between Cotton and Corn $/ac",IF(AND(B7="Cotton",B20="Rice"),"Table 1. Difference in Net Returns Between Cotton and Rice $/ac",IF(AND(B7="Cotton",B20="Soybeans"),"Table 1. Difference in Net Returns Between Cotton and Soybeans $/ac",IF(AND(B7="Rice",B20="Corn"),"Table 1. Difference in Net Returns Between Rice and Corn $/ac",IF(AND(B7="Rice",B20="Cotton"),"Table 1. Difference in Net Returns Between Rice and Cotton $/ac",IF(AND(B7="Rice",B20="Soybeans"),"Table 1. Difference in Net Returns Between Rice and Soybeans $/ac",IF(AND(B7="Soybeans",B20="Corn"),"Table 1. Difference in Net Returns Between Soybeans and Corn $/ac",IF(AND(B7="Soybeans",B20="Cotton"),"Table 1. Difference in Net Returns Between Soybeans and Cotton $/ac",IF(AND(B7="Soybeans",B20="Rice"),"Table 1. Difference in Net Returns Between Soybeans and Rice $/ac",IF(AND(B7="Soybeans",B20="Cotton"),"Table 1. Difference in Net Returns Between Soybeans and Cotton $/ac",IF(AND(B7="Corn",B20="Corn"),"Table 1. Difference in Net Returns Between Corn 1 and Corn 2 $/ac",IF(AND(B7="Soybeans",B20="Soybeans"),"Table 1. Difference in Net Returns Between Soybean 1 and Soybean 2 $/ac",IF(AND(B7="Cotton",B20="Cotton"),"Table 1. Difference in Net Returns Between Cotton 1 and Cotton 2 $/ac",IF(AND(B7="Rice",B20="Rice"),"Table 1. Difference in Net Returns Between Rice 1 and Rice 2 $/ac",)))))))))))))))))</f>
        <v>Table 1. Difference in Net Returns Between Soybeans and Cotton $/ac</v>
      </c>
      <c r="I8" s="63"/>
      <c r="J8" s="64"/>
      <c r="K8" s="64"/>
      <c r="L8" s="64"/>
      <c r="M8" s="64"/>
      <c r="N8" s="64"/>
      <c r="O8" s="64"/>
      <c r="T8" s="79" t="str">
        <f>IF(B7="Corn","Table 3. Corn Net Returns Across Yield and Price $/ac",IF(B7="Cotton","Table 3. Cotton Net Returns Across Yield and Price $/ac",IF(B7="Rice","Table 3. Rice Net Returns Across Yield and Price $/ac",IF(B7="Soybeans","Table 3. Soybean Net Returns Across Yield and Price $/ac",IF(B7="Wheat","Table 3. Wheat Net Returns Across Yield and Price","")))))</f>
        <v>Table 3. Soybean Net Returns Across Yield and Price $/ac</v>
      </c>
      <c r="U8" s="79"/>
      <c r="V8" s="79"/>
      <c r="W8" s="79"/>
      <c r="X8" s="79"/>
      <c r="Y8" s="79"/>
      <c r="Z8" s="79"/>
      <c r="AA8" s="79"/>
    </row>
    <row r="9" spans="1:49" ht="16.350000000000001" customHeight="1" x14ac:dyDescent="0.25">
      <c r="B9" s="34"/>
      <c r="G9" s="35"/>
      <c r="I9" s="78" t="str">
        <f>IF(B7="Corn","Corn Yields bu/ac",IF(B7="Cotton","Lint Yields lbs/ac",IF(B7="Rice","Rice Yields bu/ac",IF(B7="Soybeans","Soybean Yields bu/ac",IF(B7="Wheat","Wheat Yields bu/ac","")))))</f>
        <v>Soybean Yields bu/ac</v>
      </c>
      <c r="J9" s="78"/>
      <c r="K9" s="78"/>
      <c r="L9" s="78"/>
      <c r="M9" s="78"/>
      <c r="N9" s="78"/>
      <c r="O9" s="78"/>
      <c r="U9" s="80" t="str">
        <f>IF(B7="Corn","Corn Price $/bu",IF(B7="Cotton","Lint Price $/lb",IF(B7="Rice","Rice Price $/bu",IF(B7="Soybeans","Soybean Price $/bu",IF(B7="Wheat","Wheat Price $/bu","")))))</f>
        <v>Soybean Price $/bu</v>
      </c>
      <c r="V9" s="80"/>
      <c r="W9" s="80"/>
      <c r="X9" s="80"/>
      <c r="Y9" s="80"/>
      <c r="Z9" s="80"/>
      <c r="AA9" s="80"/>
      <c r="AE9" s="38"/>
      <c r="AF9" s="39"/>
    </row>
    <row r="10" spans="1:49" ht="16.7" customHeight="1" x14ac:dyDescent="0.25">
      <c r="A10" s="32"/>
      <c r="B10" s="41" t="str">
        <f>IF(B7="Cotton","Lint lbs/ac","bu/ac")</f>
        <v>bu/ac</v>
      </c>
      <c r="C10" s="41" t="str">
        <f>IF(B7="Cotton","Cottonseed lbs/ac","")</f>
        <v/>
      </c>
      <c r="G10" s="35"/>
      <c r="I10" s="36">
        <f>IF($B$7="Cotton",J10-2*B12,J10-$B$12)</f>
        <v>45</v>
      </c>
      <c r="J10" s="36">
        <f>IF($B$7="Cotton",K10-2*B12,K10-$B$12)</f>
        <v>50</v>
      </c>
      <c r="K10" s="36">
        <f>IF($B$7="Cotton",L10-2*$B$12,L10-$B$12)</f>
        <v>55</v>
      </c>
      <c r="L10" s="36">
        <f>IF(B7="Cotton",B11,B11)</f>
        <v>60</v>
      </c>
      <c r="M10" s="36">
        <f>IF($B$7="Cotton",L10+2*$B$12,L10+$B$12)</f>
        <v>65</v>
      </c>
      <c r="N10" s="36">
        <f>IF($B$7="Cotton",M10+2*$B$12,M10+$B$12)</f>
        <v>70</v>
      </c>
      <c r="O10" s="36">
        <f>IF($B$7="Cotton",N10+2*$B$12,N10+$B$12)</f>
        <v>75</v>
      </c>
      <c r="P10" s="32"/>
      <c r="U10" s="37">
        <f>V10-Calculator!$B$16</f>
        <v>10.3</v>
      </c>
      <c r="V10" s="37">
        <f>W10-Calculator!$B$16</f>
        <v>10.4</v>
      </c>
      <c r="W10" s="37">
        <f>X10-Calculator!$B$16</f>
        <v>10.5</v>
      </c>
      <c r="X10" s="37">
        <f>B15</f>
        <v>10.6</v>
      </c>
      <c r="Y10" s="37">
        <f>X10+$B$16</f>
        <v>10.7</v>
      </c>
      <c r="Z10" s="37">
        <f t="shared" ref="Z10:AA10" si="0">Y10+$B$16</f>
        <v>10.799999999999999</v>
      </c>
      <c r="AA10" s="37">
        <f t="shared" si="0"/>
        <v>10.899999999999999</v>
      </c>
      <c r="AE10" s="40" t="s">
        <v>403</v>
      </c>
      <c r="AF10" s="44" t="str">
        <f>IF(B7=0,"",B7)</f>
        <v>Soybeans</v>
      </c>
      <c r="AP10" s="7"/>
    </row>
    <row r="11" spans="1:49" ht="18.600000000000001" customHeight="1" x14ac:dyDescent="0.25">
      <c r="A11" s="32" t="s">
        <v>248</v>
      </c>
      <c r="B11" s="45">
        <v>60</v>
      </c>
      <c r="C11" s="42"/>
      <c r="G11" s="77" t="str">
        <f>IF(B20="Corn","Corn Yields bu/ac",IF(B20="Cotton","Lint Yields lbs/ac",IF(B20="Rice","Rice Yields bu/ac",IF(B20="Soybeans","Soybean Yields bu/ac",IF(B20="Wheat","Wheat Yields bu/ac","")))))</f>
        <v>Lint Yields lbs/ac</v>
      </c>
      <c r="H11" s="65">
        <f>IF($B$20="Cotton",H12-2*$B$25,H12-$B$25)</f>
        <v>1380</v>
      </c>
      <c r="I11" s="60">
        <f ca="1">$X$11-X24</f>
        <v>-16.589999999999463</v>
      </c>
      <c r="J11" s="60">
        <f ca="1">$X$12-$X24</f>
        <v>36.410000000000537</v>
      </c>
      <c r="K11" s="60">
        <f t="shared" ref="K11:K17" ca="1" si="1">$X$13-$X24</f>
        <v>89.410000000000537</v>
      </c>
      <c r="L11" s="60">
        <f t="shared" ref="L11:L17" ca="1" si="2">$X$14-$X24</f>
        <v>142.41000000000054</v>
      </c>
      <c r="M11" s="60">
        <f t="shared" ref="M11:M17" ca="1" si="3">$X$15-$X24</f>
        <v>195.41000000000054</v>
      </c>
      <c r="N11" s="60">
        <f t="shared" ref="N11:N17" ca="1" si="4">$X$16-$X24</f>
        <v>248.41000000000054</v>
      </c>
      <c r="O11" s="60">
        <f t="shared" ref="O11:O17" ca="1" si="5">$X$17-$X24</f>
        <v>301.41000000000054</v>
      </c>
      <c r="S11" s="68" t="str">
        <f>IF(B7="Corn","Corn Yields bu/ac",IF(B7="Cotton","Lint Yields lbs/ac",IF(B7="Rice","Rice Yields bu/ac",IF(B7="Soybeans","Soybean Yields bu/ac",IF(B7="Wheat","Wheat Yields bu/ac","")))))</f>
        <v>Soybean Yields bu/ac</v>
      </c>
      <c r="T11" s="43">
        <f>T12-$B$12</f>
        <v>45</v>
      </c>
      <c r="U11" s="61">
        <f ca="1">IF($B$7="Cotton",(U$10*$T11+($C$11*$C$15)-$AF$13),(U$10*$T11)-$AF$13)</f>
        <v>-194.61999999999983</v>
      </c>
      <c r="V11" s="61">
        <f t="shared" ref="V11:AA17" ca="1" si="6">IF($B$7="Cotton",(V$10*$T11+($C$11*$C$15)-$AF$13),(V$10*$T11)-$AF$13)</f>
        <v>-190.11999999999989</v>
      </c>
      <c r="W11" s="61">
        <f t="shared" ca="1" si="6"/>
        <v>-185.61999999999989</v>
      </c>
      <c r="X11" s="61">
        <f ca="1">IF($B$7="Cotton",(X$10*$T11+($C$11*$C$15)-$AF$13),(X$10*$T11)-$AF$13)</f>
        <v>-181.11999999999989</v>
      </c>
      <c r="Y11" s="61">
        <f t="shared" ca="1" si="6"/>
        <v>-176.61999999999995</v>
      </c>
      <c r="Z11" s="61">
        <f t="shared" ca="1" si="6"/>
        <v>-172.11999999999995</v>
      </c>
      <c r="AA11" s="61">
        <f t="shared" ca="1" si="6"/>
        <v>-167.61999999999995</v>
      </c>
      <c r="AD11" s="32" t="s">
        <v>291</v>
      </c>
      <c r="AE11" s="31" t="s">
        <v>290</v>
      </c>
      <c r="AF11" s="46">
        <f ca="1">VLOOKUP(AD11,INDIRECT("'"&amp;$AR$2&amp;"'!"&amp;"A99:E102"),5,FALSE)</f>
        <v>498.30999999999995</v>
      </c>
    </row>
    <row r="12" spans="1:49" ht="17.45" customHeight="1" x14ac:dyDescent="0.25">
      <c r="A12" s="32" t="s">
        <v>399</v>
      </c>
      <c r="B12" s="45">
        <v>5</v>
      </c>
      <c r="C12" s="34"/>
      <c r="G12" s="77"/>
      <c r="H12" s="65">
        <f>IF($B$20="Cotton",H13-2*$B$25,H13-$B$25)</f>
        <v>1420</v>
      </c>
      <c r="I12" s="60">
        <f t="shared" ref="I12:I17" ca="1" si="7">$X$11-X25</f>
        <v>-30.1899999999996</v>
      </c>
      <c r="J12" s="60">
        <f t="shared" ref="J12:J17" ca="1" si="8">$X$12-X25</f>
        <v>22.8100000000004</v>
      </c>
      <c r="K12" s="60">
        <f t="shared" ca="1" si="1"/>
        <v>75.8100000000004</v>
      </c>
      <c r="L12" s="60">
        <f t="shared" ca="1" si="2"/>
        <v>128.8100000000004</v>
      </c>
      <c r="M12" s="60">
        <f t="shared" ca="1" si="3"/>
        <v>181.8100000000004</v>
      </c>
      <c r="N12" s="60">
        <f t="shared" ca="1" si="4"/>
        <v>234.8100000000004</v>
      </c>
      <c r="O12" s="60">
        <f t="shared" ca="1" si="5"/>
        <v>287.8100000000004</v>
      </c>
      <c r="S12" s="68"/>
      <c r="T12" s="43">
        <f>T13-$B$12</f>
        <v>50</v>
      </c>
      <c r="U12" s="61">
        <f t="shared" ref="U12:U17" ca="1" si="9">IF($B$7="Cotton",(U$10*$T12+($C$11*$C$15)-$AF$13),(U$10*$T12)-$AF$13)</f>
        <v>-143.11999999999989</v>
      </c>
      <c r="V12" s="61">
        <f t="shared" ca="1" si="6"/>
        <v>-138.11999999999989</v>
      </c>
      <c r="W12" s="61">
        <f t="shared" ca="1" si="6"/>
        <v>-133.11999999999989</v>
      </c>
      <c r="X12" s="61">
        <f t="shared" ca="1" si="6"/>
        <v>-128.11999999999989</v>
      </c>
      <c r="Y12" s="61">
        <f t="shared" ca="1" si="6"/>
        <v>-123.11999999999989</v>
      </c>
      <c r="Z12" s="61">
        <f t="shared" ca="1" si="6"/>
        <v>-118.11999999999989</v>
      </c>
      <c r="AA12" s="61">
        <f t="shared" ca="1" si="6"/>
        <v>-113.12</v>
      </c>
      <c r="AD12" s="32" t="s">
        <v>288</v>
      </c>
      <c r="AE12" s="31" t="s">
        <v>290</v>
      </c>
      <c r="AF12" s="47">
        <f ca="1">VLOOKUP(AD12,INDIRECT("'"&amp;$AR$2&amp;"'!"&amp;"A99:E102"),5,FALSE)</f>
        <v>159.81</v>
      </c>
    </row>
    <row r="13" spans="1:49" ht="15.75" customHeight="1" x14ac:dyDescent="0.25">
      <c r="B13" s="34"/>
      <c r="C13" s="34"/>
      <c r="G13" s="77"/>
      <c r="H13" s="65">
        <f>IF($B$20="Cotton",H14-2*$B$25,H14-$B$25)</f>
        <v>1460</v>
      </c>
      <c r="I13" s="60">
        <f t="shared" ca="1" si="7"/>
        <v>-43.789999999999509</v>
      </c>
      <c r="J13" s="60">
        <f t="shared" ca="1" si="8"/>
        <v>9.2100000000004911</v>
      </c>
      <c r="K13" s="60">
        <f t="shared" ca="1" si="1"/>
        <v>62.210000000000491</v>
      </c>
      <c r="L13" s="60">
        <f t="shared" ca="1" si="2"/>
        <v>115.21000000000049</v>
      </c>
      <c r="M13" s="60">
        <f t="shared" ca="1" si="3"/>
        <v>168.21000000000049</v>
      </c>
      <c r="N13" s="60">
        <f t="shared" ca="1" si="4"/>
        <v>221.21000000000049</v>
      </c>
      <c r="O13" s="60">
        <f t="shared" ca="1" si="5"/>
        <v>274.21000000000049</v>
      </c>
      <c r="S13" s="68"/>
      <c r="T13" s="43">
        <f>T14-$B$12</f>
        <v>55</v>
      </c>
      <c r="U13" s="61">
        <f t="shared" ca="1" si="9"/>
        <v>-91.619999999999891</v>
      </c>
      <c r="V13" s="61">
        <f t="shared" ca="1" si="6"/>
        <v>-86.119999999999891</v>
      </c>
      <c r="W13" s="61">
        <f t="shared" ca="1" si="6"/>
        <v>-80.619999999999891</v>
      </c>
      <c r="X13" s="61">
        <f t="shared" ca="1" si="6"/>
        <v>-75.119999999999891</v>
      </c>
      <c r="Y13" s="61">
        <f t="shared" ca="1" si="6"/>
        <v>-69.619999999999891</v>
      </c>
      <c r="Z13" s="61">
        <f t="shared" ca="1" si="6"/>
        <v>-64.12</v>
      </c>
      <c r="AA13" s="61">
        <f t="shared" ca="1" si="6"/>
        <v>-58.620000000000005</v>
      </c>
      <c r="AD13" s="32" t="s">
        <v>289</v>
      </c>
      <c r="AE13" s="31" t="s">
        <v>290</v>
      </c>
      <c r="AF13" s="47">
        <f ca="1">VLOOKUP(AD13,INDIRECT("'"&amp;$AR$2&amp;"'!"&amp;"A99:E102"),5,FALSE)</f>
        <v>658.11999999999989</v>
      </c>
    </row>
    <row r="14" spans="1:49" ht="16.7" customHeight="1" x14ac:dyDescent="0.25">
      <c r="A14" s="32"/>
      <c r="B14" s="41" t="str">
        <f>IF(B7="Cotton","Lint $/lb","$/bu")</f>
        <v>$/bu</v>
      </c>
      <c r="C14" s="41" t="str">
        <f>IF(B7="Cotton", "Cottonseed $/lb","")</f>
        <v/>
      </c>
      <c r="G14" s="77"/>
      <c r="H14" s="65">
        <f>IF(B20="Cotton",B24,B24)</f>
        <v>1500</v>
      </c>
      <c r="I14" s="60">
        <f t="shared" ca="1" si="7"/>
        <v>-57.389999999999418</v>
      </c>
      <c r="J14" s="60">
        <f t="shared" ca="1" si="8"/>
        <v>-4.3899999999994179</v>
      </c>
      <c r="K14" s="60">
        <f t="shared" ca="1" si="1"/>
        <v>48.610000000000582</v>
      </c>
      <c r="L14" s="60">
        <f t="shared" ca="1" si="2"/>
        <v>101.61000000000058</v>
      </c>
      <c r="M14" s="60">
        <f t="shared" ca="1" si="3"/>
        <v>154.61000000000058</v>
      </c>
      <c r="N14" s="60">
        <f t="shared" ca="1" si="4"/>
        <v>207.61000000000058</v>
      </c>
      <c r="O14" s="60">
        <f t="shared" ca="1" si="5"/>
        <v>260.61000000000058</v>
      </c>
      <c r="S14" s="68"/>
      <c r="T14" s="43">
        <f>$B$11</f>
        <v>60</v>
      </c>
      <c r="U14" s="61">
        <f t="shared" ca="1" si="9"/>
        <v>-40.119999999999891</v>
      </c>
      <c r="V14" s="61">
        <f t="shared" ca="1" si="6"/>
        <v>-34.119999999999891</v>
      </c>
      <c r="W14" s="61">
        <f t="shared" ca="1" si="6"/>
        <v>-28.119999999999891</v>
      </c>
      <c r="X14" s="61">
        <f t="shared" ca="1" si="6"/>
        <v>-22.119999999999891</v>
      </c>
      <c r="Y14" s="61">
        <f t="shared" ca="1" si="6"/>
        <v>-16.119999999999891</v>
      </c>
      <c r="Z14" s="61">
        <f t="shared" ca="1" si="6"/>
        <v>-10.120000000000005</v>
      </c>
      <c r="AA14" s="61">
        <f t="shared" ca="1" si="6"/>
        <v>-4.1200000000000045</v>
      </c>
      <c r="AD14" s="32" t="s">
        <v>310</v>
      </c>
      <c r="AE14" s="31" t="str">
        <f>IF(AF10="Cotton","$/lb","$/bu")</f>
        <v>$/bu</v>
      </c>
      <c r="AF14" s="48">
        <f ca="1">IFERROR(ROUND(IF(B7="Cotton",(AF13-(C11*C15))/B11,AF13/B11),2),"")</f>
        <v>10.97</v>
      </c>
      <c r="AP14" s="21"/>
      <c r="AQ14" s="25"/>
      <c r="AR14" s="25"/>
      <c r="AS14" s="25"/>
      <c r="AT14" s="25"/>
      <c r="AU14" s="25"/>
      <c r="AV14" s="25"/>
      <c r="AW14" s="25"/>
    </row>
    <row r="15" spans="1:49" ht="14.45" customHeight="1" x14ac:dyDescent="0.25">
      <c r="A15" s="32" t="s">
        <v>249</v>
      </c>
      <c r="B15" s="49">
        <v>10.6</v>
      </c>
      <c r="C15" s="41"/>
      <c r="G15" s="77"/>
      <c r="H15" s="65">
        <f>IF($B$20="Cotton",H14+2*$B$25, H14+$B$25)</f>
        <v>1540</v>
      </c>
      <c r="I15" s="60">
        <f t="shared" ca="1" si="7"/>
        <v>-70.989999999999554</v>
      </c>
      <c r="J15" s="60">
        <f t="shared" ca="1" si="8"/>
        <v>-17.989999999999554</v>
      </c>
      <c r="K15" s="60">
        <f t="shared" ca="1" si="1"/>
        <v>35.010000000000446</v>
      </c>
      <c r="L15" s="60">
        <f t="shared" ca="1" si="2"/>
        <v>88.010000000000446</v>
      </c>
      <c r="M15" s="60">
        <f t="shared" ca="1" si="3"/>
        <v>141.01000000000045</v>
      </c>
      <c r="N15" s="60">
        <f t="shared" ca="1" si="4"/>
        <v>194.01000000000045</v>
      </c>
      <c r="O15" s="60">
        <f t="shared" ca="1" si="5"/>
        <v>247.01000000000045</v>
      </c>
      <c r="S15" s="68"/>
      <c r="T15" s="43">
        <f>T14+$B$12</f>
        <v>65</v>
      </c>
      <c r="U15" s="61">
        <f t="shared" ca="1" si="9"/>
        <v>11.380000000000109</v>
      </c>
      <c r="V15" s="61">
        <f t="shared" ca="1" si="6"/>
        <v>17.880000000000109</v>
      </c>
      <c r="W15" s="61">
        <f t="shared" ca="1" si="6"/>
        <v>24.380000000000109</v>
      </c>
      <c r="X15" s="61">
        <f t="shared" ca="1" si="6"/>
        <v>30.880000000000109</v>
      </c>
      <c r="Y15" s="61">
        <f t="shared" ca="1" si="6"/>
        <v>37.380000000000109</v>
      </c>
      <c r="Z15" s="61">
        <f t="shared" ca="1" si="6"/>
        <v>43.879999999999995</v>
      </c>
      <c r="AA15" s="61">
        <f t="shared" ca="1" si="6"/>
        <v>50.379999999999995</v>
      </c>
    </row>
    <row r="16" spans="1:49" ht="18" customHeight="1" x14ac:dyDescent="0.25">
      <c r="A16" s="32" t="s">
        <v>400</v>
      </c>
      <c r="B16" s="49">
        <v>0.1</v>
      </c>
      <c r="C16" s="34"/>
      <c r="G16" s="77"/>
      <c r="H16" s="65">
        <f>IF($B$20="Cotton",H15+2*$B$25, H15+$B$25)</f>
        <v>1580</v>
      </c>
      <c r="I16" s="60">
        <f t="shared" ca="1" si="7"/>
        <v>-84.589999999999463</v>
      </c>
      <c r="J16" s="60">
        <f t="shared" ca="1" si="8"/>
        <v>-31.589999999999463</v>
      </c>
      <c r="K16" s="60">
        <f t="shared" ca="1" si="1"/>
        <v>21.410000000000537</v>
      </c>
      <c r="L16" s="60">
        <f t="shared" ca="1" si="2"/>
        <v>74.410000000000537</v>
      </c>
      <c r="M16" s="60">
        <f t="shared" ca="1" si="3"/>
        <v>127.41000000000054</v>
      </c>
      <c r="N16" s="60">
        <f t="shared" ca="1" si="4"/>
        <v>180.41000000000054</v>
      </c>
      <c r="O16" s="60">
        <f t="shared" ca="1" si="5"/>
        <v>233.41000000000054</v>
      </c>
      <c r="S16" s="68"/>
      <c r="T16" s="43">
        <f>T15+$B$12</f>
        <v>70</v>
      </c>
      <c r="U16" s="61">
        <f t="shared" ca="1" si="9"/>
        <v>62.880000000000109</v>
      </c>
      <c r="V16" s="61">
        <f t="shared" ca="1" si="6"/>
        <v>69.880000000000109</v>
      </c>
      <c r="W16" s="61">
        <f t="shared" ca="1" si="6"/>
        <v>76.880000000000109</v>
      </c>
      <c r="X16" s="61">
        <f t="shared" ca="1" si="6"/>
        <v>83.880000000000109</v>
      </c>
      <c r="Y16" s="61">
        <f t="shared" ca="1" si="6"/>
        <v>90.880000000000109</v>
      </c>
      <c r="Z16" s="61">
        <f t="shared" ca="1" si="6"/>
        <v>97.88</v>
      </c>
      <c r="AA16" s="61">
        <f t="shared" ca="1" si="6"/>
        <v>104.88</v>
      </c>
      <c r="AQ16" s="50"/>
      <c r="AR16" s="50"/>
    </row>
    <row r="17" spans="1:42" ht="18" customHeight="1" x14ac:dyDescent="0.25">
      <c r="B17" s="34"/>
      <c r="C17" s="34"/>
      <c r="G17" s="77"/>
      <c r="H17" s="65">
        <f>IF($B$20="Cotton",H16+2*$B$25, H16+$B$25)</f>
        <v>1620</v>
      </c>
      <c r="I17" s="60">
        <f t="shared" ca="1" si="7"/>
        <v>-98.1899999999996</v>
      </c>
      <c r="J17" s="60">
        <f t="shared" ca="1" si="8"/>
        <v>-45.1899999999996</v>
      </c>
      <c r="K17" s="60">
        <f t="shared" ca="1" si="1"/>
        <v>7.8100000000004002</v>
      </c>
      <c r="L17" s="60">
        <f t="shared" ca="1" si="2"/>
        <v>60.8100000000004</v>
      </c>
      <c r="M17" s="60">
        <f t="shared" ca="1" si="3"/>
        <v>113.8100000000004</v>
      </c>
      <c r="N17" s="60">
        <f t="shared" ca="1" si="4"/>
        <v>166.8100000000004</v>
      </c>
      <c r="O17" s="60">
        <f t="shared" ca="1" si="5"/>
        <v>219.8100000000004</v>
      </c>
      <c r="S17" s="68"/>
      <c r="T17" s="43">
        <f>T16+$B$12</f>
        <v>75</v>
      </c>
      <c r="U17" s="61">
        <f t="shared" ca="1" si="9"/>
        <v>114.38000000000011</v>
      </c>
      <c r="V17" s="61">
        <f t="shared" ca="1" si="6"/>
        <v>121.88000000000011</v>
      </c>
      <c r="W17" s="61">
        <f t="shared" ca="1" si="6"/>
        <v>129.38000000000011</v>
      </c>
      <c r="X17" s="61">
        <f t="shared" ca="1" si="6"/>
        <v>136.88000000000011</v>
      </c>
      <c r="Y17" s="61">
        <f t="shared" ca="1" si="6"/>
        <v>144.38000000000011</v>
      </c>
      <c r="Z17" s="61">
        <f t="shared" ca="1" si="6"/>
        <v>151.88</v>
      </c>
      <c r="AA17" s="61">
        <f t="shared" ca="1" si="6"/>
        <v>159.38</v>
      </c>
      <c r="AB17" s="50"/>
      <c r="AP17"/>
    </row>
    <row r="18" spans="1:42" ht="23.45" customHeight="1" thickBot="1" x14ac:dyDescent="0.3">
      <c r="A18" s="66" t="s">
        <v>251</v>
      </c>
      <c r="B18" s="67"/>
      <c r="C18" s="67"/>
      <c r="D18" s="63"/>
      <c r="O18" s="39"/>
      <c r="P18" s="39"/>
      <c r="Q18" s="39"/>
      <c r="AB18" s="50"/>
      <c r="AP18"/>
    </row>
    <row r="19" spans="1:42" ht="15" x14ac:dyDescent="0.25">
      <c r="B19" s="34"/>
      <c r="O19" s="51"/>
      <c r="P19" s="51"/>
      <c r="Q19" s="51"/>
      <c r="AB19" s="50"/>
      <c r="AP19"/>
    </row>
    <row r="20" spans="1:42" ht="15" x14ac:dyDescent="0.25">
      <c r="A20" s="32" t="s">
        <v>401</v>
      </c>
      <c r="B20" s="52" t="s">
        <v>122</v>
      </c>
      <c r="P20" s="53"/>
      <c r="Q20" s="53"/>
      <c r="AB20" s="50"/>
      <c r="AP20"/>
    </row>
    <row r="21" spans="1:42" ht="28.35" customHeight="1" thickBot="1" x14ac:dyDescent="0.3">
      <c r="A21" s="42" t="s">
        <v>402</v>
      </c>
      <c r="B21" s="76" t="s">
        <v>412</v>
      </c>
      <c r="C21" s="76"/>
      <c r="D21" s="76"/>
      <c r="H21" s="62" t="str">
        <f>IF(AND(B7="Corn",B20="Cotton"),"Table 2. Difference in Net Returns Between Corn and Cotton $/ac",IF(AND(B7="Corn",B20="Rice"),"Table 2. Difference in Net Returns Between Corn and Rice $/ac",IF(AND(B7="Corn",B20="Soybeans"),"Table 2. Difference in Net Returns Between Corn and Soybeans $/ac",IF(AND(B7="Cotton",B20="Corn"),"Table 2. Difference in Net Returns Between Cotton and Corn $/ac",IF(AND(B7="Cotton",B20="Rice"),"Table 2. Difference in Net Returns Between Cotton and Rice $/ac",IF(AND(B7="Cotton",B20="Soybeans"),"Table 2. Difference in Net Returns Between Cotton and Soybeans $/ac",IF(AND(B7="Rice",B20="Corn"),"Table 2. Difference in Net Returns Between Rice and Corn $/ac",IF(AND(B7="Rice",B20="Cotton"),"Table 2. Difference in Net Returns Between Rice and Cotton $/ac",IF(AND(B7="Rice",B20="Soybeans"),"Table 2. Difference in Net Returns Between Rice and Soybeans $/ac",IF(AND(B7="Soybeans",B20="Corn"),"Table 2. Difference in Net Returns Between Soybeans and Corn $/ac",IF(AND(B7="Soybeans",B20="Cotton"),"Table 2. Difference in Net Returns Between Soybeans and Cotton $/ac",IF(AND(B7="Soybeans",B20="Rice"),"Table 2. Difference in Net Returns Between Soybeans and Rice $/ac",IF(AND(B7="Corn",B20="Corn"),"Table 2. Difference in Net Returns Between Corn 1 and Corn 2 $/ac",IF(AND(B7="Soybeans",B20="Soybeans"),"Table 2. Difference in Net Returns Between Soybean 1 and Soybean 2 $/ac",IF(AND(B7="Cotton",B20="Cotton"),"Table 2. Difference in Net Returns Between Cotton 1 and Cotton 2 $/ac",IF(AND(B7="Rice",B20="Rice"),"Table 2. Difference in Net Returns Between Rice 1 and Rice 2 $/ac",))))))))))))))))</f>
        <v>Table 2. Difference in Net Returns Between Soybeans and Cotton $/ac</v>
      </c>
      <c r="I21" s="63"/>
      <c r="J21" s="64"/>
      <c r="K21" s="64"/>
      <c r="L21" s="64"/>
      <c r="M21" s="64"/>
      <c r="N21" s="64"/>
      <c r="O21" s="64"/>
      <c r="T21" s="79" t="str">
        <f>IF(B20="Corn","Table 4. Corn Net Returns Across Yield and Price $/ac",IF(B20="Cotton","Table 4. Cotton Net Returns Across Yield and Price $/ac",IF(B20="Rice","Table 4. Rice Net Returns Across Yield and Price $/ac",IF(B20="Soybeans","Table 4. Soybean Net Returns Across Yield and Price $/ac",IF(B20="Wheat","Table 4. Wheat Net Returns Across Yield and Price","")))))</f>
        <v>Table 4. Cotton Net Returns Across Yield and Price $/ac</v>
      </c>
      <c r="U21" s="79"/>
      <c r="V21" s="79"/>
      <c r="W21" s="79"/>
      <c r="X21" s="79"/>
      <c r="Y21" s="79"/>
      <c r="Z21" s="79"/>
      <c r="AA21" s="79"/>
      <c r="AP21"/>
    </row>
    <row r="22" spans="1:42" ht="16.350000000000001" customHeight="1" x14ac:dyDescent="0.25">
      <c r="I22" s="69" t="str">
        <f>IF(B7="Corn","Corn Price $/bu",IF(B7="Cotton","Lint Price $/lb",IF(B7="Rice","Rice Price $/bu",IF(B7="Soybeans","Soybean Price $/bu",IF(B7="Wheat","Wheat Price $/bu","")))))</f>
        <v>Soybean Price $/bu</v>
      </c>
      <c r="J22" s="69"/>
      <c r="K22" s="69"/>
      <c r="L22" s="69"/>
      <c r="M22" s="69"/>
      <c r="N22" s="69"/>
      <c r="O22" s="69"/>
      <c r="U22" s="69" t="str">
        <f>IF(B20="Corn","Corn Price $/bu",IF(B20="Cotton","Lint Price $/lb",IF(B20="Rice","Rice Price $/bu",IF(B20="Soybeans","Soybean Price $/bu",IF(B20="Wheat","Wheat Price $/bu","")))))</f>
        <v>Lint Price $/lb</v>
      </c>
      <c r="V22" s="69"/>
      <c r="W22" s="69"/>
      <c r="X22" s="69"/>
      <c r="Y22" s="69"/>
      <c r="Z22" s="69"/>
      <c r="AA22" s="69"/>
      <c r="AF22" s="39"/>
      <c r="AP22"/>
    </row>
    <row r="23" spans="1:42" ht="14.45" customHeight="1" x14ac:dyDescent="0.25">
      <c r="A23" s="32"/>
      <c r="B23" s="41" t="str">
        <f>IF(B20="Cotton","Lint lbs/ac","bu/ac")</f>
        <v>Lint lbs/ac</v>
      </c>
      <c r="C23" s="41" t="str">
        <f>IF(B20="Cotton","Cottonseed lbs/ac","")</f>
        <v>Cottonseed lbs/ac</v>
      </c>
      <c r="I23" s="37">
        <f>J23-Calculator!$B$16</f>
        <v>10.3</v>
      </c>
      <c r="J23" s="37">
        <f>K23-Calculator!$B$16</f>
        <v>10.4</v>
      </c>
      <c r="K23" s="37">
        <f>L23-Calculator!$B$16</f>
        <v>10.5</v>
      </c>
      <c r="L23" s="37">
        <f>B15</f>
        <v>10.6</v>
      </c>
      <c r="M23" s="37">
        <f>L23+$B$16</f>
        <v>10.7</v>
      </c>
      <c r="N23" s="37">
        <f t="shared" ref="N23:O23" si="10">M23+$B$16</f>
        <v>10.799999999999999</v>
      </c>
      <c r="O23" s="37">
        <f t="shared" si="10"/>
        <v>10.899999999999999</v>
      </c>
      <c r="U23" s="37">
        <f>V23-Calculator!$B$29</f>
        <v>0.38000000000000012</v>
      </c>
      <c r="V23" s="37">
        <f>W23-Calculator!$B$29</f>
        <v>0.48000000000000009</v>
      </c>
      <c r="W23" s="37">
        <f>X23-Calculator!$B$29</f>
        <v>0.58000000000000007</v>
      </c>
      <c r="X23" s="54">
        <f>B28</f>
        <v>0.68</v>
      </c>
      <c r="Y23" s="37">
        <f>X23+$B$29</f>
        <v>0.78</v>
      </c>
      <c r="Z23" s="37">
        <f t="shared" ref="Z23:AA23" si="11">Y23+$B$29</f>
        <v>0.88</v>
      </c>
      <c r="AA23" s="37">
        <f t="shared" si="11"/>
        <v>0.98</v>
      </c>
      <c r="AE23" s="40" t="s">
        <v>403</v>
      </c>
      <c r="AF23" s="55" t="str">
        <f>IF(B20=0,"",B20)</f>
        <v>Cotton</v>
      </c>
    </row>
    <row r="24" spans="1:42" ht="15" x14ac:dyDescent="0.25">
      <c r="A24" s="32" t="s">
        <v>248</v>
      </c>
      <c r="B24" s="45">
        <v>1500</v>
      </c>
      <c r="C24" s="42">
        <v>2025</v>
      </c>
      <c r="G24" s="68" t="str">
        <f>IF(B20="Corn","Corn Price $/bu",IF(B20="Cotton","Lint Price $/lb",IF(B20="Rice","Rice Price $/bu",IF(B20="Soybeans","Soybean Price $/bu",IF(B20="Wheat","Wheat Price $/bu","")))))</f>
        <v>Lint Price $/lb</v>
      </c>
      <c r="H24" s="56">
        <f t="shared" ref="H24:H25" si="12">H25-$B$29</f>
        <v>0.38000000000000012</v>
      </c>
      <c r="I24" s="61">
        <f t="shared" ref="I24:O24" ca="1" si="13">U$14-$U$27</f>
        <v>533.61000000000035</v>
      </c>
      <c r="J24" s="61">
        <f t="shared" ca="1" si="13"/>
        <v>539.61000000000035</v>
      </c>
      <c r="K24" s="61">
        <f t="shared" ca="1" si="13"/>
        <v>545.61000000000035</v>
      </c>
      <c r="L24" s="61">
        <f t="shared" ca="1" si="13"/>
        <v>551.61000000000035</v>
      </c>
      <c r="M24" s="61">
        <f t="shared" ca="1" si="13"/>
        <v>557.61000000000035</v>
      </c>
      <c r="N24" s="61">
        <f t="shared" ca="1" si="13"/>
        <v>563.61000000000024</v>
      </c>
      <c r="O24" s="61">
        <f t="shared" ca="1" si="13"/>
        <v>569.61000000000024</v>
      </c>
      <c r="S24" s="68" t="str">
        <f>IF(B20="Corn","Corn Yields bu/ac",IF(B20="Cotton","Lint Yields lbs/ac",IF(B20="Rice","Rice Yields bu/ac",IF(B20="Soybeans","Soybean Yields bu/ac",IF(B20="Wheat","Wheat Yields bu/ac","")))))</f>
        <v>Lint Yields lbs/ac</v>
      </c>
      <c r="T24" s="43">
        <f>T25-$B$25</f>
        <v>1440</v>
      </c>
      <c r="U24" s="53">
        <f ca="1">IF($B$20="Cotton",(U$23*$T24)+($C$24*$C$28)-$AF$26,(U$23*$T24)-$AF$26)</f>
        <v>-596.53000000000031</v>
      </c>
      <c r="V24" s="53">
        <f t="shared" ref="V24:AA30" ca="1" si="14">IF($B$20="Cotton",(V$23*$T24)+($C$24*$C$28)-$AF$26,(V$23*$T24)-$AF$26)</f>
        <v>-452.53000000000031</v>
      </c>
      <c r="W24" s="53">
        <f t="shared" ca="1" si="14"/>
        <v>-308.53000000000043</v>
      </c>
      <c r="X24" s="53">
        <f ca="1">IF($B$20="Cotton",(X$23*$T24)+($C$24*$C$28)-$AF$26,(X$23*$T24)-$AF$26)</f>
        <v>-164.53000000000043</v>
      </c>
      <c r="Y24" s="53">
        <f t="shared" ca="1" si="14"/>
        <v>-20.530000000000427</v>
      </c>
      <c r="Z24" s="53">
        <f t="shared" ca="1" si="14"/>
        <v>123.46999999999957</v>
      </c>
      <c r="AA24" s="53">
        <f t="shared" ca="1" si="14"/>
        <v>267.46999999999957</v>
      </c>
      <c r="AD24" s="32" t="s">
        <v>291</v>
      </c>
      <c r="AE24" s="31" t="s">
        <v>290</v>
      </c>
      <c r="AF24" s="47">
        <f ca="1">VLOOKUP(AD11,INDIRECT("'"&amp;$AS$2&amp;"'!"&amp;"A99:E102"),5,FALSE)</f>
        <v>1063.5400000000004</v>
      </c>
    </row>
    <row r="25" spans="1:42" ht="16.350000000000001" customHeight="1" x14ac:dyDescent="0.25">
      <c r="A25" s="32" t="s">
        <v>399</v>
      </c>
      <c r="B25" s="45">
        <v>20</v>
      </c>
      <c r="E25" s="57"/>
      <c r="G25" s="68"/>
      <c r="H25" s="56">
        <f t="shared" si="12"/>
        <v>0.48000000000000009</v>
      </c>
      <c r="I25" s="61">
        <f t="shared" ref="I25:O25" ca="1" si="15">U$14-$V$27</f>
        <v>383.61000000000047</v>
      </c>
      <c r="J25" s="61">
        <f t="shared" ca="1" si="15"/>
        <v>389.61000000000047</v>
      </c>
      <c r="K25" s="61">
        <f t="shared" ca="1" si="15"/>
        <v>395.61000000000047</v>
      </c>
      <c r="L25" s="61">
        <f t="shared" ca="1" si="15"/>
        <v>401.61000000000047</v>
      </c>
      <c r="M25" s="61">
        <f t="shared" ca="1" si="15"/>
        <v>407.61000000000047</v>
      </c>
      <c r="N25" s="61">
        <f t="shared" ca="1" si="15"/>
        <v>413.61000000000035</v>
      </c>
      <c r="O25" s="61">
        <f t="shared" ca="1" si="15"/>
        <v>419.61000000000035</v>
      </c>
      <c r="S25" s="68"/>
      <c r="T25" s="43">
        <f>T26-$B$25</f>
        <v>1460</v>
      </c>
      <c r="U25" s="53">
        <f t="shared" ref="U25:U30" ca="1" si="16">IF($B$20="Cotton",(U$23*$T25)+($C$24*$C$28)-$AF$26,(U$23*$T25)-$AF$26)</f>
        <v>-588.93000000000029</v>
      </c>
      <c r="V25" s="53">
        <f t="shared" ca="1" si="14"/>
        <v>-442.93000000000029</v>
      </c>
      <c r="W25" s="53">
        <f t="shared" ca="1" si="14"/>
        <v>-296.93000000000029</v>
      </c>
      <c r="X25" s="53">
        <f t="shared" ca="1" si="14"/>
        <v>-150.93000000000029</v>
      </c>
      <c r="Y25" s="53">
        <f t="shared" ca="1" si="14"/>
        <v>-4.9300000000005184</v>
      </c>
      <c r="Z25" s="53">
        <f t="shared" ca="1" si="14"/>
        <v>141.06999999999948</v>
      </c>
      <c r="AA25" s="53">
        <f t="shared" ca="1" si="14"/>
        <v>287.06999999999948</v>
      </c>
      <c r="AD25" s="32" t="s">
        <v>288</v>
      </c>
      <c r="AE25" s="31" t="s">
        <v>290</v>
      </c>
      <c r="AF25" s="47">
        <f ca="1">VLOOKUP(AD12,INDIRECT("'"&amp;$AS$2&amp;"'!"&amp;"A99:E102"),5,FALSE)</f>
        <v>302.94000000000005</v>
      </c>
    </row>
    <row r="26" spans="1:42" ht="15.6" customHeight="1" x14ac:dyDescent="0.25">
      <c r="E26" s="58"/>
      <c r="G26" s="68"/>
      <c r="H26" s="56">
        <f>H27-$B$29</f>
        <v>0.58000000000000007</v>
      </c>
      <c r="I26" s="61">
        <f t="shared" ref="I26:O26" ca="1" si="17">U$14-$W$27</f>
        <v>233.61000000000058</v>
      </c>
      <c r="J26" s="61">
        <f t="shared" ca="1" si="17"/>
        <v>239.61000000000058</v>
      </c>
      <c r="K26" s="61">
        <f t="shared" ca="1" si="17"/>
        <v>245.61000000000058</v>
      </c>
      <c r="L26" s="61">
        <f t="shared" ca="1" si="17"/>
        <v>251.61000000000058</v>
      </c>
      <c r="M26" s="61">
        <f t="shared" ca="1" si="17"/>
        <v>257.61000000000058</v>
      </c>
      <c r="N26" s="61">
        <f t="shared" ca="1" si="17"/>
        <v>263.61000000000047</v>
      </c>
      <c r="O26" s="61">
        <f t="shared" ca="1" si="17"/>
        <v>269.61000000000047</v>
      </c>
      <c r="S26" s="68"/>
      <c r="T26" s="43">
        <f>T27-$B$25</f>
        <v>1480</v>
      </c>
      <c r="U26" s="53">
        <f t="shared" ca="1" si="16"/>
        <v>-581.33000000000027</v>
      </c>
      <c r="V26" s="53">
        <f t="shared" ca="1" si="14"/>
        <v>-433.33000000000038</v>
      </c>
      <c r="W26" s="53">
        <f t="shared" ca="1" si="14"/>
        <v>-285.33000000000038</v>
      </c>
      <c r="X26" s="53">
        <f t="shared" ca="1" si="14"/>
        <v>-137.33000000000038</v>
      </c>
      <c r="Y26" s="53">
        <f t="shared" ca="1" si="14"/>
        <v>10.669999999999618</v>
      </c>
      <c r="Z26" s="53">
        <f t="shared" ca="1" si="14"/>
        <v>158.66999999999962</v>
      </c>
      <c r="AA26" s="53">
        <f t="shared" ca="1" si="14"/>
        <v>306.66999999999939</v>
      </c>
      <c r="AD26" s="32" t="s">
        <v>289</v>
      </c>
      <c r="AE26" s="31" t="s">
        <v>290</v>
      </c>
      <c r="AF26" s="47">
        <f ca="1">VLOOKUP(AD13,INDIRECT("'"&amp;$AS$2&amp;"'!"&amp;"A99:E102"),5,FALSE)</f>
        <v>1366.4800000000005</v>
      </c>
    </row>
    <row r="27" spans="1:42" ht="16.350000000000001" customHeight="1" x14ac:dyDescent="0.25">
      <c r="A27" s="32"/>
      <c r="B27" s="41" t="str">
        <f>IF(B20="Cotton","Lint $/lb","$/bu")</f>
        <v>Lint $/lb</v>
      </c>
      <c r="C27" s="57" t="str">
        <f>IF(B20="Cotton", "Cottonseed $/lb","")</f>
        <v>Cottonseed $/lb</v>
      </c>
      <c r="E27" s="58"/>
      <c r="G27" s="68"/>
      <c r="H27" s="56">
        <f>B28</f>
        <v>0.68</v>
      </c>
      <c r="I27" s="61">
        <f t="shared" ref="I27:O27" ca="1" si="18">U$14-$X$27</f>
        <v>83.610000000000582</v>
      </c>
      <c r="J27" s="61">
        <f t="shared" ca="1" si="18"/>
        <v>89.610000000000582</v>
      </c>
      <c r="K27" s="61">
        <f t="shared" ca="1" si="18"/>
        <v>95.610000000000582</v>
      </c>
      <c r="L27" s="61">
        <f t="shared" ca="1" si="18"/>
        <v>101.61000000000058</v>
      </c>
      <c r="M27" s="61">
        <f t="shared" ca="1" si="18"/>
        <v>107.61000000000058</v>
      </c>
      <c r="N27" s="61">
        <f t="shared" ca="1" si="18"/>
        <v>113.61000000000047</v>
      </c>
      <c r="O27" s="61">
        <f t="shared" ca="1" si="18"/>
        <v>119.61000000000047</v>
      </c>
      <c r="S27" s="68"/>
      <c r="T27" s="43">
        <f>B24</f>
        <v>1500</v>
      </c>
      <c r="U27" s="53">
        <f t="shared" ca="1" si="16"/>
        <v>-573.73000000000025</v>
      </c>
      <c r="V27" s="53">
        <f t="shared" ca="1" si="14"/>
        <v>-423.73000000000036</v>
      </c>
      <c r="W27" s="53">
        <f t="shared" ca="1" si="14"/>
        <v>-273.73000000000047</v>
      </c>
      <c r="X27" s="53">
        <f t="shared" ca="1" si="14"/>
        <v>-123.73000000000047</v>
      </c>
      <c r="Y27" s="53">
        <f t="shared" ca="1" si="14"/>
        <v>26.269999999999527</v>
      </c>
      <c r="Z27" s="53">
        <f t="shared" ca="1" si="14"/>
        <v>176.26999999999953</v>
      </c>
      <c r="AA27" s="53">
        <f t="shared" ca="1" si="14"/>
        <v>326.26999999999953</v>
      </c>
      <c r="AD27" s="32" t="s">
        <v>310</v>
      </c>
      <c r="AE27" s="31" t="str">
        <f>IF(AF23="Cotton","$/lb","$/bu")</f>
        <v>$/lb</v>
      </c>
      <c r="AF27" s="48">
        <f ca="1">IFERROR(ROUND(IF(B20="Cotton",(AF26-(C24*C28))/B24,AF26/B24),2),"")</f>
        <v>0.76</v>
      </c>
    </row>
    <row r="28" spans="1:42" ht="17.45" customHeight="1" x14ac:dyDescent="0.25">
      <c r="A28" s="32" t="s">
        <v>249</v>
      </c>
      <c r="B28" s="49">
        <v>0.68</v>
      </c>
      <c r="C28" s="59">
        <v>0.11</v>
      </c>
      <c r="E28" s="58"/>
      <c r="G28" s="68"/>
      <c r="H28" s="56">
        <f>H27+$B$29</f>
        <v>0.78</v>
      </c>
      <c r="I28" s="61">
        <f t="shared" ref="I28:O28" ca="1" si="19">U$14-$Y$27</f>
        <v>-66.389999999999418</v>
      </c>
      <c r="J28" s="61">
        <f t="shared" ca="1" si="19"/>
        <v>-60.389999999999418</v>
      </c>
      <c r="K28" s="61">
        <f t="shared" ca="1" si="19"/>
        <v>-54.389999999999418</v>
      </c>
      <c r="L28" s="61">
        <f t="shared" ca="1" si="19"/>
        <v>-48.389999999999418</v>
      </c>
      <c r="M28" s="61">
        <f t="shared" ca="1" si="19"/>
        <v>-42.389999999999418</v>
      </c>
      <c r="N28" s="61">
        <f t="shared" ca="1" si="19"/>
        <v>-36.389999999999532</v>
      </c>
      <c r="O28" s="61">
        <f t="shared" ca="1" si="19"/>
        <v>-30.389999999999532</v>
      </c>
      <c r="S28" s="68"/>
      <c r="T28" s="43">
        <f>T27+$B$25</f>
        <v>1520</v>
      </c>
      <c r="U28" s="53">
        <f t="shared" ca="1" si="16"/>
        <v>-566.13000000000034</v>
      </c>
      <c r="V28" s="53">
        <f t="shared" ca="1" si="14"/>
        <v>-414.13000000000034</v>
      </c>
      <c r="W28" s="53">
        <f t="shared" ca="1" si="14"/>
        <v>-262.13000000000034</v>
      </c>
      <c r="X28" s="53">
        <f t="shared" ca="1" si="14"/>
        <v>-110.13000000000034</v>
      </c>
      <c r="Y28" s="53">
        <f t="shared" ca="1" si="14"/>
        <v>41.869999999999663</v>
      </c>
      <c r="Z28" s="53">
        <f t="shared" ca="1" si="14"/>
        <v>193.86999999999944</v>
      </c>
      <c r="AA28" s="53">
        <f t="shared" ca="1" si="14"/>
        <v>345.86999999999944</v>
      </c>
    </row>
    <row r="29" spans="1:42" ht="18.600000000000001" customHeight="1" x14ac:dyDescent="0.25">
      <c r="A29" s="32" t="s">
        <v>400</v>
      </c>
      <c r="B29" s="49">
        <v>0.1</v>
      </c>
      <c r="E29" s="58"/>
      <c r="G29" s="68"/>
      <c r="H29" s="56">
        <f t="shared" ref="H29:H30" si="20">H28+$B$29</f>
        <v>0.88</v>
      </c>
      <c r="I29" s="61">
        <f t="shared" ref="I29:O29" ca="1" si="21">U$14-$Z$27</f>
        <v>-216.38999999999942</v>
      </c>
      <c r="J29" s="61">
        <f t="shared" ca="1" si="21"/>
        <v>-210.38999999999942</v>
      </c>
      <c r="K29" s="61">
        <f t="shared" ca="1" si="21"/>
        <v>-204.38999999999942</v>
      </c>
      <c r="L29" s="61">
        <f t="shared" ca="1" si="21"/>
        <v>-198.38999999999942</v>
      </c>
      <c r="M29" s="61">
        <f t="shared" ca="1" si="21"/>
        <v>-192.38999999999942</v>
      </c>
      <c r="N29" s="61">
        <f t="shared" ca="1" si="21"/>
        <v>-186.38999999999953</v>
      </c>
      <c r="O29" s="61">
        <f t="shared" ca="1" si="21"/>
        <v>-180.38999999999953</v>
      </c>
      <c r="S29" s="68"/>
      <c r="T29" s="43">
        <f>T28+$B$25</f>
        <v>1540</v>
      </c>
      <c r="U29" s="53">
        <f t="shared" ca="1" si="16"/>
        <v>-558.53000000000031</v>
      </c>
      <c r="V29" s="53">
        <f t="shared" ca="1" si="14"/>
        <v>-404.53000000000031</v>
      </c>
      <c r="W29" s="53">
        <f t="shared" ca="1" si="14"/>
        <v>-250.5300000000002</v>
      </c>
      <c r="X29" s="53">
        <f t="shared" ca="1" si="14"/>
        <v>-96.530000000000427</v>
      </c>
      <c r="Y29" s="53">
        <f t="shared" ca="1" si="14"/>
        <v>57.469999999999573</v>
      </c>
      <c r="Z29" s="53">
        <f t="shared" ca="1" si="14"/>
        <v>211.46999999999957</v>
      </c>
      <c r="AA29" s="53">
        <f t="shared" ca="1" si="14"/>
        <v>365.46999999999957</v>
      </c>
      <c r="AF29" s="50"/>
    </row>
    <row r="30" spans="1:42" ht="20.45" customHeight="1" x14ac:dyDescent="0.25">
      <c r="B30" s="38"/>
      <c r="G30" s="68"/>
      <c r="H30" s="56">
        <f t="shared" si="20"/>
        <v>0.98</v>
      </c>
      <c r="I30" s="61">
        <f t="shared" ref="I30:O30" ca="1" si="22">U$14-$AA$27</f>
        <v>-366.38999999999942</v>
      </c>
      <c r="J30" s="61">
        <f t="shared" ca="1" si="22"/>
        <v>-360.38999999999942</v>
      </c>
      <c r="K30" s="61">
        <f t="shared" ca="1" si="22"/>
        <v>-354.38999999999942</v>
      </c>
      <c r="L30" s="61">
        <f t="shared" ca="1" si="22"/>
        <v>-348.38999999999942</v>
      </c>
      <c r="M30" s="61">
        <f t="shared" ca="1" si="22"/>
        <v>-342.38999999999942</v>
      </c>
      <c r="N30" s="61">
        <f t="shared" ca="1" si="22"/>
        <v>-336.38999999999953</v>
      </c>
      <c r="O30" s="61">
        <f t="shared" ca="1" si="22"/>
        <v>-330.38999999999953</v>
      </c>
      <c r="S30" s="68"/>
      <c r="T30" s="43">
        <f>T29+$B$25</f>
        <v>1560</v>
      </c>
      <c r="U30" s="53">
        <f t="shared" ca="1" si="16"/>
        <v>-550.93000000000029</v>
      </c>
      <c r="V30" s="53">
        <f t="shared" ca="1" si="14"/>
        <v>-394.93000000000029</v>
      </c>
      <c r="W30" s="53">
        <f t="shared" ca="1" si="14"/>
        <v>-238.93000000000029</v>
      </c>
      <c r="X30" s="53">
        <f t="shared" ca="1" si="14"/>
        <v>-82.930000000000291</v>
      </c>
      <c r="Y30" s="53">
        <f t="shared" ca="1" si="14"/>
        <v>73.069999999999482</v>
      </c>
      <c r="Z30" s="53">
        <f t="shared" ca="1" si="14"/>
        <v>229.06999999999948</v>
      </c>
      <c r="AA30" s="53">
        <f t="shared" ca="1" si="14"/>
        <v>385.06999999999948</v>
      </c>
    </row>
  </sheetData>
  <mergeCells count="13">
    <mergeCell ref="S24:S30"/>
    <mergeCell ref="I22:O22"/>
    <mergeCell ref="G24:G30"/>
    <mergeCell ref="A1:N1"/>
    <mergeCell ref="U22:AA22"/>
    <mergeCell ref="B8:D8"/>
    <mergeCell ref="B21:D21"/>
    <mergeCell ref="G11:G17"/>
    <mergeCell ref="I9:O9"/>
    <mergeCell ref="S11:S17"/>
    <mergeCell ref="T8:AA8"/>
    <mergeCell ref="U9:AA9"/>
    <mergeCell ref="T21:AA21"/>
  </mergeCells>
  <conditionalFormatting sqref="C11">
    <cfRule type="expression" dxfId="23" priority="5">
      <formula>$B$7="Wheat"</formula>
    </cfRule>
    <cfRule type="expression" dxfId="22" priority="6">
      <formula>$B$7="Rice"</formula>
    </cfRule>
    <cfRule type="expression" dxfId="21" priority="7">
      <formula>$B$7="Soybeans"</formula>
    </cfRule>
    <cfRule type="expression" dxfId="20" priority="8">
      <formula>$B$7="Corn"</formula>
    </cfRule>
    <cfRule type="expression" dxfId="19" priority="28">
      <formula>$B$7="Cotton"</formula>
    </cfRule>
  </conditionalFormatting>
  <conditionalFormatting sqref="C15">
    <cfRule type="expression" dxfId="18" priority="1">
      <formula>$B$7="Wheat"</formula>
    </cfRule>
    <cfRule type="expression" dxfId="17" priority="2">
      <formula>$B$7="Rice"</formula>
    </cfRule>
    <cfRule type="expression" dxfId="16" priority="3">
      <formula>$B$7="Soybeans"</formula>
    </cfRule>
    <cfRule type="expression" dxfId="15" priority="4">
      <formula>$B$7="Corn"</formula>
    </cfRule>
    <cfRule type="expression" dxfId="14" priority="26">
      <formula>$B$7="Cotton"</formula>
    </cfRule>
  </conditionalFormatting>
  <conditionalFormatting sqref="C24">
    <cfRule type="expression" dxfId="13" priority="13">
      <formula>$B$20="Wheat"</formula>
    </cfRule>
    <cfRule type="expression" dxfId="12" priority="14">
      <formula>$B$20="Rice"</formula>
    </cfRule>
    <cfRule type="expression" dxfId="11" priority="15">
      <formula>$B$20="Soybeans"</formula>
    </cfRule>
    <cfRule type="expression" dxfId="10" priority="16">
      <formula>$B$20="Corn"</formula>
    </cfRule>
    <cfRule type="expression" dxfId="9" priority="27">
      <formula>$B$20="Cotton"</formula>
    </cfRule>
  </conditionalFormatting>
  <conditionalFormatting sqref="C28">
    <cfRule type="expression" dxfId="8" priority="9">
      <formula>$B$20="Corn"</formula>
    </cfRule>
    <cfRule type="expression" dxfId="7" priority="10">
      <formula>$B$20="Soybeans"</formula>
    </cfRule>
    <cfRule type="expression" dxfId="6" priority="11">
      <formula>$B$20="Rice"</formula>
    </cfRule>
    <cfRule type="expression" dxfId="5" priority="12">
      <formula>$B$20="Wheat"</formula>
    </cfRule>
    <cfRule type="expression" dxfId="4" priority="25">
      <formula>$B$20="Cotton"</formula>
    </cfRule>
  </conditionalFormatting>
  <conditionalFormatting sqref="I11:O17">
    <cfRule type="cellIs" dxfId="3" priority="23" operator="lessThan">
      <formula>0</formula>
    </cfRule>
    <cfRule type="colorScale" priority="31">
      <colorScale>
        <cfvo type="min"/>
        <cfvo type="max"/>
        <color rgb="FFFCFCFF"/>
        <color rgb="FF63BE7B"/>
      </colorScale>
    </cfRule>
  </conditionalFormatting>
  <conditionalFormatting sqref="I24:O30">
    <cfRule type="cellIs" dxfId="2" priority="21" operator="lessThan">
      <formula>0</formula>
    </cfRule>
    <cfRule type="colorScale" priority="22">
      <colorScale>
        <cfvo type="min"/>
        <cfvo type="max"/>
        <color rgb="FFFCFCFF"/>
        <color rgb="FF63BE7B"/>
      </colorScale>
    </cfRule>
  </conditionalFormatting>
  <conditionalFormatting sqref="U11:AA17">
    <cfRule type="cellIs" dxfId="1" priority="19" operator="lessThan">
      <formula>0</formula>
    </cfRule>
    <cfRule type="colorScale" priority="20">
      <colorScale>
        <cfvo type="min"/>
        <cfvo type="max"/>
        <color rgb="FFFCFCFF"/>
        <color rgb="FF63BE7B"/>
      </colorScale>
    </cfRule>
  </conditionalFormatting>
  <conditionalFormatting sqref="U24:AA30">
    <cfRule type="cellIs" dxfId="0" priority="17" operator="lessThan">
      <formula>0</formula>
    </cfRule>
    <cfRule type="colorScale" priority="18">
      <colorScale>
        <cfvo type="min"/>
        <cfvo type="max"/>
        <color rgb="FFFCFCFF"/>
        <color rgb="FF63BE7B"/>
      </colorScale>
    </cfRule>
  </conditionalFormatting>
  <dataValidations count="3">
    <dataValidation type="list" allowBlank="1" showInputMessage="1" showErrorMessage="1" sqref="B8" xr:uid="{F777717C-76DE-4273-AC5C-6216BC41ABBE}">
      <formula1>INDIRECT($B$7)</formula1>
    </dataValidation>
    <dataValidation type="list" allowBlank="1" showInputMessage="1" showErrorMessage="1" sqref="B21:D21" xr:uid="{591EF3BB-E016-45A1-B023-AEBCE2626523}">
      <formula1>INDIRECT($B$20)</formula1>
    </dataValidation>
    <dataValidation type="list" allowBlank="1" showInputMessage="1" showErrorMessage="1" sqref="B20 B7" xr:uid="{1085F657-94E3-423F-9D00-4FE8E909ADFB}">
      <formula1>$AP$2:$AP$6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8CE2D-4AB2-4065-BF26-3E7866E00893}">
  <sheetPr codeName="Sheet10"/>
  <dimension ref="A1:H116"/>
  <sheetViews>
    <sheetView topLeftCell="A103" workbookViewId="0">
      <selection activeCell="D7" sqref="D7"/>
    </sheetView>
  </sheetViews>
  <sheetFormatPr defaultRowHeight="15" x14ac:dyDescent="0.25"/>
  <cols>
    <col min="1" max="1" width="22.85546875" customWidth="1"/>
    <col min="5" max="5" width="14.5703125" bestFit="1" customWidth="1"/>
    <col min="8" max="8" width="10.5703125" customWidth="1"/>
  </cols>
  <sheetData>
    <row r="1" spans="1:8" x14ac:dyDescent="0.25">
      <c r="A1" s="81" t="s">
        <v>215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410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486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56</v>
      </c>
      <c r="B7" s="9" t="s">
        <v>123</v>
      </c>
      <c r="C7" s="28">
        <f>IF(Calculator!B7="Corn",Calculator!B15,IF(Calculator!B20="Corn",Calculator!B28,5.17))</f>
        <v>5.17</v>
      </c>
      <c r="D7" s="29">
        <f>IF(Calculator!B7="Corn",Calculator!B11,IF(Calculator!B20="Corn",Calculator!B24,220))</f>
        <v>220</v>
      </c>
      <c r="E7" s="22">
        <f>ROUND(C7*D7,2)</f>
        <v>1137.4000000000001</v>
      </c>
      <c r="F7" s="11">
        <v>0</v>
      </c>
      <c r="G7" s="22">
        <f>ROUND(E7*F7,2)</f>
        <v>0</v>
      </c>
      <c r="H7" s="22">
        <f>ROUND(E7-G7,2)</f>
        <v>1137.4000000000001</v>
      </c>
    </row>
    <row r="8" spans="1:8" x14ac:dyDescent="0.25">
      <c r="A8" s="7" t="s">
        <v>11</v>
      </c>
      <c r="C8" s="23"/>
      <c r="E8" s="23">
        <f>SUM(E7:E7)</f>
        <v>1137.4000000000001</v>
      </c>
      <c r="G8" s="12">
        <f>SUM(G7:G7)</f>
        <v>0</v>
      </c>
      <c r="H8" s="12">
        <f>ROUND(E8-G8,2)</f>
        <v>1137.4000000000001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2</v>
      </c>
      <c r="E12" s="23">
        <f>ROUND(C12*D12,2)</f>
        <v>16.100000000000001</v>
      </c>
      <c r="F12" s="16">
        <v>0</v>
      </c>
      <c r="G12" s="23">
        <f>ROUND(E12*F12,2)</f>
        <v>0</v>
      </c>
      <c r="H12" s="23">
        <f>ROUND(E12-G12,2)</f>
        <v>16.100000000000001</v>
      </c>
    </row>
    <row r="13" spans="1:8" x14ac:dyDescent="0.25">
      <c r="A13" s="14" t="s">
        <v>57</v>
      </c>
      <c r="B13" s="14" t="s">
        <v>16</v>
      </c>
      <c r="C13" s="15">
        <v>7.5</v>
      </c>
      <c r="D13" s="14">
        <v>0.2</v>
      </c>
      <c r="E13" s="23">
        <f>ROUND(C13*D13,2)</f>
        <v>1.5</v>
      </c>
      <c r="F13" s="16">
        <v>0</v>
      </c>
      <c r="G13" s="23">
        <f>ROUND(E13*F13,2)</f>
        <v>0</v>
      </c>
      <c r="H13" s="23">
        <f>ROUND(E13-G13,2)</f>
        <v>1.5</v>
      </c>
    </row>
    <row r="14" spans="1:8" x14ac:dyDescent="0.25">
      <c r="A14" s="13" t="s">
        <v>20</v>
      </c>
      <c r="C14" s="23"/>
      <c r="E14" s="23"/>
    </row>
    <row r="15" spans="1:8" x14ac:dyDescent="0.25">
      <c r="A15" s="14" t="s">
        <v>124</v>
      </c>
      <c r="B15" s="14" t="s">
        <v>21</v>
      </c>
      <c r="C15" s="15">
        <v>32.25</v>
      </c>
      <c r="D15" s="14">
        <v>1.63</v>
      </c>
      <c r="E15" s="23">
        <f>ROUND(C15*D15,2)</f>
        <v>52.57</v>
      </c>
      <c r="F15" s="16">
        <v>0</v>
      </c>
      <c r="G15" s="23">
        <f>ROUND(E15*F15,2)</f>
        <v>0</v>
      </c>
      <c r="H15" s="23">
        <f>ROUND(E15-G15,2)</f>
        <v>52.57</v>
      </c>
    </row>
    <row r="16" spans="1:8" x14ac:dyDescent="0.25">
      <c r="A16" s="14" t="s">
        <v>22</v>
      </c>
      <c r="B16" s="14" t="s">
        <v>21</v>
      </c>
      <c r="C16" s="15">
        <v>25.56</v>
      </c>
      <c r="D16" s="14">
        <v>1.25</v>
      </c>
      <c r="E16" s="23">
        <f>ROUND(C16*D16,2)</f>
        <v>31.95</v>
      </c>
      <c r="F16" s="16">
        <v>0</v>
      </c>
      <c r="G16" s="23">
        <f>ROUND(E16*F16,2)</f>
        <v>0</v>
      </c>
      <c r="H16" s="23">
        <f>ROUND(E16-G16,2)</f>
        <v>31.95</v>
      </c>
    </row>
    <row r="17" spans="1:8" x14ac:dyDescent="0.25">
      <c r="A17" s="14" t="s">
        <v>125</v>
      </c>
      <c r="B17" s="14" t="s">
        <v>19</v>
      </c>
      <c r="C17" s="15">
        <v>2.71</v>
      </c>
      <c r="D17" s="14">
        <v>56.026299999999999</v>
      </c>
      <c r="E17" s="23">
        <f>ROUND(C17*D17,2)</f>
        <v>151.83000000000001</v>
      </c>
      <c r="F17" s="16">
        <v>0</v>
      </c>
      <c r="G17" s="23">
        <f>ROUND(E17*F17,2)</f>
        <v>0</v>
      </c>
      <c r="H17" s="23">
        <f>ROUND(E17-G17,2)</f>
        <v>151.83000000000001</v>
      </c>
    </row>
    <row r="18" spans="1:8" x14ac:dyDescent="0.25">
      <c r="A18" s="13" t="s">
        <v>23</v>
      </c>
      <c r="C18" s="23"/>
      <c r="E18" s="23"/>
    </row>
    <row r="19" spans="1:8" x14ac:dyDescent="0.25">
      <c r="A19" s="14" t="s">
        <v>397</v>
      </c>
      <c r="B19" s="14" t="s">
        <v>18</v>
      </c>
      <c r="C19" s="15">
        <v>1.44</v>
      </c>
      <c r="D19" s="14">
        <v>13.7</v>
      </c>
      <c r="E19" s="23">
        <f>ROUND(C19*D19,2)</f>
        <v>19.73</v>
      </c>
      <c r="F19" s="16">
        <v>0</v>
      </c>
      <c r="G19" s="23">
        <f>ROUND(E19*F19,2)</f>
        <v>0</v>
      </c>
      <c r="H19" s="23">
        <f>ROUND(E19-G19,2)</f>
        <v>19.73</v>
      </c>
    </row>
    <row r="20" spans="1:8" x14ac:dyDescent="0.25">
      <c r="A20" s="13" t="s">
        <v>24</v>
      </c>
      <c r="C20" s="23"/>
      <c r="E20" s="23"/>
    </row>
    <row r="21" spans="1:8" x14ac:dyDescent="0.25">
      <c r="A21" s="14" t="s">
        <v>25</v>
      </c>
      <c r="B21" s="14" t="s">
        <v>18</v>
      </c>
      <c r="C21" s="15">
        <v>0.12</v>
      </c>
      <c r="D21" s="14">
        <v>32</v>
      </c>
      <c r="E21" s="23">
        <f>ROUND(C21*D21,2)</f>
        <v>3.84</v>
      </c>
      <c r="F21" s="16">
        <v>0</v>
      </c>
      <c r="G21" s="23">
        <f>ROUND(E21*F21,2)</f>
        <v>0</v>
      </c>
      <c r="H21" s="23">
        <f>ROUND(E21-G21,2)</f>
        <v>3.84</v>
      </c>
    </row>
    <row r="22" spans="1:8" x14ac:dyDescent="0.25">
      <c r="A22" s="14" t="s">
        <v>59</v>
      </c>
      <c r="B22" s="14" t="s">
        <v>26</v>
      </c>
      <c r="C22" s="15">
        <v>15</v>
      </c>
      <c r="D22" s="14">
        <v>0.5</v>
      </c>
      <c r="E22" s="23">
        <f>ROUND(C22*D22,2)</f>
        <v>7.5</v>
      </c>
      <c r="F22" s="16">
        <v>0</v>
      </c>
      <c r="G22" s="23">
        <f>ROUND(E22*F22,2)</f>
        <v>0</v>
      </c>
      <c r="H22" s="23">
        <f>ROUND(E22-G22,2)</f>
        <v>7.5</v>
      </c>
    </row>
    <row r="23" spans="1:8" x14ac:dyDescent="0.25">
      <c r="A23" s="14" t="s">
        <v>104</v>
      </c>
      <c r="B23" s="14" t="s">
        <v>26</v>
      </c>
      <c r="C23" s="15">
        <v>11.55</v>
      </c>
      <c r="D23" s="14">
        <v>1</v>
      </c>
      <c r="E23" s="23">
        <f>ROUND(C23*D23,2)</f>
        <v>11.55</v>
      </c>
      <c r="F23" s="16">
        <v>0</v>
      </c>
      <c r="G23" s="23">
        <f>ROUND(E23*F23,2)</f>
        <v>0</v>
      </c>
      <c r="H23" s="23">
        <f>ROUND(E23-G23,2)</f>
        <v>11.55</v>
      </c>
    </row>
    <row r="24" spans="1:8" x14ac:dyDescent="0.25">
      <c r="A24" s="14" t="s">
        <v>126</v>
      </c>
      <c r="B24" s="14" t="s">
        <v>26</v>
      </c>
      <c r="C24" s="15">
        <v>2.17</v>
      </c>
      <c r="D24" s="14">
        <v>4</v>
      </c>
      <c r="E24" s="23">
        <f>ROUND(C24*D24,2)</f>
        <v>8.68</v>
      </c>
      <c r="F24" s="16">
        <v>0</v>
      </c>
      <c r="G24" s="23">
        <f>ROUND(E24*F24,2)</f>
        <v>0</v>
      </c>
      <c r="H24" s="23">
        <f>ROUND(E24-G24,2)</f>
        <v>8.68</v>
      </c>
    </row>
    <row r="25" spans="1:8" x14ac:dyDescent="0.25">
      <c r="A25" s="14" t="s">
        <v>127</v>
      </c>
      <c r="B25" s="14" t="s">
        <v>26</v>
      </c>
      <c r="C25" s="15">
        <v>5.76</v>
      </c>
      <c r="D25" s="14">
        <v>3.6</v>
      </c>
      <c r="E25" s="23">
        <f>ROUND(C25*D25,2)</f>
        <v>20.74</v>
      </c>
      <c r="F25" s="16">
        <v>0</v>
      </c>
      <c r="G25" s="23">
        <f>ROUND(E25*F25,2)</f>
        <v>0</v>
      </c>
      <c r="H25" s="23">
        <f>ROUND(E25-G25,2)</f>
        <v>20.74</v>
      </c>
    </row>
    <row r="26" spans="1:8" x14ac:dyDescent="0.25">
      <c r="A26" s="13" t="s">
        <v>27</v>
      </c>
      <c r="C26" s="23"/>
      <c r="E26" s="23"/>
    </row>
    <row r="27" spans="1:8" x14ac:dyDescent="0.25">
      <c r="A27" s="14" t="s">
        <v>110</v>
      </c>
      <c r="B27" s="14" t="s">
        <v>18</v>
      </c>
      <c r="C27" s="15">
        <v>0.42</v>
      </c>
      <c r="D27" s="14">
        <v>1.2804</v>
      </c>
      <c r="E27" s="23">
        <f>ROUND(C27*D27,2)</f>
        <v>0.54</v>
      </c>
      <c r="F27" s="16">
        <v>0</v>
      </c>
      <c r="G27" s="23">
        <f>ROUND(E27*F27,2)</f>
        <v>0</v>
      </c>
      <c r="H27" s="23">
        <f>ROUND(E27-G27,2)</f>
        <v>0.54</v>
      </c>
    </row>
    <row r="28" spans="1:8" x14ac:dyDescent="0.25">
      <c r="A28" s="13" t="s">
        <v>33</v>
      </c>
      <c r="C28" s="23"/>
      <c r="E28" s="23"/>
    </row>
    <row r="29" spans="1:8" x14ac:dyDescent="0.25">
      <c r="A29" s="14" t="s">
        <v>149</v>
      </c>
      <c r="B29" s="14" t="s">
        <v>60</v>
      </c>
      <c r="C29" s="15">
        <v>6.02</v>
      </c>
      <c r="D29" s="14">
        <v>36</v>
      </c>
      <c r="E29" s="23">
        <f>ROUND(C29*D29,2)</f>
        <v>216.72</v>
      </c>
      <c r="F29" s="16">
        <v>0</v>
      </c>
      <c r="G29" s="23">
        <f>ROUND(E29*F29,2)</f>
        <v>0</v>
      </c>
      <c r="H29" s="23">
        <f>ROUND(E29-G29,2)</f>
        <v>216.72</v>
      </c>
    </row>
    <row r="30" spans="1:8" x14ac:dyDescent="0.25">
      <c r="A30" s="13" t="s">
        <v>113</v>
      </c>
      <c r="C30" s="23"/>
      <c r="E30" s="23"/>
    </row>
    <row r="31" spans="1:8" x14ac:dyDescent="0.25">
      <c r="A31" s="14" t="s">
        <v>114</v>
      </c>
      <c r="B31" s="14" t="s">
        <v>26</v>
      </c>
      <c r="C31" s="15">
        <v>3.3</v>
      </c>
      <c r="D31" s="14">
        <v>0.6</v>
      </c>
      <c r="E31" s="23">
        <f>ROUND(C31*D31,2)</f>
        <v>1.98</v>
      </c>
      <c r="F31" s="16">
        <v>0</v>
      </c>
      <c r="G31" s="23">
        <f>ROUND(E31*F31,2)</f>
        <v>0</v>
      </c>
      <c r="H31" s="23">
        <f>ROUND(E31-G31,2)</f>
        <v>1.98</v>
      </c>
    </row>
    <row r="32" spans="1:8" x14ac:dyDescent="0.25">
      <c r="A32" s="13" t="s">
        <v>61</v>
      </c>
      <c r="C32" s="23"/>
      <c r="E32" s="23"/>
    </row>
    <row r="33" spans="1:8" x14ac:dyDescent="0.25">
      <c r="A33" s="14" t="s">
        <v>62</v>
      </c>
      <c r="B33" s="14" t="s">
        <v>48</v>
      </c>
      <c r="C33" s="15">
        <v>9</v>
      </c>
      <c r="D33" s="14">
        <v>1</v>
      </c>
      <c r="E33" s="23">
        <f>ROUND(C33*D33,2)</f>
        <v>9</v>
      </c>
      <c r="F33" s="16">
        <v>0</v>
      </c>
      <c r="G33" s="23">
        <f>ROUND(E33*F33,2)</f>
        <v>0</v>
      </c>
      <c r="H33" s="23">
        <f>ROUND(E33-G33,2)</f>
        <v>9</v>
      </c>
    </row>
    <row r="34" spans="1:8" x14ac:dyDescent="0.25">
      <c r="A34" s="13" t="s">
        <v>130</v>
      </c>
      <c r="C34" s="23"/>
      <c r="E34" s="23"/>
    </row>
    <row r="35" spans="1:8" x14ac:dyDescent="0.25">
      <c r="A35" s="14" t="s">
        <v>131</v>
      </c>
      <c r="B35" s="14" t="s">
        <v>123</v>
      </c>
      <c r="C35" s="15">
        <v>0.31</v>
      </c>
      <c r="D35" s="14">
        <v>235</v>
      </c>
      <c r="E35" s="23">
        <f>ROUND(C35*D35,2)</f>
        <v>72.849999999999994</v>
      </c>
      <c r="F35" s="16">
        <v>0</v>
      </c>
      <c r="G35" s="23">
        <f>ROUND(E35*F35,2)</f>
        <v>0</v>
      </c>
      <c r="H35" s="23">
        <f>ROUND(E35-G35,2)</f>
        <v>72.849999999999994</v>
      </c>
    </row>
    <row r="36" spans="1:8" x14ac:dyDescent="0.25">
      <c r="A36" s="13" t="s">
        <v>34</v>
      </c>
      <c r="C36" s="23"/>
      <c r="E36" s="23"/>
    </row>
    <row r="37" spans="1:8" x14ac:dyDescent="0.25">
      <c r="A37" s="14" t="s">
        <v>35</v>
      </c>
      <c r="B37" s="14" t="s">
        <v>36</v>
      </c>
      <c r="C37" s="15">
        <v>63.67</v>
      </c>
      <c r="D37" s="14">
        <v>0.66600000000000004</v>
      </c>
      <c r="E37" s="23">
        <f>ROUND(C37*D37,2)</f>
        <v>42.4</v>
      </c>
      <c r="F37" s="16">
        <v>0</v>
      </c>
      <c r="G37" s="23">
        <f>ROUND(E37*F37,2)</f>
        <v>0</v>
      </c>
      <c r="H37" s="23">
        <f>ROUND(E37-G37,2)</f>
        <v>42.4</v>
      </c>
    </row>
    <row r="38" spans="1:8" x14ac:dyDescent="0.25">
      <c r="A38" s="13" t="s">
        <v>115</v>
      </c>
      <c r="C38" s="23"/>
      <c r="E38" s="23"/>
    </row>
    <row r="39" spans="1:8" x14ac:dyDescent="0.25">
      <c r="A39" s="14" t="s">
        <v>132</v>
      </c>
      <c r="B39" s="14" t="s">
        <v>48</v>
      </c>
      <c r="C39" s="15">
        <v>6</v>
      </c>
      <c r="D39" s="14">
        <v>1</v>
      </c>
      <c r="E39" s="23">
        <f>ROUND(C39*D39,2)</f>
        <v>6</v>
      </c>
      <c r="F39" s="16">
        <v>0</v>
      </c>
      <c r="G39" s="23">
        <f>ROUND(E39*F39,2)</f>
        <v>0</v>
      </c>
      <c r="H39" s="23">
        <f>ROUND(E39-G39,2)</f>
        <v>6</v>
      </c>
    </row>
    <row r="40" spans="1:8" x14ac:dyDescent="0.25">
      <c r="A40" s="13" t="s">
        <v>117</v>
      </c>
      <c r="C40" s="23"/>
      <c r="E40" s="23"/>
    </row>
    <row r="41" spans="1:8" x14ac:dyDescent="0.25">
      <c r="A41" s="14" t="s">
        <v>118</v>
      </c>
      <c r="B41" s="14" t="s">
        <v>48</v>
      </c>
      <c r="C41" s="15">
        <v>10</v>
      </c>
      <c r="D41" s="14">
        <v>0.33300000000000002</v>
      </c>
      <c r="E41" s="23">
        <f>ROUND(C41*D41,2)</f>
        <v>3.33</v>
      </c>
      <c r="F41" s="16">
        <v>0</v>
      </c>
      <c r="G41" s="23">
        <f>ROUND(E41*F41,2)</f>
        <v>0</v>
      </c>
      <c r="H41" s="23">
        <f>ROUND(E41-G41,2)</f>
        <v>3.33</v>
      </c>
    </row>
    <row r="42" spans="1:8" x14ac:dyDescent="0.25">
      <c r="A42" s="13" t="s">
        <v>37</v>
      </c>
      <c r="C42" s="23"/>
      <c r="E42" s="23"/>
    </row>
    <row r="43" spans="1:8" x14ac:dyDescent="0.25">
      <c r="A43" s="14" t="s">
        <v>38</v>
      </c>
      <c r="B43" s="14" t="s">
        <v>39</v>
      </c>
      <c r="C43" s="15">
        <v>19.28</v>
      </c>
      <c r="D43" s="14">
        <v>0.4138</v>
      </c>
      <c r="E43" s="23">
        <f>ROUND(C43*D43,2)</f>
        <v>7.98</v>
      </c>
      <c r="F43" s="16">
        <v>0</v>
      </c>
      <c r="G43" s="23">
        <f>ROUND(E43*F43,2)</f>
        <v>0</v>
      </c>
      <c r="H43" s="23">
        <f>ROUND(E43-G43,2)</f>
        <v>7.98</v>
      </c>
    </row>
    <row r="44" spans="1:8" x14ac:dyDescent="0.25">
      <c r="A44" s="14" t="s">
        <v>133</v>
      </c>
      <c r="B44" s="14" t="s">
        <v>39</v>
      </c>
      <c r="C44" s="15">
        <v>19.28</v>
      </c>
      <c r="D44" s="14">
        <v>0.12770000000000001</v>
      </c>
      <c r="E44" s="23">
        <f>ROUND(C44*D44,2)</f>
        <v>2.46</v>
      </c>
      <c r="F44" s="16">
        <v>0</v>
      </c>
      <c r="G44" s="23">
        <f>ROUND(E44*F44,2)</f>
        <v>0</v>
      </c>
      <c r="H44" s="23">
        <f>ROUND(E44-G44,2)</f>
        <v>2.46</v>
      </c>
    </row>
    <row r="45" spans="1:8" x14ac:dyDescent="0.25">
      <c r="A45" s="14" t="s">
        <v>91</v>
      </c>
      <c r="B45" s="14" t="s">
        <v>39</v>
      </c>
      <c r="C45" s="15">
        <v>19.28</v>
      </c>
      <c r="D45" s="14">
        <v>1.7600000000000001E-2</v>
      </c>
      <c r="E45" s="23">
        <f>ROUND(C45*D45,2)</f>
        <v>0.34</v>
      </c>
      <c r="F45" s="16">
        <v>0</v>
      </c>
      <c r="G45" s="23">
        <f>ROUND(E45*F45,2)</f>
        <v>0</v>
      </c>
      <c r="H45" s="23">
        <f>ROUND(E45-G45,2)</f>
        <v>0.34</v>
      </c>
    </row>
    <row r="46" spans="1:8" x14ac:dyDescent="0.25">
      <c r="A46" s="13" t="s">
        <v>40</v>
      </c>
      <c r="C46" s="23"/>
      <c r="E46" s="23"/>
    </row>
    <row r="47" spans="1:8" x14ac:dyDescent="0.25">
      <c r="A47" s="14" t="s">
        <v>41</v>
      </c>
      <c r="B47" s="14" t="s">
        <v>39</v>
      </c>
      <c r="C47" s="15">
        <v>9.06</v>
      </c>
      <c r="D47" s="14">
        <v>0.20369999999999999</v>
      </c>
      <c r="E47" s="23">
        <f>ROUND(C47*D47,2)</f>
        <v>1.85</v>
      </c>
      <c r="F47" s="16">
        <v>0</v>
      </c>
      <c r="G47" s="23">
        <f>ROUND(E47*F47,2)</f>
        <v>0</v>
      </c>
      <c r="H47" s="23">
        <f>ROUND(E47-G47,2)</f>
        <v>1.85</v>
      </c>
    </row>
    <row r="48" spans="1:8" x14ac:dyDescent="0.25">
      <c r="A48" s="13" t="s">
        <v>43</v>
      </c>
      <c r="C48" s="23"/>
      <c r="E48" s="23"/>
    </row>
    <row r="49" spans="1:8" x14ac:dyDescent="0.25">
      <c r="A49" s="14" t="s">
        <v>42</v>
      </c>
      <c r="B49" s="14" t="s">
        <v>39</v>
      </c>
      <c r="C49" s="15">
        <v>9.06</v>
      </c>
      <c r="D49" s="14">
        <v>0.1285</v>
      </c>
      <c r="E49" s="23">
        <f>ROUND(C49*D49,2)</f>
        <v>1.1599999999999999</v>
      </c>
      <c r="F49" s="16">
        <v>0</v>
      </c>
      <c r="G49" s="23">
        <f>ROUND(E49*F49,2)</f>
        <v>0</v>
      </c>
      <c r="H49" s="23">
        <f>ROUND(E49-G49,2)</f>
        <v>1.1599999999999999</v>
      </c>
    </row>
    <row r="50" spans="1:8" x14ac:dyDescent="0.25">
      <c r="A50" s="14" t="s">
        <v>91</v>
      </c>
      <c r="B50" s="14" t="s">
        <v>39</v>
      </c>
      <c r="C50" s="15">
        <v>9.06</v>
      </c>
      <c r="D50" s="14">
        <v>8.8000000000000005E-3</v>
      </c>
      <c r="E50" s="23">
        <f>ROUND(C50*D50,2)</f>
        <v>0.08</v>
      </c>
      <c r="F50" s="16">
        <v>0</v>
      </c>
      <c r="G50" s="23">
        <f>ROUND(E50*F50,2)</f>
        <v>0</v>
      </c>
      <c r="H50" s="23">
        <f>ROUND(E50-G50,2)</f>
        <v>0.08</v>
      </c>
    </row>
    <row r="51" spans="1:8" x14ac:dyDescent="0.25">
      <c r="A51" s="14" t="s">
        <v>44</v>
      </c>
      <c r="B51" s="14" t="s">
        <v>39</v>
      </c>
      <c r="C51" s="15">
        <v>19.28</v>
      </c>
      <c r="D51" s="14">
        <v>0.50319999999999998</v>
      </c>
      <c r="E51" s="23">
        <f>ROUND(C51*D51,2)</f>
        <v>9.6999999999999993</v>
      </c>
      <c r="F51" s="16">
        <v>0</v>
      </c>
      <c r="G51" s="23">
        <f>ROUND(E51*F51,2)</f>
        <v>0</v>
      </c>
      <c r="H51" s="23">
        <f>ROUND(E51-G51,2)</f>
        <v>9.6999999999999993</v>
      </c>
    </row>
    <row r="52" spans="1:8" x14ac:dyDescent="0.25">
      <c r="A52" s="13" t="s">
        <v>45</v>
      </c>
      <c r="C52" s="23"/>
      <c r="E52" s="23"/>
    </row>
    <row r="53" spans="1:8" x14ac:dyDescent="0.25">
      <c r="A53" s="14" t="s">
        <v>38</v>
      </c>
      <c r="B53" s="14" t="s">
        <v>19</v>
      </c>
      <c r="C53" s="15">
        <v>2.94</v>
      </c>
      <c r="D53" s="14">
        <v>4.7920999999999996</v>
      </c>
      <c r="E53" s="23">
        <f>ROUND(C53*D53,2)</f>
        <v>14.09</v>
      </c>
      <c r="F53" s="16">
        <v>0</v>
      </c>
      <c r="G53" s="23">
        <f>ROUND(E53*F53,2)</f>
        <v>0</v>
      </c>
      <c r="H53" s="23">
        <f>ROUND(E53-G53,2)</f>
        <v>14.09</v>
      </c>
    </row>
    <row r="54" spans="1:8" x14ac:dyDescent="0.25">
      <c r="A54" s="14" t="s">
        <v>133</v>
      </c>
      <c r="B54" s="14" t="s">
        <v>19</v>
      </c>
      <c r="C54" s="15">
        <v>2.94</v>
      </c>
      <c r="D54" s="14">
        <v>1.742</v>
      </c>
      <c r="E54" s="23">
        <f>ROUND(C54*D54,2)</f>
        <v>5.12</v>
      </c>
      <c r="F54" s="16">
        <v>0</v>
      </c>
      <c r="G54" s="23">
        <f>ROUND(E54*F54,2)</f>
        <v>0</v>
      </c>
      <c r="H54" s="23">
        <f>ROUND(E54-G54,2)</f>
        <v>5.12</v>
      </c>
    </row>
    <row r="55" spans="1:8" x14ac:dyDescent="0.25">
      <c r="A55" s="14" t="s">
        <v>91</v>
      </c>
      <c r="B55" s="14" t="s">
        <v>19</v>
      </c>
      <c r="C55" s="15">
        <v>2.94</v>
      </c>
      <c r="D55" s="14">
        <v>0.15870000000000001</v>
      </c>
      <c r="E55" s="23">
        <f>ROUND(C55*D55,2)</f>
        <v>0.47</v>
      </c>
      <c r="F55" s="16">
        <v>0</v>
      </c>
      <c r="G55" s="23">
        <f>ROUND(E55*F55,2)</f>
        <v>0</v>
      </c>
      <c r="H55" s="23">
        <f>ROUND(E55-G55,2)</f>
        <v>0.47</v>
      </c>
    </row>
    <row r="56" spans="1:8" x14ac:dyDescent="0.25">
      <c r="A56" s="14" t="s">
        <v>158</v>
      </c>
      <c r="B56" s="14" t="s">
        <v>19</v>
      </c>
      <c r="C56" s="15">
        <v>2.94</v>
      </c>
      <c r="D56" s="14">
        <v>11.2011</v>
      </c>
      <c r="E56" s="23">
        <f>ROUND(C56*D56,2)</f>
        <v>32.93</v>
      </c>
      <c r="F56" s="16">
        <v>0</v>
      </c>
      <c r="G56" s="23">
        <f>ROUND(E56*F56,2)</f>
        <v>0</v>
      </c>
      <c r="H56" s="23">
        <f>ROUND(E56-G56,2)</f>
        <v>32.93</v>
      </c>
    </row>
    <row r="57" spans="1:8" x14ac:dyDescent="0.25">
      <c r="A57" s="13" t="s">
        <v>47</v>
      </c>
      <c r="C57" s="23"/>
      <c r="E57" s="23"/>
    </row>
    <row r="58" spans="1:8" x14ac:dyDescent="0.25">
      <c r="A58" s="14" t="s">
        <v>42</v>
      </c>
      <c r="B58" s="14" t="s">
        <v>48</v>
      </c>
      <c r="C58" s="15">
        <v>15.54</v>
      </c>
      <c r="D58" s="14">
        <v>1</v>
      </c>
      <c r="E58" s="23">
        <f t="shared" ref="E58:E63" si="0">ROUND(C58*D58,2)</f>
        <v>15.54</v>
      </c>
      <c r="F58" s="16">
        <v>0</v>
      </c>
      <c r="G58" s="23">
        <f t="shared" ref="G58:G63" si="1">ROUND(E58*F58,2)</f>
        <v>0</v>
      </c>
      <c r="H58" s="23">
        <f t="shared" ref="H58:H65" si="2">ROUND(E58-G58,2)</f>
        <v>15.54</v>
      </c>
    </row>
    <row r="59" spans="1:8" x14ac:dyDescent="0.25">
      <c r="A59" s="14" t="s">
        <v>38</v>
      </c>
      <c r="B59" s="14" t="s">
        <v>48</v>
      </c>
      <c r="C59" s="15">
        <v>3.96</v>
      </c>
      <c r="D59" s="14">
        <v>1</v>
      </c>
      <c r="E59" s="23">
        <f t="shared" si="0"/>
        <v>3.96</v>
      </c>
      <c r="F59" s="16">
        <v>0</v>
      </c>
      <c r="G59" s="23">
        <f t="shared" si="1"/>
        <v>0</v>
      </c>
      <c r="H59" s="23">
        <f t="shared" si="2"/>
        <v>3.96</v>
      </c>
    </row>
    <row r="60" spans="1:8" x14ac:dyDescent="0.25">
      <c r="A60" s="14" t="s">
        <v>133</v>
      </c>
      <c r="B60" s="14" t="s">
        <v>48</v>
      </c>
      <c r="C60" s="15">
        <v>6.16</v>
      </c>
      <c r="D60" s="14">
        <v>1</v>
      </c>
      <c r="E60" s="23">
        <f t="shared" si="0"/>
        <v>6.16</v>
      </c>
      <c r="F60" s="16">
        <v>0</v>
      </c>
      <c r="G60" s="23">
        <f t="shared" si="1"/>
        <v>0</v>
      </c>
      <c r="H60" s="23">
        <f t="shared" si="2"/>
        <v>6.16</v>
      </c>
    </row>
    <row r="61" spans="1:8" x14ac:dyDescent="0.25">
      <c r="A61" s="14" t="s">
        <v>91</v>
      </c>
      <c r="B61" s="14" t="s">
        <v>48</v>
      </c>
      <c r="C61" s="15">
        <v>0.2</v>
      </c>
      <c r="D61" s="14">
        <v>1</v>
      </c>
      <c r="E61" s="23">
        <f t="shared" si="0"/>
        <v>0.2</v>
      </c>
      <c r="F61" s="16">
        <v>0</v>
      </c>
      <c r="G61" s="23">
        <f t="shared" si="1"/>
        <v>0</v>
      </c>
      <c r="H61" s="23">
        <f t="shared" si="2"/>
        <v>0.2</v>
      </c>
    </row>
    <row r="62" spans="1:8" x14ac:dyDescent="0.25">
      <c r="A62" s="14" t="s">
        <v>158</v>
      </c>
      <c r="B62" s="14" t="s">
        <v>48</v>
      </c>
      <c r="C62" s="15">
        <v>21.95</v>
      </c>
      <c r="D62" s="14">
        <v>1</v>
      </c>
      <c r="E62" s="23">
        <f t="shared" si="0"/>
        <v>21.95</v>
      </c>
      <c r="F62" s="16">
        <v>0</v>
      </c>
      <c r="G62" s="23">
        <f t="shared" si="1"/>
        <v>0</v>
      </c>
      <c r="H62" s="23">
        <f t="shared" si="2"/>
        <v>21.95</v>
      </c>
    </row>
    <row r="63" spans="1:8" x14ac:dyDescent="0.25">
      <c r="A63" s="9" t="s">
        <v>49</v>
      </c>
      <c r="B63" s="9" t="s">
        <v>48</v>
      </c>
      <c r="C63" s="10">
        <v>35.68</v>
      </c>
      <c r="D63" s="9">
        <v>1</v>
      </c>
      <c r="E63" s="22">
        <f t="shared" si="0"/>
        <v>35.68</v>
      </c>
      <c r="F63" s="11">
        <v>0</v>
      </c>
      <c r="G63" s="22">
        <f t="shared" si="1"/>
        <v>0</v>
      </c>
      <c r="H63" s="22">
        <f t="shared" si="2"/>
        <v>35.68</v>
      </c>
    </row>
    <row r="64" spans="1:8" x14ac:dyDescent="0.25">
      <c r="A64" s="7" t="s">
        <v>50</v>
      </c>
      <c r="C64" s="23"/>
      <c r="E64" s="23">
        <f>SUM(E12:E63)</f>
        <v>838.48000000000025</v>
      </c>
      <c r="G64" s="12">
        <f>SUM(G12:G63)</f>
        <v>0</v>
      </c>
      <c r="H64" s="12">
        <f t="shared" si="2"/>
        <v>838.48</v>
      </c>
    </row>
    <row r="65" spans="1:8" x14ac:dyDescent="0.25">
      <c r="A65" s="7" t="s">
        <v>51</v>
      </c>
      <c r="C65" s="23"/>
      <c r="E65" s="23" t="e">
        <f>+#REF!-E64</f>
        <v>#REF!</v>
      </c>
      <c r="G65" s="12" t="e">
        <f>+#REF!-G64</f>
        <v>#REF!</v>
      </c>
      <c r="H65" s="12" t="e">
        <f t="shared" si="2"/>
        <v>#REF!</v>
      </c>
    </row>
    <row r="66" spans="1:8" x14ac:dyDescent="0.25">
      <c r="A66" t="s">
        <v>12</v>
      </c>
      <c r="C66" s="23"/>
      <c r="E66" s="23"/>
    </row>
    <row r="67" spans="1:8" x14ac:dyDescent="0.25">
      <c r="A67" s="7" t="s">
        <v>52</v>
      </c>
      <c r="C67" s="23"/>
      <c r="E67" s="23"/>
    </row>
    <row r="68" spans="1:8" x14ac:dyDescent="0.25">
      <c r="A68" s="14" t="s">
        <v>42</v>
      </c>
      <c r="B68" s="14" t="s">
        <v>48</v>
      </c>
      <c r="C68" s="15">
        <v>31.49</v>
      </c>
      <c r="D68" s="14">
        <v>1</v>
      </c>
      <c r="E68" s="23">
        <f>ROUND(C68*D68,2)</f>
        <v>31.49</v>
      </c>
      <c r="F68" s="16">
        <v>0</v>
      </c>
      <c r="G68" s="23">
        <f>ROUND(E68*F68,2)</f>
        <v>0</v>
      </c>
      <c r="H68" s="23">
        <f t="shared" ref="H68:H75" si="3">ROUND(E68-G68,2)</f>
        <v>31.49</v>
      </c>
    </row>
    <row r="69" spans="1:8" x14ac:dyDescent="0.25">
      <c r="A69" s="14" t="s">
        <v>38</v>
      </c>
      <c r="B69" s="14" t="s">
        <v>48</v>
      </c>
      <c r="C69" s="15">
        <v>30.71</v>
      </c>
      <c r="D69" s="14">
        <v>1</v>
      </c>
      <c r="E69" s="23">
        <f>ROUND(C69*D69,2)</f>
        <v>30.71</v>
      </c>
      <c r="F69" s="16">
        <v>0</v>
      </c>
      <c r="G69" s="23">
        <f>ROUND(E69*F69,2)</f>
        <v>0</v>
      </c>
      <c r="H69" s="23">
        <f t="shared" si="3"/>
        <v>30.71</v>
      </c>
    </row>
    <row r="70" spans="1:8" x14ac:dyDescent="0.25">
      <c r="A70" s="14" t="s">
        <v>133</v>
      </c>
      <c r="B70" s="14" t="s">
        <v>48</v>
      </c>
      <c r="C70" s="15">
        <v>29.49</v>
      </c>
      <c r="D70" s="14">
        <v>1</v>
      </c>
      <c r="E70" s="23">
        <f>ROUND(C70*D70,2)</f>
        <v>29.49</v>
      </c>
      <c r="F70" s="16">
        <v>0</v>
      </c>
      <c r="G70" s="23">
        <f>ROUND(E70*F70,2)</f>
        <v>0</v>
      </c>
      <c r="H70" s="23">
        <f t="shared" si="3"/>
        <v>29.49</v>
      </c>
    </row>
    <row r="71" spans="1:8" x14ac:dyDescent="0.25">
      <c r="A71" s="14" t="s">
        <v>91</v>
      </c>
      <c r="B71" s="14" t="s">
        <v>48</v>
      </c>
      <c r="C71" s="15">
        <v>1.63</v>
      </c>
      <c r="D71" s="14">
        <v>1</v>
      </c>
      <c r="E71" s="23">
        <f>ROUND(C71*D71,2)</f>
        <v>1.63</v>
      </c>
      <c r="F71" s="16">
        <v>0</v>
      </c>
      <c r="G71" s="23">
        <f>ROUND(E71*F71,2)</f>
        <v>0</v>
      </c>
      <c r="H71" s="23">
        <f t="shared" si="3"/>
        <v>1.63</v>
      </c>
    </row>
    <row r="72" spans="1:8" x14ac:dyDescent="0.25">
      <c r="A72" s="9" t="s">
        <v>158</v>
      </c>
      <c r="B72" s="9" t="s">
        <v>48</v>
      </c>
      <c r="C72" s="10">
        <v>99.5</v>
      </c>
      <c r="D72" s="9">
        <v>1</v>
      </c>
      <c r="E72" s="22">
        <f>ROUND(C72*D72,2)</f>
        <v>99.5</v>
      </c>
      <c r="F72" s="11">
        <v>0</v>
      </c>
      <c r="G72" s="22">
        <f>ROUND(E72*F72,2)</f>
        <v>0</v>
      </c>
      <c r="H72" s="22">
        <f t="shared" si="3"/>
        <v>99.5</v>
      </c>
    </row>
    <row r="73" spans="1:8" x14ac:dyDescent="0.25">
      <c r="A73" s="7" t="s">
        <v>53</v>
      </c>
      <c r="C73" s="23"/>
      <c r="E73" s="23">
        <f>SUM(E68:E72)</f>
        <v>192.82</v>
      </c>
      <c r="G73" s="12">
        <f>SUM(G68:G72)</f>
        <v>0</v>
      </c>
      <c r="H73" s="12">
        <f t="shared" si="3"/>
        <v>192.82</v>
      </c>
    </row>
    <row r="74" spans="1:8" x14ac:dyDescent="0.25">
      <c r="A74" s="7" t="s">
        <v>54</v>
      </c>
      <c r="C74" s="23"/>
      <c r="E74" s="23">
        <f>+E64+E73</f>
        <v>1031.3000000000002</v>
      </c>
      <c r="G74" s="12">
        <f>+G64+G73</f>
        <v>0</v>
      </c>
      <c r="H74" s="12">
        <f t="shared" si="3"/>
        <v>1031.3</v>
      </c>
    </row>
    <row r="75" spans="1:8" x14ac:dyDescent="0.25">
      <c r="A75" s="7" t="s">
        <v>55</v>
      </c>
      <c r="C75" s="23"/>
      <c r="E75" s="23" t="e">
        <f>+#REF!-E74</f>
        <v>#REF!</v>
      </c>
      <c r="G75" s="12" t="e">
        <f>+#REF!-G74</f>
        <v>#REF!</v>
      </c>
      <c r="H75" s="12" t="e">
        <f t="shared" si="3"/>
        <v>#REF!</v>
      </c>
    </row>
    <row r="76" spans="1:8" x14ac:dyDescent="0.25">
      <c r="A76" t="s">
        <v>119</v>
      </c>
      <c r="C76" s="23"/>
      <c r="E76" s="23"/>
    </row>
    <row r="77" spans="1:8" x14ac:dyDescent="0.25">
      <c r="A77" t="s">
        <v>483</v>
      </c>
      <c r="C77" s="23"/>
      <c r="E77" s="23"/>
    </row>
    <row r="79" spans="1:8" x14ac:dyDescent="0.25">
      <c r="A79" s="7" t="s">
        <v>120</v>
      </c>
      <c r="C79" s="23"/>
      <c r="E79" s="23"/>
    </row>
    <row r="80" spans="1:8" x14ac:dyDescent="0.25">
      <c r="A80" s="7" t="s">
        <v>121</v>
      </c>
      <c r="C80" s="23"/>
      <c r="E80" s="23"/>
    </row>
    <row r="98" spans="1:8" x14ac:dyDescent="0.25">
      <c r="A98" t="str" cm="1">
        <f t="array" aca="1" ref="A98" ca="1">MID(CELL("filename",A1),FIND("]",CELL("filename",A1))+1,256)</f>
        <v>corn8</v>
      </c>
    </row>
    <row r="99" spans="1:8" x14ac:dyDescent="0.25">
      <c r="A99" s="7" t="s">
        <v>50</v>
      </c>
      <c r="E99" s="25">
        <f>VLOOKUP(A99,$A$1:$H$98,5,FALSE)</f>
        <v>838.48000000000025</v>
      </c>
    </row>
    <row r="100" spans="1:8" x14ac:dyDescent="0.25">
      <c r="A100" s="7" t="s">
        <v>288</v>
      </c>
      <c r="E100" s="25">
        <f>VLOOKUP(A100,$A$1:$H$98,5,FALSE)</f>
        <v>192.82</v>
      </c>
    </row>
    <row r="101" spans="1:8" x14ac:dyDescent="0.25">
      <c r="A101" s="7" t="s">
        <v>289</v>
      </c>
      <c r="E101" s="25">
        <f t="shared" ref="E101" si="4">VLOOKUP(A101,$A$1:$H$98,5,FALSE)</f>
        <v>1031.3000000000002</v>
      </c>
    </row>
    <row r="102" spans="1:8" x14ac:dyDescent="0.25">
      <c r="A102" s="4" t="s">
        <v>55</v>
      </c>
      <c r="B102" s="1"/>
      <c r="C102" s="1"/>
      <c r="D102" s="1"/>
      <c r="E102" s="27" t="e">
        <f>VLOOKUP(A102,$A$1:$H$98,5,FALSE)</f>
        <v>#REF!</v>
      </c>
    </row>
    <row r="104" spans="1:8" x14ac:dyDescent="0.25">
      <c r="A104" s="21"/>
      <c r="B104" s="26"/>
      <c r="C104" s="26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E0897-BD78-4C57-A97C-34B563ABC29F}">
  <sheetPr codeName="Sheet11"/>
  <dimension ref="A1:H116"/>
  <sheetViews>
    <sheetView topLeftCell="A94" workbookViewId="0">
      <selection activeCell="D7" sqref="D7"/>
    </sheetView>
  </sheetViews>
  <sheetFormatPr defaultRowHeight="15" x14ac:dyDescent="0.25"/>
  <cols>
    <col min="1" max="1" width="21.5703125" customWidth="1"/>
    <col min="4" max="4" width="10.42578125" bestFit="1" customWidth="1"/>
    <col min="5" max="5" width="14.5703125" bestFit="1" customWidth="1"/>
    <col min="8" max="8" width="10.5703125" customWidth="1"/>
  </cols>
  <sheetData>
    <row r="1" spans="1:8" x14ac:dyDescent="0.25">
      <c r="A1" s="81" t="s">
        <v>217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152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485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56</v>
      </c>
      <c r="B7" s="9" t="s">
        <v>123</v>
      </c>
      <c r="C7" s="28">
        <f>IF(Calculator!B7="Corn",Calculator!B15,IF(Calculator!B20="Corn",Calculator!B28,5.17))</f>
        <v>5.17</v>
      </c>
      <c r="D7" s="29">
        <f>IF(Calculator!B7="Corn",Calculator!B11,IF(Calculator!B20="Corn",Calculator!B24,170))</f>
        <v>170</v>
      </c>
      <c r="E7" s="22">
        <f>ROUND(C7*D7,2)</f>
        <v>878.9</v>
      </c>
      <c r="F7" s="11">
        <v>0</v>
      </c>
      <c r="G7" s="22">
        <f>ROUND(E7*F7,2)</f>
        <v>0</v>
      </c>
      <c r="H7" s="22">
        <f>ROUND(E7-G7,2)</f>
        <v>878.9</v>
      </c>
    </row>
    <row r="8" spans="1:8" x14ac:dyDescent="0.25">
      <c r="A8" s="7" t="s">
        <v>11</v>
      </c>
      <c r="C8" s="23"/>
      <c r="E8" s="23">
        <f>SUM(E7:E7)</f>
        <v>878.9</v>
      </c>
      <c r="G8" s="12">
        <f>SUM(G7:G7)</f>
        <v>0</v>
      </c>
      <c r="H8" s="12">
        <f>ROUND(E8-G8,2)</f>
        <v>878.9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1</v>
      </c>
      <c r="E12" s="23">
        <f>ROUND(C12*D12,2)</f>
        <v>8.0500000000000007</v>
      </c>
      <c r="F12" s="16">
        <v>0</v>
      </c>
      <c r="G12" s="23">
        <f>ROUND(E12*F12,2)</f>
        <v>0</v>
      </c>
      <c r="H12" s="23">
        <f>ROUND(E12-G12,2)</f>
        <v>8.0500000000000007</v>
      </c>
    </row>
    <row r="13" spans="1:8" x14ac:dyDescent="0.25">
      <c r="A13" s="14" t="s">
        <v>57</v>
      </c>
      <c r="B13" s="14" t="s">
        <v>16</v>
      </c>
      <c r="C13" s="15">
        <v>7.5</v>
      </c>
      <c r="D13" s="14">
        <v>1</v>
      </c>
      <c r="E13" s="23">
        <f>ROUND(C13*D13,2)</f>
        <v>7.5</v>
      </c>
      <c r="F13" s="16">
        <v>0</v>
      </c>
      <c r="G13" s="23">
        <f>ROUND(E13*F13,2)</f>
        <v>0</v>
      </c>
      <c r="H13" s="23">
        <f>ROUND(E13-G13,2)</f>
        <v>7.5</v>
      </c>
    </row>
    <row r="14" spans="1:8" x14ac:dyDescent="0.25">
      <c r="A14" s="13" t="s">
        <v>20</v>
      </c>
      <c r="C14" s="23"/>
      <c r="E14" s="23"/>
    </row>
    <row r="15" spans="1:8" x14ac:dyDescent="0.25">
      <c r="A15" s="14" t="s">
        <v>153</v>
      </c>
      <c r="B15" s="14" t="s">
        <v>21</v>
      </c>
      <c r="C15" s="15">
        <v>43.41</v>
      </c>
      <c r="D15" s="14">
        <v>1.63</v>
      </c>
      <c r="E15" s="23">
        <f>ROUND(C15*D15,2)</f>
        <v>70.760000000000005</v>
      </c>
      <c r="F15" s="16">
        <v>0</v>
      </c>
      <c r="G15" s="23">
        <f>ROUND(E15*F15,2)</f>
        <v>0</v>
      </c>
      <c r="H15" s="23">
        <f>ROUND(E15-G15,2)</f>
        <v>70.760000000000005</v>
      </c>
    </row>
    <row r="16" spans="1:8" x14ac:dyDescent="0.25">
      <c r="A16" s="14" t="s">
        <v>22</v>
      </c>
      <c r="B16" s="14" t="s">
        <v>21</v>
      </c>
      <c r="C16" s="15">
        <v>25.56</v>
      </c>
      <c r="D16" s="14">
        <v>1.25</v>
      </c>
      <c r="E16" s="23">
        <f>ROUND(C16*D16,2)</f>
        <v>31.95</v>
      </c>
      <c r="F16" s="16">
        <v>0</v>
      </c>
      <c r="G16" s="23">
        <f>ROUND(E16*F16,2)</f>
        <v>0</v>
      </c>
      <c r="H16" s="23">
        <f>ROUND(E16-G16,2)</f>
        <v>31.95</v>
      </c>
    </row>
    <row r="17" spans="1:8" x14ac:dyDescent="0.25">
      <c r="A17" s="14" t="s">
        <v>147</v>
      </c>
      <c r="B17" s="14" t="s">
        <v>19</v>
      </c>
      <c r="C17" s="15">
        <v>4.43</v>
      </c>
      <c r="D17" s="14">
        <v>5</v>
      </c>
      <c r="E17" s="23">
        <f>ROUND(C17*D17,2)</f>
        <v>22.15</v>
      </c>
      <c r="F17" s="16">
        <v>0</v>
      </c>
      <c r="G17" s="23">
        <f>ROUND(E17*F17,2)</f>
        <v>0</v>
      </c>
      <c r="H17" s="23">
        <f>ROUND(E17-G17,2)</f>
        <v>22.15</v>
      </c>
    </row>
    <row r="18" spans="1:8" x14ac:dyDescent="0.25">
      <c r="A18" s="14" t="s">
        <v>103</v>
      </c>
      <c r="B18" s="14" t="s">
        <v>19</v>
      </c>
      <c r="C18" s="15">
        <v>2.63</v>
      </c>
      <c r="D18" s="14">
        <v>43.834800000000001</v>
      </c>
      <c r="E18" s="23">
        <f>ROUND(C18*D18,2)</f>
        <v>115.29</v>
      </c>
      <c r="F18" s="16">
        <v>0</v>
      </c>
      <c r="G18" s="23">
        <f>ROUND(E18*F18,2)</f>
        <v>0</v>
      </c>
      <c r="H18" s="23">
        <f>ROUND(E18-G18,2)</f>
        <v>115.29</v>
      </c>
    </row>
    <row r="19" spans="1:8" x14ac:dyDescent="0.25">
      <c r="A19" s="13" t="s">
        <v>24</v>
      </c>
      <c r="C19" s="23"/>
      <c r="E19" s="23"/>
    </row>
    <row r="20" spans="1:8" x14ac:dyDescent="0.25">
      <c r="A20" s="14" t="s">
        <v>25</v>
      </c>
      <c r="B20" s="14" t="s">
        <v>18</v>
      </c>
      <c r="C20" s="15">
        <v>0.12</v>
      </c>
      <c r="D20" s="14">
        <v>32</v>
      </c>
      <c r="E20" s="23">
        <f>ROUND(C20*D20,2)</f>
        <v>3.84</v>
      </c>
      <c r="F20" s="16">
        <v>0</v>
      </c>
      <c r="G20" s="23">
        <f>ROUND(E20*F20,2)</f>
        <v>0</v>
      </c>
      <c r="H20" s="23">
        <f>ROUND(E20-G20,2)</f>
        <v>3.84</v>
      </c>
    </row>
    <row r="21" spans="1:8" x14ac:dyDescent="0.25">
      <c r="A21" s="14" t="s">
        <v>59</v>
      </c>
      <c r="B21" s="14" t="s">
        <v>26</v>
      </c>
      <c r="C21" s="15">
        <v>15</v>
      </c>
      <c r="D21" s="14">
        <v>0.5</v>
      </c>
      <c r="E21" s="23">
        <f>ROUND(C21*D21,2)</f>
        <v>7.5</v>
      </c>
      <c r="F21" s="16">
        <v>0</v>
      </c>
      <c r="G21" s="23">
        <f>ROUND(E21*F21,2)</f>
        <v>0</v>
      </c>
      <c r="H21" s="23">
        <f>ROUND(E21-G21,2)</f>
        <v>7.5</v>
      </c>
    </row>
    <row r="22" spans="1:8" x14ac:dyDescent="0.25">
      <c r="A22" s="14" t="s">
        <v>104</v>
      </c>
      <c r="B22" s="14" t="s">
        <v>26</v>
      </c>
      <c r="C22" s="15">
        <v>11.55</v>
      </c>
      <c r="D22" s="14">
        <v>1</v>
      </c>
      <c r="E22" s="23">
        <f>ROUND(C22*D22,2)</f>
        <v>11.55</v>
      </c>
      <c r="F22" s="16">
        <v>0</v>
      </c>
      <c r="G22" s="23">
        <f>ROUND(E22*F22,2)</f>
        <v>0</v>
      </c>
      <c r="H22" s="23">
        <f>ROUND(E22-G22,2)</f>
        <v>11.55</v>
      </c>
    </row>
    <row r="23" spans="1:8" x14ac:dyDescent="0.25">
      <c r="A23" s="14" t="s">
        <v>126</v>
      </c>
      <c r="B23" s="14" t="s">
        <v>26</v>
      </c>
      <c r="C23" s="15">
        <v>2.17</v>
      </c>
      <c r="D23" s="14">
        <v>4</v>
      </c>
      <c r="E23" s="23">
        <f>ROUND(C23*D23,2)</f>
        <v>8.68</v>
      </c>
      <c r="F23" s="16">
        <v>0</v>
      </c>
      <c r="G23" s="23">
        <f>ROUND(E23*F23,2)</f>
        <v>0</v>
      </c>
      <c r="H23" s="23">
        <f>ROUND(E23-G23,2)</f>
        <v>8.68</v>
      </c>
    </row>
    <row r="24" spans="1:8" x14ac:dyDescent="0.25">
      <c r="A24" s="14" t="s">
        <v>127</v>
      </c>
      <c r="B24" s="14" t="s">
        <v>26</v>
      </c>
      <c r="C24" s="15">
        <v>5.76</v>
      </c>
      <c r="D24" s="14">
        <v>3.6</v>
      </c>
      <c r="E24" s="23">
        <f>ROUND(C24*D24,2)</f>
        <v>20.74</v>
      </c>
      <c r="F24" s="16">
        <v>0</v>
      </c>
      <c r="G24" s="23">
        <f>ROUND(E24*F24,2)</f>
        <v>0</v>
      </c>
      <c r="H24" s="23">
        <f>ROUND(E24-G24,2)</f>
        <v>20.74</v>
      </c>
    </row>
    <row r="25" spans="1:8" x14ac:dyDescent="0.25">
      <c r="A25" s="13" t="s">
        <v>27</v>
      </c>
      <c r="C25" s="23"/>
      <c r="E25" s="23"/>
    </row>
    <row r="26" spans="1:8" x14ac:dyDescent="0.25">
      <c r="A26" s="14" t="s">
        <v>110</v>
      </c>
      <c r="B26" s="14" t="s">
        <v>18</v>
      </c>
      <c r="C26" s="15">
        <v>0.42</v>
      </c>
      <c r="D26" s="14">
        <v>6.4020000000000001</v>
      </c>
      <c r="E26" s="23">
        <f>ROUND(C26*D26,2)</f>
        <v>2.69</v>
      </c>
      <c r="F26" s="16">
        <v>0</v>
      </c>
      <c r="G26" s="23">
        <f>ROUND(E26*F26,2)</f>
        <v>0</v>
      </c>
      <c r="H26" s="23">
        <f>ROUND(E26-G26,2)</f>
        <v>2.69</v>
      </c>
    </row>
    <row r="27" spans="1:8" x14ac:dyDescent="0.25">
      <c r="A27" s="13" t="s">
        <v>33</v>
      </c>
      <c r="C27" s="23"/>
      <c r="E27" s="23"/>
    </row>
    <row r="28" spans="1:8" x14ac:dyDescent="0.25">
      <c r="A28" s="14" t="s">
        <v>149</v>
      </c>
      <c r="B28" s="14" t="s">
        <v>60</v>
      </c>
      <c r="C28" s="15">
        <v>6.02</v>
      </c>
      <c r="D28" s="14">
        <v>30</v>
      </c>
      <c r="E28" s="23">
        <f>ROUND(C28*D28,2)</f>
        <v>180.6</v>
      </c>
      <c r="F28" s="16">
        <v>0</v>
      </c>
      <c r="G28" s="23">
        <f>ROUND(E28*F28,2)</f>
        <v>0</v>
      </c>
      <c r="H28" s="23">
        <f>ROUND(E28-G28,2)</f>
        <v>180.6</v>
      </c>
    </row>
    <row r="29" spans="1:8" x14ac:dyDescent="0.25">
      <c r="A29" s="13" t="s">
        <v>113</v>
      </c>
      <c r="C29" s="23"/>
      <c r="E29" s="23"/>
    </row>
    <row r="30" spans="1:8" x14ac:dyDescent="0.25">
      <c r="A30" s="14" t="s">
        <v>114</v>
      </c>
      <c r="B30" s="14" t="s">
        <v>26</v>
      </c>
      <c r="C30" s="15">
        <v>3.3</v>
      </c>
      <c r="D30" s="14">
        <v>0.6</v>
      </c>
      <c r="E30" s="23">
        <f>ROUND(C30*D30,2)</f>
        <v>1.98</v>
      </c>
      <c r="F30" s="16">
        <v>0</v>
      </c>
      <c r="G30" s="23">
        <f>ROUND(E30*F30,2)</f>
        <v>0</v>
      </c>
      <c r="H30" s="23">
        <f>ROUND(E30-G30,2)</f>
        <v>1.98</v>
      </c>
    </row>
    <row r="31" spans="1:8" x14ac:dyDescent="0.25">
      <c r="A31" s="13" t="s">
        <v>130</v>
      </c>
      <c r="C31" s="23"/>
      <c r="E31" s="23"/>
    </row>
    <row r="32" spans="1:8" x14ac:dyDescent="0.25">
      <c r="A32" s="14" t="s">
        <v>131</v>
      </c>
      <c r="B32" s="14" t="s">
        <v>123</v>
      </c>
      <c r="C32" s="15">
        <v>0.31</v>
      </c>
      <c r="D32" s="14">
        <v>170</v>
      </c>
      <c r="E32" s="23">
        <f>ROUND(C32*D32,2)</f>
        <v>52.7</v>
      </c>
      <c r="F32" s="16">
        <v>0</v>
      </c>
      <c r="G32" s="23">
        <f>ROUND(E32*F32,2)</f>
        <v>0</v>
      </c>
      <c r="H32" s="23">
        <f>ROUND(E32-G32,2)</f>
        <v>52.7</v>
      </c>
    </row>
    <row r="33" spans="1:8" x14ac:dyDescent="0.25">
      <c r="A33" s="13" t="s">
        <v>34</v>
      </c>
      <c r="C33" s="23"/>
      <c r="E33" s="23"/>
    </row>
    <row r="34" spans="1:8" x14ac:dyDescent="0.25">
      <c r="A34" s="14" t="s">
        <v>35</v>
      </c>
      <c r="B34" s="14" t="s">
        <v>36</v>
      </c>
      <c r="C34" s="15">
        <v>63.67</v>
      </c>
      <c r="D34" s="14">
        <v>0.66600000000000004</v>
      </c>
      <c r="E34" s="23">
        <f>ROUND(C34*D34,2)</f>
        <v>42.4</v>
      </c>
      <c r="F34" s="16">
        <v>0</v>
      </c>
      <c r="G34" s="23">
        <f>ROUND(E34*F34,2)</f>
        <v>0</v>
      </c>
      <c r="H34" s="23">
        <f>ROUND(E34-G34,2)</f>
        <v>42.4</v>
      </c>
    </row>
    <row r="35" spans="1:8" x14ac:dyDescent="0.25">
      <c r="A35" s="13" t="s">
        <v>115</v>
      </c>
      <c r="C35" s="23"/>
      <c r="E35" s="23"/>
    </row>
    <row r="36" spans="1:8" x14ac:dyDescent="0.25">
      <c r="A36" s="14" t="s">
        <v>132</v>
      </c>
      <c r="B36" s="14" t="s">
        <v>48</v>
      </c>
      <c r="C36" s="15">
        <v>6</v>
      </c>
      <c r="D36" s="14">
        <v>1</v>
      </c>
      <c r="E36" s="23">
        <f>ROUND(C36*D36,2)</f>
        <v>6</v>
      </c>
      <c r="F36" s="16">
        <v>0</v>
      </c>
      <c r="G36" s="23">
        <f>ROUND(E36*F36,2)</f>
        <v>0</v>
      </c>
      <c r="H36" s="23">
        <f>ROUND(E36-G36,2)</f>
        <v>6</v>
      </c>
    </row>
    <row r="37" spans="1:8" x14ac:dyDescent="0.25">
      <c r="A37" s="13" t="s">
        <v>117</v>
      </c>
      <c r="C37" s="23"/>
      <c r="E37" s="23"/>
    </row>
    <row r="38" spans="1:8" x14ac:dyDescent="0.25">
      <c r="A38" s="14" t="s">
        <v>118</v>
      </c>
      <c r="B38" s="14" t="s">
        <v>48</v>
      </c>
      <c r="C38" s="15">
        <v>10</v>
      </c>
      <c r="D38" s="14">
        <v>0.33300000000000002</v>
      </c>
      <c r="E38" s="23">
        <f>ROUND(C38*D38,2)</f>
        <v>3.33</v>
      </c>
      <c r="F38" s="16">
        <v>0</v>
      </c>
      <c r="G38" s="23">
        <f>ROUND(E38*F38,2)</f>
        <v>0</v>
      </c>
      <c r="H38" s="23">
        <f>ROUND(E38-G38,2)</f>
        <v>3.33</v>
      </c>
    </row>
    <row r="39" spans="1:8" x14ac:dyDescent="0.25">
      <c r="A39" s="13" t="s">
        <v>37</v>
      </c>
      <c r="C39" s="23"/>
      <c r="E39" s="23"/>
    </row>
    <row r="40" spans="1:8" x14ac:dyDescent="0.25">
      <c r="A40" s="14" t="s">
        <v>38</v>
      </c>
      <c r="B40" s="14" t="s">
        <v>39</v>
      </c>
      <c r="C40" s="15">
        <v>19.28</v>
      </c>
      <c r="D40" s="14">
        <v>0.36170000000000002</v>
      </c>
      <c r="E40" s="23">
        <f>ROUND(C40*D40,2)</f>
        <v>6.97</v>
      </c>
      <c r="F40" s="16">
        <v>0</v>
      </c>
      <c r="G40" s="23">
        <f>ROUND(E40*F40,2)</f>
        <v>0</v>
      </c>
      <c r="H40" s="23">
        <f>ROUND(E40-G40,2)</f>
        <v>6.97</v>
      </c>
    </row>
    <row r="41" spans="1:8" x14ac:dyDescent="0.25">
      <c r="A41" s="14" t="s">
        <v>133</v>
      </c>
      <c r="B41" s="14" t="s">
        <v>39</v>
      </c>
      <c r="C41" s="15">
        <v>19.28</v>
      </c>
      <c r="D41" s="14">
        <v>0.12770000000000001</v>
      </c>
      <c r="E41" s="23">
        <f>ROUND(C41*D41,2)</f>
        <v>2.46</v>
      </c>
      <c r="F41" s="16">
        <v>0</v>
      </c>
      <c r="G41" s="23">
        <f>ROUND(E41*F41,2)</f>
        <v>0</v>
      </c>
      <c r="H41" s="23">
        <f>ROUND(E41-G41,2)</f>
        <v>2.46</v>
      </c>
    </row>
    <row r="42" spans="1:8" x14ac:dyDescent="0.25">
      <c r="A42" s="13" t="s">
        <v>43</v>
      </c>
      <c r="C42" s="23"/>
      <c r="E42" s="23"/>
    </row>
    <row r="43" spans="1:8" x14ac:dyDescent="0.25">
      <c r="A43" s="14" t="s">
        <v>42</v>
      </c>
      <c r="B43" s="14" t="s">
        <v>39</v>
      </c>
      <c r="C43" s="15">
        <v>9.06</v>
      </c>
      <c r="D43" s="14">
        <v>0.1832</v>
      </c>
      <c r="E43" s="23">
        <f>ROUND(C43*D43,2)</f>
        <v>1.66</v>
      </c>
      <c r="F43" s="16">
        <v>0</v>
      </c>
      <c r="G43" s="23">
        <f>ROUND(E43*F43,2)</f>
        <v>0</v>
      </c>
      <c r="H43" s="23">
        <f>ROUND(E43-G43,2)</f>
        <v>1.66</v>
      </c>
    </row>
    <row r="44" spans="1:8" x14ac:dyDescent="0.25">
      <c r="A44" s="14" t="s">
        <v>44</v>
      </c>
      <c r="B44" s="14" t="s">
        <v>39</v>
      </c>
      <c r="C44" s="15">
        <v>19.28</v>
      </c>
      <c r="D44" s="14">
        <v>0.44040000000000001</v>
      </c>
      <c r="E44" s="23">
        <f>ROUND(C44*D44,2)</f>
        <v>8.49</v>
      </c>
      <c r="F44" s="16">
        <v>0</v>
      </c>
      <c r="G44" s="23">
        <f>ROUND(E44*F44,2)</f>
        <v>0</v>
      </c>
      <c r="H44" s="23">
        <f>ROUND(E44-G44,2)</f>
        <v>8.49</v>
      </c>
    </row>
    <row r="45" spans="1:8" x14ac:dyDescent="0.25">
      <c r="A45" s="13" t="s">
        <v>45</v>
      </c>
      <c r="C45" s="23"/>
      <c r="E45" s="23"/>
    </row>
    <row r="46" spans="1:8" x14ac:dyDescent="0.25">
      <c r="A46" s="14" t="s">
        <v>38</v>
      </c>
      <c r="B46" s="14" t="s">
        <v>19</v>
      </c>
      <c r="C46" s="15">
        <v>2.94</v>
      </c>
      <c r="D46" s="14">
        <v>4.1883999999999997</v>
      </c>
      <c r="E46" s="23">
        <f>ROUND(C46*D46,2)</f>
        <v>12.31</v>
      </c>
      <c r="F46" s="16">
        <v>0</v>
      </c>
      <c r="G46" s="23">
        <f>ROUND(E46*F46,2)</f>
        <v>0</v>
      </c>
      <c r="H46" s="23">
        <f>ROUND(E46-G46,2)</f>
        <v>12.31</v>
      </c>
    </row>
    <row r="47" spans="1:8" x14ac:dyDescent="0.25">
      <c r="A47" s="14" t="s">
        <v>133</v>
      </c>
      <c r="B47" s="14" t="s">
        <v>19</v>
      </c>
      <c r="C47" s="15">
        <v>2.94</v>
      </c>
      <c r="D47" s="14">
        <v>1.742</v>
      </c>
      <c r="E47" s="23">
        <f>ROUND(C47*D47,2)</f>
        <v>5.12</v>
      </c>
      <c r="F47" s="16">
        <v>0</v>
      </c>
      <c r="G47" s="23">
        <f>ROUND(E47*F47,2)</f>
        <v>0</v>
      </c>
      <c r="H47" s="23">
        <f>ROUND(E47-G47,2)</f>
        <v>5.12</v>
      </c>
    </row>
    <row r="48" spans="1:8" x14ac:dyDescent="0.25">
      <c r="A48" s="13" t="s">
        <v>47</v>
      </c>
      <c r="C48" s="23"/>
      <c r="E48" s="23"/>
    </row>
    <row r="49" spans="1:8" x14ac:dyDescent="0.25">
      <c r="A49" s="14" t="s">
        <v>42</v>
      </c>
      <c r="B49" s="14" t="s">
        <v>48</v>
      </c>
      <c r="C49" s="15">
        <v>11.49</v>
      </c>
      <c r="D49" s="14">
        <v>1</v>
      </c>
      <c r="E49" s="23">
        <f>ROUND(C49*D49,2)</f>
        <v>11.49</v>
      </c>
      <c r="F49" s="16">
        <v>0</v>
      </c>
      <c r="G49" s="23">
        <f>ROUND(E49*F49,2)</f>
        <v>0</v>
      </c>
      <c r="H49" s="23">
        <f t="shared" ref="H49:H54" si="0">ROUND(E49-G49,2)</f>
        <v>11.49</v>
      </c>
    </row>
    <row r="50" spans="1:8" x14ac:dyDescent="0.25">
      <c r="A50" s="14" t="s">
        <v>38</v>
      </c>
      <c r="B50" s="14" t="s">
        <v>48</v>
      </c>
      <c r="C50" s="15">
        <v>3.46</v>
      </c>
      <c r="D50" s="14">
        <v>1</v>
      </c>
      <c r="E50" s="23">
        <f>ROUND(C50*D50,2)</f>
        <v>3.46</v>
      </c>
      <c r="F50" s="16">
        <v>0</v>
      </c>
      <c r="G50" s="23">
        <f>ROUND(E50*F50,2)</f>
        <v>0</v>
      </c>
      <c r="H50" s="23">
        <f t="shared" si="0"/>
        <v>3.46</v>
      </c>
    </row>
    <row r="51" spans="1:8" x14ac:dyDescent="0.25">
      <c r="A51" s="14" t="s">
        <v>133</v>
      </c>
      <c r="B51" s="14" t="s">
        <v>48</v>
      </c>
      <c r="C51" s="15">
        <v>6.16</v>
      </c>
      <c r="D51" s="14">
        <v>1</v>
      </c>
      <c r="E51" s="23">
        <f>ROUND(C51*D51,2)</f>
        <v>6.16</v>
      </c>
      <c r="F51" s="16">
        <v>0</v>
      </c>
      <c r="G51" s="23">
        <f>ROUND(E51*F51,2)</f>
        <v>0</v>
      </c>
      <c r="H51" s="23">
        <f t="shared" si="0"/>
        <v>6.16</v>
      </c>
    </row>
    <row r="52" spans="1:8" x14ac:dyDescent="0.25">
      <c r="A52" s="9" t="s">
        <v>49</v>
      </c>
      <c r="B52" s="9" t="s">
        <v>48</v>
      </c>
      <c r="C52" s="10">
        <v>28.6</v>
      </c>
      <c r="D52" s="9">
        <v>1</v>
      </c>
      <c r="E52" s="22">
        <f>ROUND(C52*D52,2)</f>
        <v>28.6</v>
      </c>
      <c r="F52" s="11">
        <v>0</v>
      </c>
      <c r="G52" s="22">
        <f>ROUND(E52*F52,2)</f>
        <v>0</v>
      </c>
      <c r="H52" s="22">
        <f t="shared" si="0"/>
        <v>28.6</v>
      </c>
    </row>
    <row r="53" spans="1:8" x14ac:dyDescent="0.25">
      <c r="A53" s="7" t="s">
        <v>50</v>
      </c>
      <c r="C53" s="23"/>
      <c r="E53" s="23">
        <f>SUM(E12:E52)</f>
        <v>684.43000000000006</v>
      </c>
      <c r="G53" s="12">
        <f>SUM(G12:G52)</f>
        <v>0</v>
      </c>
      <c r="H53" s="12">
        <f t="shared" si="0"/>
        <v>684.43</v>
      </c>
    </row>
    <row r="54" spans="1:8" x14ac:dyDescent="0.25">
      <c r="A54" s="7" t="s">
        <v>51</v>
      </c>
      <c r="C54" s="23"/>
      <c r="E54" s="23" t="e">
        <f>+#REF!-E53</f>
        <v>#REF!</v>
      </c>
      <c r="G54" s="12" t="e">
        <f>+#REF!-G53</f>
        <v>#REF!</v>
      </c>
      <c r="H54" s="12" t="e">
        <f t="shared" si="0"/>
        <v>#REF!</v>
      </c>
    </row>
    <row r="55" spans="1:8" x14ac:dyDescent="0.25">
      <c r="A55" t="s">
        <v>12</v>
      </c>
      <c r="C55" s="23"/>
      <c r="E55" s="23"/>
    </row>
    <row r="56" spans="1:8" x14ac:dyDescent="0.25">
      <c r="A56" s="7" t="s">
        <v>52</v>
      </c>
      <c r="C56" s="23"/>
      <c r="E56" s="23"/>
    </row>
    <row r="57" spans="1:8" x14ac:dyDescent="0.25">
      <c r="A57" s="14" t="s">
        <v>42</v>
      </c>
      <c r="B57" s="14" t="s">
        <v>48</v>
      </c>
      <c r="C57" s="15">
        <v>19.62</v>
      </c>
      <c r="D57" s="14">
        <v>1</v>
      </c>
      <c r="E57" s="23">
        <f>ROUND(C57*D57,2)</f>
        <v>19.62</v>
      </c>
      <c r="F57" s="16">
        <v>0</v>
      </c>
      <c r="G57" s="23">
        <f>ROUND(E57*F57,2)</f>
        <v>0</v>
      </c>
      <c r="H57" s="23">
        <f t="shared" ref="H57:H62" si="1">ROUND(E57-G57,2)</f>
        <v>19.62</v>
      </c>
    </row>
    <row r="58" spans="1:8" x14ac:dyDescent="0.25">
      <c r="A58" s="14" t="s">
        <v>38</v>
      </c>
      <c r="B58" s="14" t="s">
        <v>48</v>
      </c>
      <c r="C58" s="15">
        <v>26.83</v>
      </c>
      <c r="D58" s="14">
        <v>1</v>
      </c>
      <c r="E58" s="23">
        <f>ROUND(C58*D58,2)</f>
        <v>26.83</v>
      </c>
      <c r="F58" s="16">
        <v>0</v>
      </c>
      <c r="G58" s="23">
        <f>ROUND(E58*F58,2)</f>
        <v>0</v>
      </c>
      <c r="H58" s="23">
        <f t="shared" si="1"/>
        <v>26.83</v>
      </c>
    </row>
    <row r="59" spans="1:8" x14ac:dyDescent="0.25">
      <c r="A59" s="9" t="s">
        <v>133</v>
      </c>
      <c r="B59" s="9" t="s">
        <v>48</v>
      </c>
      <c r="C59" s="10">
        <v>29.49</v>
      </c>
      <c r="D59" s="9">
        <v>1</v>
      </c>
      <c r="E59" s="22">
        <f>ROUND(C59*D59,2)</f>
        <v>29.49</v>
      </c>
      <c r="F59" s="11">
        <v>0</v>
      </c>
      <c r="G59" s="22">
        <f>ROUND(E59*F59,2)</f>
        <v>0</v>
      </c>
      <c r="H59" s="22">
        <f t="shared" si="1"/>
        <v>29.49</v>
      </c>
    </row>
    <row r="60" spans="1:8" x14ac:dyDescent="0.25">
      <c r="A60" s="7" t="s">
        <v>53</v>
      </c>
      <c r="C60" s="23"/>
      <c r="E60" s="23">
        <f>SUM(E57:E59)</f>
        <v>75.94</v>
      </c>
      <c r="G60" s="12">
        <f>SUM(G57:G59)</f>
        <v>0</v>
      </c>
      <c r="H60" s="12">
        <f t="shared" si="1"/>
        <v>75.94</v>
      </c>
    </row>
    <row r="61" spans="1:8" x14ac:dyDescent="0.25">
      <c r="A61" s="7" t="s">
        <v>54</v>
      </c>
      <c r="C61" s="23"/>
      <c r="E61" s="23">
        <f>+E53+E60</f>
        <v>760.37000000000012</v>
      </c>
      <c r="G61" s="12">
        <f>+G53+G60</f>
        <v>0</v>
      </c>
      <c r="H61" s="12">
        <f t="shared" si="1"/>
        <v>760.37</v>
      </c>
    </row>
    <row r="62" spans="1:8" x14ac:dyDescent="0.25">
      <c r="A62" s="7" t="s">
        <v>55</v>
      </c>
      <c r="C62" s="23"/>
      <c r="E62" s="23" t="e">
        <f>+#REF!-E61</f>
        <v>#REF!</v>
      </c>
      <c r="G62" s="12" t="e">
        <f>+#REF!-G61</f>
        <v>#REF!</v>
      </c>
      <c r="H62" s="12" t="e">
        <f t="shared" si="1"/>
        <v>#REF!</v>
      </c>
    </row>
    <row r="63" spans="1:8" x14ac:dyDescent="0.25">
      <c r="A63" t="s">
        <v>119</v>
      </c>
      <c r="C63" s="23"/>
      <c r="E63" s="23"/>
    </row>
    <row r="64" spans="1:8" x14ac:dyDescent="0.25">
      <c r="A64" t="s">
        <v>483</v>
      </c>
      <c r="C64" s="23"/>
      <c r="E64" s="23"/>
    </row>
    <row r="66" spans="1:5" x14ac:dyDescent="0.25">
      <c r="A66" s="7" t="s">
        <v>120</v>
      </c>
      <c r="C66" s="23"/>
      <c r="E66" s="23"/>
    </row>
    <row r="67" spans="1:5" x14ac:dyDescent="0.25">
      <c r="A67" s="7" t="s">
        <v>121</v>
      </c>
      <c r="C67" s="23"/>
      <c r="E67" s="23"/>
    </row>
    <row r="98" spans="1:8" x14ac:dyDescent="0.25">
      <c r="A98" t="str" cm="1">
        <f t="array" aca="1" ref="A98" ca="1">MID(CELL("filename",A1),FIND("]",CELL("filename",A1))+1,256)</f>
        <v>corn9</v>
      </c>
    </row>
    <row r="99" spans="1:8" x14ac:dyDescent="0.25">
      <c r="A99" s="7" t="s">
        <v>50</v>
      </c>
      <c r="E99" s="25">
        <f>VLOOKUP(A99,$A$1:$H$98,5,FALSE)</f>
        <v>684.43000000000006</v>
      </c>
    </row>
    <row r="100" spans="1:8" x14ac:dyDescent="0.25">
      <c r="A100" s="7" t="s">
        <v>288</v>
      </c>
      <c r="E100" s="25">
        <f>VLOOKUP(A100,$A$1:$H$98,5,FALSE)</f>
        <v>75.94</v>
      </c>
    </row>
    <row r="101" spans="1:8" x14ac:dyDescent="0.25">
      <c r="A101" s="7" t="s">
        <v>289</v>
      </c>
      <c r="E101" s="25">
        <f t="shared" ref="E101" si="2">VLOOKUP(A101,$A$1:$H$98,5,FALSE)</f>
        <v>760.37000000000012</v>
      </c>
    </row>
    <row r="102" spans="1:8" x14ac:dyDescent="0.25">
      <c r="A102" s="4" t="s">
        <v>55</v>
      </c>
      <c r="B102" s="1"/>
      <c r="C102" s="1"/>
      <c r="D102" s="1"/>
      <c r="E102" s="27" t="e">
        <f>VLOOKUP(A102,$A$1:$H$98,5,FALSE)</f>
        <v>#REF!</v>
      </c>
    </row>
    <row r="104" spans="1:8" x14ac:dyDescent="0.25">
      <c r="A104" s="21"/>
      <c r="B104" s="26"/>
      <c r="C104" s="26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48D8E-4849-4958-ABEC-A092112B6E10}">
  <sheetPr codeName="Sheet12"/>
  <dimension ref="A1:H116"/>
  <sheetViews>
    <sheetView topLeftCell="A4" workbookViewId="0">
      <selection activeCell="D7" sqref="D7"/>
    </sheetView>
  </sheetViews>
  <sheetFormatPr defaultRowHeight="15" x14ac:dyDescent="0.25"/>
  <cols>
    <col min="1" max="1" width="31.85546875" customWidth="1"/>
    <col min="5" max="5" width="14.5703125" bestFit="1" customWidth="1"/>
    <col min="8" max="8" width="10.5703125" customWidth="1"/>
  </cols>
  <sheetData>
    <row r="1" spans="1:8" x14ac:dyDescent="0.25">
      <c r="A1" s="81" t="s">
        <v>223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409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484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56</v>
      </c>
      <c r="B7" s="9" t="s">
        <v>123</v>
      </c>
      <c r="C7" s="28">
        <f>IF(Calculator!B7="Corn",Calculator!B15,IF(Calculator!B20="Corn",Calculator!B28,5.17))</f>
        <v>5.17</v>
      </c>
      <c r="D7" s="29">
        <f>IF(Calculator!B7="Corn",Calculator!B11,IF(Calculator!B20="Corn",Calculator!B24,220))</f>
        <v>220</v>
      </c>
      <c r="E7" s="22">
        <f>ROUND(C7*D7,2)</f>
        <v>1137.4000000000001</v>
      </c>
      <c r="F7" s="11">
        <v>0</v>
      </c>
      <c r="G7" s="22">
        <f>ROUND(E7*F7,2)</f>
        <v>0</v>
      </c>
      <c r="H7" s="22">
        <f>ROUND(E7-G7,2)</f>
        <v>1137.4000000000001</v>
      </c>
    </row>
    <row r="8" spans="1:8" x14ac:dyDescent="0.25">
      <c r="A8" s="7" t="s">
        <v>11</v>
      </c>
      <c r="C8" s="23"/>
      <c r="E8" s="23">
        <f>SUM(E7:E7)</f>
        <v>1137.4000000000001</v>
      </c>
      <c r="G8" s="12">
        <f>SUM(G7:G7)</f>
        <v>0</v>
      </c>
      <c r="H8" s="12">
        <f>ROUND(E8-G8,2)</f>
        <v>1137.4000000000001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2</v>
      </c>
      <c r="E12" s="23">
        <f>ROUND(C12*D12,2)</f>
        <v>16.100000000000001</v>
      </c>
      <c r="F12" s="16">
        <v>0</v>
      </c>
      <c r="G12" s="23">
        <f>ROUND(E12*F12,2)</f>
        <v>0</v>
      </c>
      <c r="H12" s="23">
        <f>ROUND(E12-G12,2)</f>
        <v>16.100000000000001</v>
      </c>
    </row>
    <row r="13" spans="1:8" x14ac:dyDescent="0.25">
      <c r="A13" s="14" t="s">
        <v>57</v>
      </c>
      <c r="B13" s="14" t="s">
        <v>16</v>
      </c>
      <c r="C13" s="15">
        <v>7.5</v>
      </c>
      <c r="D13" s="14">
        <v>1</v>
      </c>
      <c r="E13" s="23">
        <f>ROUND(C13*D13,2)</f>
        <v>7.5</v>
      </c>
      <c r="F13" s="16">
        <v>0</v>
      </c>
      <c r="G13" s="23">
        <f>ROUND(E13*F13,2)</f>
        <v>0</v>
      </c>
      <c r="H13" s="23">
        <f>ROUND(E13-G13,2)</f>
        <v>7.5</v>
      </c>
    </row>
    <row r="14" spans="1:8" x14ac:dyDescent="0.25">
      <c r="A14" s="13" t="s">
        <v>20</v>
      </c>
      <c r="C14" s="23"/>
      <c r="E14" s="23"/>
    </row>
    <row r="15" spans="1:8" x14ac:dyDescent="0.25">
      <c r="A15" s="14" t="s">
        <v>153</v>
      </c>
      <c r="B15" s="14" t="s">
        <v>21</v>
      </c>
      <c r="C15" s="15">
        <v>43.41</v>
      </c>
      <c r="D15" s="14">
        <v>1.63</v>
      </c>
      <c r="E15" s="23">
        <f>ROUND(C15*D15,2)</f>
        <v>70.760000000000005</v>
      </c>
      <c r="F15" s="16">
        <v>0</v>
      </c>
      <c r="G15" s="23">
        <f>ROUND(E15*F15,2)</f>
        <v>0</v>
      </c>
      <c r="H15" s="23">
        <f>ROUND(E15-G15,2)</f>
        <v>70.760000000000005</v>
      </c>
    </row>
    <row r="16" spans="1:8" x14ac:dyDescent="0.25">
      <c r="A16" s="14" t="s">
        <v>22</v>
      </c>
      <c r="B16" s="14" t="s">
        <v>21</v>
      </c>
      <c r="C16" s="15">
        <v>25.56</v>
      </c>
      <c r="D16" s="14">
        <v>1.25</v>
      </c>
      <c r="E16" s="23">
        <f>ROUND(C16*D16,2)</f>
        <v>31.95</v>
      </c>
      <c r="F16" s="16">
        <v>0</v>
      </c>
      <c r="G16" s="23">
        <f>ROUND(E16*F16,2)</f>
        <v>0</v>
      </c>
      <c r="H16" s="23">
        <f>ROUND(E16-G16,2)</f>
        <v>31.95</v>
      </c>
    </row>
    <row r="17" spans="1:8" x14ac:dyDescent="0.25">
      <c r="A17" s="14" t="s">
        <v>147</v>
      </c>
      <c r="B17" s="14" t="s">
        <v>19</v>
      </c>
      <c r="C17" s="15">
        <v>4.43</v>
      </c>
      <c r="D17" s="14">
        <v>5</v>
      </c>
      <c r="E17" s="23">
        <f>ROUND(C17*D17,2)</f>
        <v>22.15</v>
      </c>
      <c r="F17" s="16">
        <v>0</v>
      </c>
      <c r="G17" s="23">
        <f>ROUND(E17*F17,2)</f>
        <v>0</v>
      </c>
      <c r="H17" s="23">
        <f>ROUND(E17-G17,2)</f>
        <v>22.15</v>
      </c>
    </row>
    <row r="18" spans="1:8" x14ac:dyDescent="0.25">
      <c r="A18" s="14" t="s">
        <v>103</v>
      </c>
      <c r="B18" s="14" t="s">
        <v>19</v>
      </c>
      <c r="C18" s="15">
        <v>2.63</v>
      </c>
      <c r="D18" s="14">
        <v>43.834800000000001</v>
      </c>
      <c r="E18" s="23">
        <f>ROUND(C18*D18,2)</f>
        <v>115.29</v>
      </c>
      <c r="F18" s="16">
        <v>0</v>
      </c>
      <c r="G18" s="23">
        <f>ROUND(E18*F18,2)</f>
        <v>0</v>
      </c>
      <c r="H18" s="23">
        <f>ROUND(E18-G18,2)</f>
        <v>115.29</v>
      </c>
    </row>
    <row r="19" spans="1:8" x14ac:dyDescent="0.25">
      <c r="A19" s="13" t="s">
        <v>23</v>
      </c>
      <c r="C19" s="23"/>
      <c r="E19" s="23"/>
    </row>
    <row r="20" spans="1:8" x14ac:dyDescent="0.25">
      <c r="A20" s="14" t="s">
        <v>397</v>
      </c>
      <c r="B20" s="14" t="s">
        <v>18</v>
      </c>
      <c r="C20" s="15">
        <v>1.44</v>
      </c>
      <c r="D20" s="14">
        <v>13.7</v>
      </c>
      <c r="E20" s="23">
        <f>ROUND(C20*D20,2)</f>
        <v>19.73</v>
      </c>
      <c r="F20" s="16">
        <v>0</v>
      </c>
      <c r="G20" s="23">
        <f>ROUND(E20*F20,2)</f>
        <v>0</v>
      </c>
      <c r="H20" s="23">
        <f>ROUND(E20-G20,2)</f>
        <v>19.73</v>
      </c>
    </row>
    <row r="21" spans="1:8" x14ac:dyDescent="0.25">
      <c r="A21" s="13" t="s">
        <v>24</v>
      </c>
      <c r="C21" s="23"/>
      <c r="E21" s="23"/>
    </row>
    <row r="22" spans="1:8" x14ac:dyDescent="0.25">
      <c r="A22" s="14" t="s">
        <v>25</v>
      </c>
      <c r="B22" s="14" t="s">
        <v>18</v>
      </c>
      <c r="C22" s="15">
        <v>0.12</v>
      </c>
      <c r="D22" s="14">
        <v>32</v>
      </c>
      <c r="E22" s="23">
        <f>ROUND(C22*D22,2)</f>
        <v>3.84</v>
      </c>
      <c r="F22" s="16">
        <v>0</v>
      </c>
      <c r="G22" s="23">
        <f>ROUND(E22*F22,2)</f>
        <v>0</v>
      </c>
      <c r="H22" s="23">
        <f>ROUND(E22-G22,2)</f>
        <v>3.84</v>
      </c>
    </row>
    <row r="23" spans="1:8" x14ac:dyDescent="0.25">
      <c r="A23" s="14" t="s">
        <v>59</v>
      </c>
      <c r="B23" s="14" t="s">
        <v>26</v>
      </c>
      <c r="C23" s="15">
        <v>15</v>
      </c>
      <c r="D23" s="14">
        <v>0.5</v>
      </c>
      <c r="E23" s="23">
        <f>ROUND(C23*D23,2)</f>
        <v>7.5</v>
      </c>
      <c r="F23" s="16">
        <v>0</v>
      </c>
      <c r="G23" s="23">
        <f>ROUND(E23*F23,2)</f>
        <v>0</v>
      </c>
      <c r="H23" s="23">
        <f>ROUND(E23-G23,2)</f>
        <v>7.5</v>
      </c>
    </row>
    <row r="24" spans="1:8" x14ac:dyDescent="0.25">
      <c r="A24" s="14" t="s">
        <v>104</v>
      </c>
      <c r="B24" s="14" t="s">
        <v>26</v>
      </c>
      <c r="C24" s="15">
        <v>11.55</v>
      </c>
      <c r="D24" s="14">
        <v>1</v>
      </c>
      <c r="E24" s="23">
        <f>ROUND(C24*D24,2)</f>
        <v>11.55</v>
      </c>
      <c r="F24" s="16">
        <v>0</v>
      </c>
      <c r="G24" s="23">
        <f>ROUND(E24*F24,2)</f>
        <v>0</v>
      </c>
      <c r="H24" s="23">
        <f>ROUND(E24-G24,2)</f>
        <v>11.55</v>
      </c>
    </row>
    <row r="25" spans="1:8" x14ac:dyDescent="0.25">
      <c r="A25" s="14" t="s">
        <v>126</v>
      </c>
      <c r="B25" s="14" t="s">
        <v>26</v>
      </c>
      <c r="C25" s="15">
        <v>2.17</v>
      </c>
      <c r="D25" s="14">
        <v>4</v>
      </c>
      <c r="E25" s="23">
        <f>ROUND(C25*D25,2)</f>
        <v>8.68</v>
      </c>
      <c r="F25" s="16">
        <v>0</v>
      </c>
      <c r="G25" s="23">
        <f>ROUND(E25*F25,2)</f>
        <v>0</v>
      </c>
      <c r="H25" s="23">
        <f>ROUND(E25-G25,2)</f>
        <v>8.68</v>
      </c>
    </row>
    <row r="26" spans="1:8" x14ac:dyDescent="0.25">
      <c r="A26" s="14" t="s">
        <v>127</v>
      </c>
      <c r="B26" s="14" t="s">
        <v>26</v>
      </c>
      <c r="C26" s="15">
        <v>5.76</v>
      </c>
      <c r="D26" s="14">
        <v>3.6</v>
      </c>
      <c r="E26" s="23">
        <f>ROUND(C26*D26,2)</f>
        <v>20.74</v>
      </c>
      <c r="F26" s="16">
        <v>0</v>
      </c>
      <c r="G26" s="23">
        <f>ROUND(E26*F26,2)</f>
        <v>0</v>
      </c>
      <c r="H26" s="23">
        <f>ROUND(E26-G26,2)</f>
        <v>20.74</v>
      </c>
    </row>
    <row r="27" spans="1:8" x14ac:dyDescent="0.25">
      <c r="A27" s="13" t="s">
        <v>27</v>
      </c>
      <c r="C27" s="23"/>
      <c r="E27" s="23"/>
    </row>
    <row r="28" spans="1:8" x14ac:dyDescent="0.25">
      <c r="A28" s="14" t="s">
        <v>110</v>
      </c>
      <c r="B28" s="14" t="s">
        <v>18</v>
      </c>
      <c r="C28" s="15">
        <v>0.42</v>
      </c>
      <c r="D28" s="14">
        <v>6.4020000000000001</v>
      </c>
      <c r="E28" s="23">
        <f>ROUND(C28*D28,2)</f>
        <v>2.69</v>
      </c>
      <c r="F28" s="16">
        <v>0</v>
      </c>
      <c r="G28" s="23">
        <f>ROUND(E28*F28,2)</f>
        <v>0</v>
      </c>
      <c r="H28" s="23">
        <f>ROUND(E28-G28,2)</f>
        <v>2.69</v>
      </c>
    </row>
    <row r="29" spans="1:8" x14ac:dyDescent="0.25">
      <c r="A29" s="13" t="s">
        <v>33</v>
      </c>
      <c r="C29" s="23"/>
      <c r="E29" s="23"/>
    </row>
    <row r="30" spans="1:8" x14ac:dyDescent="0.25">
      <c r="A30" s="14" t="s">
        <v>149</v>
      </c>
      <c r="B30" s="14" t="s">
        <v>60</v>
      </c>
      <c r="C30" s="15">
        <v>6.02</v>
      </c>
      <c r="D30" s="14">
        <v>36</v>
      </c>
      <c r="E30" s="23">
        <f>ROUND(C30*D30,2)</f>
        <v>216.72</v>
      </c>
      <c r="F30" s="16">
        <v>0</v>
      </c>
      <c r="G30" s="23">
        <f>ROUND(E30*F30,2)</f>
        <v>0</v>
      </c>
      <c r="H30" s="23">
        <f>ROUND(E30-G30,2)</f>
        <v>216.72</v>
      </c>
    </row>
    <row r="31" spans="1:8" x14ac:dyDescent="0.25">
      <c r="A31" s="13" t="s">
        <v>113</v>
      </c>
      <c r="C31" s="23"/>
      <c r="E31" s="23"/>
    </row>
    <row r="32" spans="1:8" x14ac:dyDescent="0.25">
      <c r="A32" s="14" t="s">
        <v>114</v>
      </c>
      <c r="B32" s="14" t="s">
        <v>26</v>
      </c>
      <c r="C32" s="15">
        <v>3.3</v>
      </c>
      <c r="D32" s="14">
        <v>0.6</v>
      </c>
      <c r="E32" s="23">
        <f>ROUND(C32*D32,2)</f>
        <v>1.98</v>
      </c>
      <c r="F32" s="16">
        <v>0</v>
      </c>
      <c r="G32" s="23">
        <f>ROUND(E32*F32,2)</f>
        <v>0</v>
      </c>
      <c r="H32" s="23">
        <f>ROUND(E32-G32,2)</f>
        <v>1.98</v>
      </c>
    </row>
    <row r="33" spans="1:8" x14ac:dyDescent="0.25">
      <c r="A33" s="13" t="s">
        <v>130</v>
      </c>
      <c r="C33" s="23"/>
      <c r="E33" s="23"/>
    </row>
    <row r="34" spans="1:8" x14ac:dyDescent="0.25">
      <c r="A34" s="14" t="s">
        <v>131</v>
      </c>
      <c r="B34" s="14" t="s">
        <v>123</v>
      </c>
      <c r="C34" s="15">
        <v>0.31</v>
      </c>
      <c r="D34" s="14">
        <v>235</v>
      </c>
      <c r="E34" s="23">
        <f>ROUND(C34*D34,2)</f>
        <v>72.849999999999994</v>
      </c>
      <c r="F34" s="16">
        <v>0</v>
      </c>
      <c r="G34" s="23">
        <f>ROUND(E34*F34,2)</f>
        <v>0</v>
      </c>
      <c r="H34" s="23">
        <f>ROUND(E34-G34,2)</f>
        <v>72.849999999999994</v>
      </c>
    </row>
    <row r="35" spans="1:8" x14ac:dyDescent="0.25">
      <c r="A35" s="13" t="s">
        <v>34</v>
      </c>
      <c r="C35" s="23"/>
      <c r="E35" s="23"/>
    </row>
    <row r="36" spans="1:8" x14ac:dyDescent="0.25">
      <c r="A36" s="14" t="s">
        <v>35</v>
      </c>
      <c r="B36" s="14" t="s">
        <v>36</v>
      </c>
      <c r="C36" s="15">
        <v>63.67</v>
      </c>
      <c r="D36" s="14">
        <v>0.66600000000000004</v>
      </c>
      <c r="E36" s="23">
        <f>ROUND(C36*D36,2)</f>
        <v>42.4</v>
      </c>
      <c r="F36" s="16">
        <v>0</v>
      </c>
      <c r="G36" s="23">
        <f>ROUND(E36*F36,2)</f>
        <v>0</v>
      </c>
      <c r="H36" s="23">
        <f>ROUND(E36-G36,2)</f>
        <v>42.4</v>
      </c>
    </row>
    <row r="37" spans="1:8" x14ac:dyDescent="0.25">
      <c r="A37" s="13" t="s">
        <v>115</v>
      </c>
      <c r="C37" s="23"/>
      <c r="E37" s="23"/>
    </row>
    <row r="38" spans="1:8" x14ac:dyDescent="0.25">
      <c r="A38" s="14" t="s">
        <v>132</v>
      </c>
      <c r="B38" s="14" t="s">
        <v>48</v>
      </c>
      <c r="C38" s="15">
        <v>6</v>
      </c>
      <c r="D38" s="14">
        <v>1</v>
      </c>
      <c r="E38" s="23">
        <f>ROUND(C38*D38,2)</f>
        <v>6</v>
      </c>
      <c r="F38" s="16">
        <v>0</v>
      </c>
      <c r="G38" s="23">
        <f>ROUND(E38*F38,2)</f>
        <v>0</v>
      </c>
      <c r="H38" s="23">
        <f>ROUND(E38-G38,2)</f>
        <v>6</v>
      </c>
    </row>
    <row r="39" spans="1:8" x14ac:dyDescent="0.25">
      <c r="A39" s="13" t="s">
        <v>117</v>
      </c>
      <c r="C39" s="23"/>
      <c r="E39" s="23"/>
    </row>
    <row r="40" spans="1:8" x14ac:dyDescent="0.25">
      <c r="A40" s="14" t="s">
        <v>118</v>
      </c>
      <c r="B40" s="14" t="s">
        <v>48</v>
      </c>
      <c r="C40" s="15">
        <v>10</v>
      </c>
      <c r="D40" s="14">
        <v>0.33300000000000002</v>
      </c>
      <c r="E40" s="23">
        <f>ROUND(C40*D40,2)</f>
        <v>3.33</v>
      </c>
      <c r="F40" s="16">
        <v>0</v>
      </c>
      <c r="G40" s="23">
        <f>ROUND(E40*F40,2)</f>
        <v>0</v>
      </c>
      <c r="H40" s="23">
        <f>ROUND(E40-G40,2)</f>
        <v>3.33</v>
      </c>
    </row>
    <row r="41" spans="1:8" x14ac:dyDescent="0.25">
      <c r="A41" s="13" t="s">
        <v>37</v>
      </c>
      <c r="C41" s="23"/>
      <c r="E41" s="23"/>
    </row>
    <row r="42" spans="1:8" x14ac:dyDescent="0.25">
      <c r="A42" s="14" t="s">
        <v>38</v>
      </c>
      <c r="B42" s="14" t="s">
        <v>39</v>
      </c>
      <c r="C42" s="15">
        <v>19.28</v>
      </c>
      <c r="D42" s="14">
        <v>0.36170000000000002</v>
      </c>
      <c r="E42" s="23">
        <f>ROUND(C42*D42,2)</f>
        <v>6.97</v>
      </c>
      <c r="F42" s="16">
        <v>0</v>
      </c>
      <c r="G42" s="23">
        <f>ROUND(E42*F42,2)</f>
        <v>0</v>
      </c>
      <c r="H42" s="23">
        <f>ROUND(E42-G42,2)</f>
        <v>6.97</v>
      </c>
    </row>
    <row r="43" spans="1:8" x14ac:dyDescent="0.25">
      <c r="A43" s="14" t="s">
        <v>133</v>
      </c>
      <c r="B43" s="14" t="s">
        <v>39</v>
      </c>
      <c r="C43" s="15">
        <v>19.28</v>
      </c>
      <c r="D43" s="14">
        <v>0.12770000000000001</v>
      </c>
      <c r="E43" s="23">
        <f>ROUND(C43*D43,2)</f>
        <v>2.46</v>
      </c>
      <c r="F43" s="16">
        <v>0</v>
      </c>
      <c r="G43" s="23">
        <f>ROUND(E43*F43,2)</f>
        <v>0</v>
      </c>
      <c r="H43" s="23">
        <f>ROUND(E43-G43,2)</f>
        <v>2.46</v>
      </c>
    </row>
    <row r="44" spans="1:8" x14ac:dyDescent="0.25">
      <c r="A44" s="13" t="s">
        <v>40</v>
      </c>
      <c r="C44" s="23"/>
      <c r="E44" s="23"/>
    </row>
    <row r="45" spans="1:8" x14ac:dyDescent="0.25">
      <c r="A45" s="14" t="s">
        <v>41</v>
      </c>
      <c r="B45" s="14" t="s">
        <v>39</v>
      </c>
      <c r="C45" s="15">
        <v>9.06</v>
      </c>
      <c r="D45" s="14">
        <v>0.20369999999999999</v>
      </c>
      <c r="E45" s="23">
        <f>ROUND(C45*D45,2)</f>
        <v>1.85</v>
      </c>
      <c r="F45" s="16">
        <v>0</v>
      </c>
      <c r="G45" s="23">
        <f>ROUND(E45*F45,2)</f>
        <v>0</v>
      </c>
      <c r="H45" s="23">
        <f>ROUND(E45-G45,2)</f>
        <v>1.85</v>
      </c>
    </row>
    <row r="46" spans="1:8" x14ac:dyDescent="0.25">
      <c r="A46" s="13" t="s">
        <v>43</v>
      </c>
      <c r="C46" s="23"/>
      <c r="E46" s="23"/>
    </row>
    <row r="47" spans="1:8" x14ac:dyDescent="0.25">
      <c r="A47" s="14" t="s">
        <v>42</v>
      </c>
      <c r="B47" s="14" t="s">
        <v>39</v>
      </c>
      <c r="C47" s="15">
        <v>9.06</v>
      </c>
      <c r="D47" s="14">
        <v>0.1832</v>
      </c>
      <c r="E47" s="23">
        <f>ROUND(C47*D47,2)</f>
        <v>1.66</v>
      </c>
      <c r="F47" s="16">
        <v>0</v>
      </c>
      <c r="G47" s="23">
        <f>ROUND(E47*F47,2)</f>
        <v>0</v>
      </c>
      <c r="H47" s="23">
        <f>ROUND(E47-G47,2)</f>
        <v>1.66</v>
      </c>
    </row>
    <row r="48" spans="1:8" x14ac:dyDescent="0.25">
      <c r="A48" s="14" t="s">
        <v>44</v>
      </c>
      <c r="B48" s="14" t="s">
        <v>39</v>
      </c>
      <c r="C48" s="15">
        <v>19.28</v>
      </c>
      <c r="D48" s="14">
        <v>0.44040000000000001</v>
      </c>
      <c r="E48" s="23">
        <f>ROUND(C48*D48,2)</f>
        <v>8.49</v>
      </c>
      <c r="F48" s="16">
        <v>0</v>
      </c>
      <c r="G48" s="23">
        <f>ROUND(E48*F48,2)</f>
        <v>0</v>
      </c>
      <c r="H48" s="23">
        <f>ROUND(E48-G48,2)</f>
        <v>8.49</v>
      </c>
    </row>
    <row r="49" spans="1:8" x14ac:dyDescent="0.25">
      <c r="A49" s="13" t="s">
        <v>45</v>
      </c>
      <c r="C49" s="23"/>
      <c r="E49" s="23"/>
    </row>
    <row r="50" spans="1:8" x14ac:dyDescent="0.25">
      <c r="A50" s="14" t="s">
        <v>38</v>
      </c>
      <c r="B50" s="14" t="s">
        <v>19</v>
      </c>
      <c r="C50" s="15">
        <v>2.94</v>
      </c>
      <c r="D50" s="14">
        <v>4.1883999999999997</v>
      </c>
      <c r="E50" s="23">
        <f>ROUND(C50*D50,2)</f>
        <v>12.31</v>
      </c>
      <c r="F50" s="16">
        <v>0</v>
      </c>
      <c r="G50" s="23">
        <f>ROUND(E50*F50,2)</f>
        <v>0</v>
      </c>
      <c r="H50" s="23">
        <f>ROUND(E50-G50,2)</f>
        <v>12.31</v>
      </c>
    </row>
    <row r="51" spans="1:8" x14ac:dyDescent="0.25">
      <c r="A51" s="14" t="s">
        <v>133</v>
      </c>
      <c r="B51" s="14" t="s">
        <v>19</v>
      </c>
      <c r="C51" s="15">
        <v>2.94</v>
      </c>
      <c r="D51" s="14">
        <v>1.742</v>
      </c>
      <c r="E51" s="23">
        <f>ROUND(C51*D51,2)</f>
        <v>5.12</v>
      </c>
      <c r="F51" s="16">
        <v>0</v>
      </c>
      <c r="G51" s="23">
        <f>ROUND(E51*F51,2)</f>
        <v>0</v>
      </c>
      <c r="H51" s="23">
        <f>ROUND(E51-G51,2)</f>
        <v>5.12</v>
      </c>
    </row>
    <row r="52" spans="1:8" x14ac:dyDescent="0.25">
      <c r="A52" s="14" t="s">
        <v>158</v>
      </c>
      <c r="B52" s="14" t="s">
        <v>19</v>
      </c>
      <c r="C52" s="15">
        <v>2.94</v>
      </c>
      <c r="D52" s="14">
        <v>11.2011</v>
      </c>
      <c r="E52" s="23">
        <f>ROUND(C52*D52,2)</f>
        <v>32.93</v>
      </c>
      <c r="F52" s="16">
        <v>0</v>
      </c>
      <c r="G52" s="23">
        <f>ROUND(E52*F52,2)</f>
        <v>0</v>
      </c>
      <c r="H52" s="23">
        <f>ROUND(E52-G52,2)</f>
        <v>32.93</v>
      </c>
    </row>
    <row r="53" spans="1:8" x14ac:dyDescent="0.25">
      <c r="A53" s="13" t="s">
        <v>47</v>
      </c>
      <c r="C53" s="23"/>
      <c r="E53" s="23"/>
    </row>
    <row r="54" spans="1:8" x14ac:dyDescent="0.25">
      <c r="A54" s="14" t="s">
        <v>42</v>
      </c>
      <c r="B54" s="14" t="s">
        <v>48</v>
      </c>
      <c r="C54" s="15">
        <v>11.49</v>
      </c>
      <c r="D54" s="14">
        <v>1</v>
      </c>
      <c r="E54" s="23">
        <f>ROUND(C54*D54,2)</f>
        <v>11.49</v>
      </c>
      <c r="F54" s="16">
        <v>0</v>
      </c>
      <c r="G54" s="23">
        <f>ROUND(E54*F54,2)</f>
        <v>0</v>
      </c>
      <c r="H54" s="23">
        <f t="shared" ref="H54:H60" si="0">ROUND(E54-G54,2)</f>
        <v>11.49</v>
      </c>
    </row>
    <row r="55" spans="1:8" x14ac:dyDescent="0.25">
      <c r="A55" s="14" t="s">
        <v>38</v>
      </c>
      <c r="B55" s="14" t="s">
        <v>48</v>
      </c>
      <c r="C55" s="15">
        <v>3.46</v>
      </c>
      <c r="D55" s="14">
        <v>1</v>
      </c>
      <c r="E55" s="23">
        <f>ROUND(C55*D55,2)</f>
        <v>3.46</v>
      </c>
      <c r="F55" s="16">
        <v>0</v>
      </c>
      <c r="G55" s="23">
        <f>ROUND(E55*F55,2)</f>
        <v>0</v>
      </c>
      <c r="H55" s="23">
        <f t="shared" si="0"/>
        <v>3.46</v>
      </c>
    </row>
    <row r="56" spans="1:8" x14ac:dyDescent="0.25">
      <c r="A56" s="14" t="s">
        <v>133</v>
      </c>
      <c r="B56" s="14" t="s">
        <v>48</v>
      </c>
      <c r="C56" s="15">
        <v>6.16</v>
      </c>
      <c r="D56" s="14">
        <v>1</v>
      </c>
      <c r="E56" s="23">
        <f>ROUND(C56*D56,2)</f>
        <v>6.16</v>
      </c>
      <c r="F56" s="16">
        <v>0</v>
      </c>
      <c r="G56" s="23">
        <f>ROUND(E56*F56,2)</f>
        <v>0</v>
      </c>
      <c r="H56" s="23">
        <f t="shared" si="0"/>
        <v>6.16</v>
      </c>
    </row>
    <row r="57" spans="1:8" x14ac:dyDescent="0.25">
      <c r="A57" s="14" t="s">
        <v>158</v>
      </c>
      <c r="B57" s="14" t="s">
        <v>48</v>
      </c>
      <c r="C57" s="15">
        <v>21.95</v>
      </c>
      <c r="D57" s="14">
        <v>1</v>
      </c>
      <c r="E57" s="23">
        <f>ROUND(C57*D57,2)</f>
        <v>21.95</v>
      </c>
      <c r="F57" s="16">
        <v>0</v>
      </c>
      <c r="G57" s="23">
        <f>ROUND(E57*F57,2)</f>
        <v>0</v>
      </c>
      <c r="H57" s="23">
        <f t="shared" si="0"/>
        <v>21.95</v>
      </c>
    </row>
    <row r="58" spans="1:8" x14ac:dyDescent="0.25">
      <c r="A58" s="9" t="s">
        <v>49</v>
      </c>
      <c r="B58" s="9" t="s">
        <v>48</v>
      </c>
      <c r="C58" s="10">
        <v>32.75</v>
      </c>
      <c r="D58" s="9">
        <v>1</v>
      </c>
      <c r="E58" s="22">
        <f>ROUND(C58*D58,2)</f>
        <v>32.75</v>
      </c>
      <c r="F58" s="11">
        <v>0</v>
      </c>
      <c r="G58" s="22">
        <f>ROUND(E58*F58,2)</f>
        <v>0</v>
      </c>
      <c r="H58" s="22">
        <f t="shared" si="0"/>
        <v>32.75</v>
      </c>
    </row>
    <row r="59" spans="1:8" x14ac:dyDescent="0.25">
      <c r="A59" s="7" t="s">
        <v>50</v>
      </c>
      <c r="C59" s="23"/>
      <c r="E59" s="23">
        <f>SUM(E12:E58)</f>
        <v>829.36000000000013</v>
      </c>
      <c r="G59" s="12">
        <f>SUM(G12:G58)</f>
        <v>0</v>
      </c>
      <c r="H59" s="12">
        <f t="shared" si="0"/>
        <v>829.36</v>
      </c>
    </row>
    <row r="60" spans="1:8" x14ac:dyDescent="0.25">
      <c r="A60" s="7" t="s">
        <v>51</v>
      </c>
      <c r="C60" s="23"/>
      <c r="E60" s="23" t="e">
        <f>+#REF!-E59</f>
        <v>#REF!</v>
      </c>
      <c r="G60" s="12" t="e">
        <f>+#REF!-G59</f>
        <v>#REF!</v>
      </c>
      <c r="H60" s="12" t="e">
        <f t="shared" si="0"/>
        <v>#REF!</v>
      </c>
    </row>
    <row r="61" spans="1:8" x14ac:dyDescent="0.25">
      <c r="A61" t="s">
        <v>12</v>
      </c>
      <c r="C61" s="23"/>
      <c r="E61" s="23"/>
    </row>
    <row r="62" spans="1:8" x14ac:dyDescent="0.25">
      <c r="A62" s="7" t="s">
        <v>52</v>
      </c>
      <c r="C62" s="23"/>
      <c r="E62" s="23"/>
    </row>
    <row r="63" spans="1:8" x14ac:dyDescent="0.25">
      <c r="A63" s="14" t="s">
        <v>42</v>
      </c>
      <c r="B63" s="14" t="s">
        <v>48</v>
      </c>
      <c r="C63" s="15">
        <v>19.62</v>
      </c>
      <c r="D63" s="14">
        <v>1</v>
      </c>
      <c r="E63" s="23">
        <f>ROUND(C63*D63,2)</f>
        <v>19.62</v>
      </c>
      <c r="F63" s="16">
        <v>0</v>
      </c>
      <c r="G63" s="23">
        <f>ROUND(E63*F63,2)</f>
        <v>0</v>
      </c>
      <c r="H63" s="23">
        <f t="shared" ref="H63:H69" si="1">ROUND(E63-G63,2)</f>
        <v>19.62</v>
      </c>
    </row>
    <row r="64" spans="1:8" x14ac:dyDescent="0.25">
      <c r="A64" s="14" t="s">
        <v>38</v>
      </c>
      <c r="B64" s="14" t="s">
        <v>48</v>
      </c>
      <c r="C64" s="15">
        <v>26.83</v>
      </c>
      <c r="D64" s="14">
        <v>1</v>
      </c>
      <c r="E64" s="23">
        <f>ROUND(C64*D64,2)</f>
        <v>26.83</v>
      </c>
      <c r="F64" s="16">
        <v>0</v>
      </c>
      <c r="G64" s="23">
        <f>ROUND(E64*F64,2)</f>
        <v>0</v>
      </c>
      <c r="H64" s="23">
        <f t="shared" si="1"/>
        <v>26.83</v>
      </c>
    </row>
    <row r="65" spans="1:8" x14ac:dyDescent="0.25">
      <c r="A65" s="14" t="s">
        <v>133</v>
      </c>
      <c r="B65" s="14" t="s">
        <v>48</v>
      </c>
      <c r="C65" s="15">
        <v>29.49</v>
      </c>
      <c r="D65" s="14">
        <v>1</v>
      </c>
      <c r="E65" s="23">
        <f>ROUND(C65*D65,2)</f>
        <v>29.49</v>
      </c>
      <c r="F65" s="16">
        <v>0</v>
      </c>
      <c r="G65" s="23">
        <f>ROUND(E65*F65,2)</f>
        <v>0</v>
      </c>
      <c r="H65" s="23">
        <f t="shared" si="1"/>
        <v>29.49</v>
      </c>
    </row>
    <row r="66" spans="1:8" x14ac:dyDescent="0.25">
      <c r="A66" s="9" t="s">
        <v>158</v>
      </c>
      <c r="B66" s="9" t="s">
        <v>48</v>
      </c>
      <c r="C66" s="10">
        <v>99.5</v>
      </c>
      <c r="D66" s="9">
        <v>1</v>
      </c>
      <c r="E66" s="22">
        <f>ROUND(C66*D66,2)</f>
        <v>99.5</v>
      </c>
      <c r="F66" s="11">
        <v>0</v>
      </c>
      <c r="G66" s="22">
        <f>ROUND(E66*F66,2)</f>
        <v>0</v>
      </c>
      <c r="H66" s="22">
        <f t="shared" si="1"/>
        <v>99.5</v>
      </c>
    </row>
    <row r="67" spans="1:8" x14ac:dyDescent="0.25">
      <c r="A67" s="7" t="s">
        <v>53</v>
      </c>
      <c r="C67" s="23"/>
      <c r="E67" s="23">
        <f>SUM(E63:E66)</f>
        <v>175.44</v>
      </c>
      <c r="G67" s="12">
        <f>SUM(G63:G66)</f>
        <v>0</v>
      </c>
      <c r="H67" s="12">
        <f t="shared" si="1"/>
        <v>175.44</v>
      </c>
    </row>
    <row r="68" spans="1:8" x14ac:dyDescent="0.25">
      <c r="A68" s="7" t="s">
        <v>54</v>
      </c>
      <c r="C68" s="23"/>
      <c r="E68" s="23">
        <f>+E59+E67</f>
        <v>1004.8000000000002</v>
      </c>
      <c r="G68" s="12">
        <f>+G59+G67</f>
        <v>0</v>
      </c>
      <c r="H68" s="12">
        <f t="shared" si="1"/>
        <v>1004.8</v>
      </c>
    </row>
    <row r="69" spans="1:8" x14ac:dyDescent="0.25">
      <c r="A69" s="7" t="s">
        <v>55</v>
      </c>
      <c r="C69" s="23"/>
      <c r="E69" s="23" t="e">
        <f>+#REF!-E68</f>
        <v>#REF!</v>
      </c>
      <c r="G69" s="12" t="e">
        <f>+#REF!-G68</f>
        <v>#REF!</v>
      </c>
      <c r="H69" s="12" t="e">
        <f t="shared" si="1"/>
        <v>#REF!</v>
      </c>
    </row>
    <row r="70" spans="1:8" x14ac:dyDescent="0.25">
      <c r="A70" t="s">
        <v>119</v>
      </c>
      <c r="C70" s="23"/>
      <c r="E70" s="23"/>
    </row>
    <row r="71" spans="1:8" x14ac:dyDescent="0.25">
      <c r="A71" t="s">
        <v>483</v>
      </c>
      <c r="C71" s="23"/>
      <c r="E71" s="23"/>
    </row>
    <row r="73" spans="1:8" x14ac:dyDescent="0.25">
      <c r="A73" s="7" t="s">
        <v>120</v>
      </c>
      <c r="C73" s="23"/>
      <c r="E73" s="23"/>
    </row>
    <row r="74" spans="1:8" x14ac:dyDescent="0.25">
      <c r="A74" s="7" t="s">
        <v>121</v>
      </c>
      <c r="C74" s="23"/>
      <c r="E74" s="23"/>
    </row>
    <row r="98" spans="1:8" x14ac:dyDescent="0.25">
      <c r="A98" t="str" cm="1">
        <f t="array" aca="1" ref="A98" ca="1">MID(CELL("filename",A1),FIND("]",CELL("filename",A1))+1,256)</f>
        <v>corn10</v>
      </c>
    </row>
    <row r="99" spans="1:8" x14ac:dyDescent="0.25">
      <c r="A99" s="7" t="s">
        <v>50</v>
      </c>
      <c r="E99" s="25">
        <f>VLOOKUP(A99,$A$1:$H$98,5,FALSE)</f>
        <v>829.36000000000013</v>
      </c>
    </row>
    <row r="100" spans="1:8" x14ac:dyDescent="0.25">
      <c r="A100" s="7" t="s">
        <v>288</v>
      </c>
      <c r="E100" s="25">
        <f>VLOOKUP(A100,$A$1:$H$98,5,FALSE)</f>
        <v>175.44</v>
      </c>
    </row>
    <row r="101" spans="1:8" x14ac:dyDescent="0.25">
      <c r="A101" s="7" t="s">
        <v>289</v>
      </c>
      <c r="E101" s="25">
        <f t="shared" ref="E101" si="2">VLOOKUP(A101,$A$1:$H$98,5,FALSE)</f>
        <v>1004.8000000000002</v>
      </c>
    </row>
    <row r="102" spans="1:8" x14ac:dyDescent="0.25">
      <c r="A102" s="4" t="s">
        <v>55</v>
      </c>
      <c r="B102" s="1"/>
      <c r="C102" s="1"/>
      <c r="D102" s="1"/>
      <c r="E102" s="27" t="e">
        <f>VLOOKUP(A102,$A$1:$H$98,5,FALSE)</f>
        <v>#REF!</v>
      </c>
    </row>
    <row r="104" spans="1:8" x14ac:dyDescent="0.25">
      <c r="A104" s="21"/>
      <c r="B104" s="26"/>
      <c r="C104" s="26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E5CE4-6D90-47CE-A28A-E2AC711550A1}">
  <sheetPr codeName="Sheet13"/>
  <dimension ref="A1:S163"/>
  <sheetViews>
    <sheetView workbookViewId="0">
      <selection activeCell="D7" sqref="D7"/>
    </sheetView>
  </sheetViews>
  <sheetFormatPr defaultRowHeight="15" x14ac:dyDescent="0.25"/>
  <cols>
    <col min="1" max="1" width="25.5703125" customWidth="1"/>
    <col min="2" max="4" width="10.5703125" bestFit="1" customWidth="1"/>
    <col min="5" max="5" width="11" customWidth="1"/>
    <col min="6" max="7" width="10.5703125" bestFit="1" customWidth="1"/>
    <col min="8" max="8" width="10.85546875" customWidth="1"/>
    <col min="9" max="9" width="10.5703125" bestFit="1" customWidth="1"/>
    <col min="12" max="12" width="16.42578125" bestFit="1" customWidth="1"/>
    <col min="13" max="13" width="10.42578125" customWidth="1"/>
    <col min="14" max="14" width="10.5703125" bestFit="1" customWidth="1"/>
    <col min="15" max="15" width="11.85546875" customWidth="1"/>
    <col min="16" max="18" width="10.85546875" customWidth="1"/>
  </cols>
  <sheetData>
    <row r="1" spans="1:8" x14ac:dyDescent="0.25">
      <c r="A1" s="81" t="s">
        <v>154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155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494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IF(Calculator!B7="Cotton",Calculator!C11,IF(Calculator!B20="Cotton",Calculator!C24,1620))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14</v>
      </c>
      <c r="C12" s="23"/>
      <c r="E12" s="23"/>
    </row>
    <row r="13" spans="1:8" x14ac:dyDescent="0.25">
      <c r="A13" s="14" t="s">
        <v>15</v>
      </c>
      <c r="B13" s="14" t="s">
        <v>16</v>
      </c>
      <c r="C13" s="15">
        <v>8.0500000000000007</v>
      </c>
      <c r="D13" s="14">
        <v>2.5</v>
      </c>
      <c r="E13" s="23">
        <f>ROUND(C13*D13,2)</f>
        <v>20.13</v>
      </c>
      <c r="F13" s="16">
        <v>0</v>
      </c>
      <c r="G13" s="23">
        <f>ROUND(E13*F13,2)</f>
        <v>0</v>
      </c>
      <c r="H13" s="23">
        <f>ROUND(E13-G13,2)</f>
        <v>20.13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5.25</v>
      </c>
      <c r="E14" s="23">
        <f>ROUND(C14*D14,2)</f>
        <v>39.380000000000003</v>
      </c>
      <c r="F14" s="16">
        <v>0</v>
      </c>
      <c r="G14" s="23">
        <f>ROUND(E14*F14,2)</f>
        <v>0</v>
      </c>
      <c r="H14" s="23">
        <f>ROUND(E14-G14,2)</f>
        <v>39.380000000000003</v>
      </c>
    </row>
    <row r="15" spans="1:8" x14ac:dyDescent="0.25">
      <c r="A15" s="13" t="s">
        <v>17</v>
      </c>
      <c r="C15" s="23"/>
      <c r="E15" s="23"/>
    </row>
    <row r="16" spans="1:8" x14ac:dyDescent="0.25">
      <c r="A16" s="14" t="s">
        <v>66</v>
      </c>
      <c r="B16" s="14" t="s">
        <v>18</v>
      </c>
      <c r="C16" s="15">
        <v>1.0900000000000001</v>
      </c>
      <c r="D16" s="14">
        <v>2.2999999999999998</v>
      </c>
      <c r="E16" s="23">
        <f>ROUND(C16*D16,2)</f>
        <v>2.5099999999999998</v>
      </c>
      <c r="F16" s="16">
        <v>0</v>
      </c>
      <c r="G16" s="23">
        <f>ROUND(E16*F16,2)</f>
        <v>0</v>
      </c>
      <c r="H16" s="23">
        <f>ROUND(E16-G16,2)</f>
        <v>2.5099999999999998</v>
      </c>
    </row>
    <row r="17" spans="1:8" x14ac:dyDescent="0.25">
      <c r="A17" s="14" t="s">
        <v>67</v>
      </c>
      <c r="B17" s="14" t="s">
        <v>26</v>
      </c>
      <c r="C17" s="15">
        <v>3.01</v>
      </c>
      <c r="D17" s="14">
        <v>2.3125</v>
      </c>
      <c r="E17" s="23">
        <f>ROUND(C17*D17,2)</f>
        <v>6.96</v>
      </c>
      <c r="F17" s="16">
        <v>0</v>
      </c>
      <c r="G17" s="23">
        <f>ROUND(E17*F17,2)</f>
        <v>0</v>
      </c>
      <c r="H17" s="23">
        <f>ROUND(E17-G17,2)</f>
        <v>6.96</v>
      </c>
    </row>
    <row r="18" spans="1:8" x14ac:dyDescent="0.25">
      <c r="A18" s="14" t="s">
        <v>68</v>
      </c>
      <c r="B18" s="14" t="s">
        <v>26</v>
      </c>
      <c r="C18" s="15">
        <v>7.75</v>
      </c>
      <c r="D18" s="14">
        <v>0.5</v>
      </c>
      <c r="E18" s="23">
        <f>ROUND(C18*D18,2)</f>
        <v>3.88</v>
      </c>
      <c r="F18" s="16">
        <v>0</v>
      </c>
      <c r="G18" s="23">
        <f>ROUND(E18*F18,2)</f>
        <v>0</v>
      </c>
      <c r="H18" s="23">
        <f>ROUND(E18-G18,2)</f>
        <v>3.88</v>
      </c>
    </row>
    <row r="19" spans="1:8" x14ac:dyDescent="0.25">
      <c r="A19" s="14" t="s">
        <v>495</v>
      </c>
      <c r="B19" s="14" t="s">
        <v>496</v>
      </c>
      <c r="C19" s="15">
        <v>41.25</v>
      </c>
      <c r="D19" s="14">
        <v>1.41</v>
      </c>
      <c r="E19" s="23">
        <f>ROUND(C19*D19,2)</f>
        <v>58.16</v>
      </c>
      <c r="F19" s="16">
        <v>0</v>
      </c>
      <c r="G19" s="23">
        <f>ROUND(E19*F19,2)</f>
        <v>0</v>
      </c>
      <c r="H19" s="23">
        <f>ROUND(E19-G19,2)</f>
        <v>58.16</v>
      </c>
    </row>
    <row r="20" spans="1:8" x14ac:dyDescent="0.25">
      <c r="A20" s="13" t="s">
        <v>69</v>
      </c>
      <c r="C20" s="23"/>
      <c r="E20" s="23"/>
    </row>
    <row r="21" spans="1:8" x14ac:dyDescent="0.25">
      <c r="A21" s="14" t="s">
        <v>70</v>
      </c>
      <c r="B21" s="14" t="s">
        <v>29</v>
      </c>
      <c r="C21" s="15">
        <v>0.11</v>
      </c>
      <c r="D21" s="14">
        <v>1200</v>
      </c>
      <c r="E21" s="23">
        <f>ROUND(C21*D21,2)</f>
        <v>132</v>
      </c>
      <c r="F21" s="16">
        <v>0</v>
      </c>
      <c r="G21" s="23">
        <f>ROUND(E21*F21,2)</f>
        <v>0</v>
      </c>
      <c r="H21" s="23">
        <f>ROUND(E21-G21,2)</f>
        <v>132</v>
      </c>
    </row>
    <row r="22" spans="1:8" x14ac:dyDescent="0.25">
      <c r="A22" s="13" t="s">
        <v>20</v>
      </c>
      <c r="C22" s="23"/>
      <c r="E22" s="23"/>
    </row>
    <row r="23" spans="1:8" x14ac:dyDescent="0.25">
      <c r="A23" s="14" t="s">
        <v>22</v>
      </c>
      <c r="B23" s="14" t="s">
        <v>21</v>
      </c>
      <c r="C23" s="15">
        <v>25.56</v>
      </c>
      <c r="D23" s="14">
        <v>1.5</v>
      </c>
      <c r="E23" s="23">
        <f>ROUND(C23*D23,2)</f>
        <v>38.340000000000003</v>
      </c>
      <c r="F23" s="16">
        <v>0</v>
      </c>
      <c r="G23" s="23">
        <f>ROUND(E23*F23,2)</f>
        <v>0</v>
      </c>
      <c r="H23" s="23">
        <f>ROUND(E23-G23,2)</f>
        <v>38.340000000000003</v>
      </c>
    </row>
    <row r="24" spans="1:8" x14ac:dyDescent="0.25">
      <c r="A24" s="14" t="s">
        <v>103</v>
      </c>
      <c r="B24" s="14" t="s">
        <v>19</v>
      </c>
      <c r="C24" s="15">
        <v>2.63</v>
      </c>
      <c r="D24" s="14">
        <v>34.358199999999997</v>
      </c>
      <c r="E24" s="23">
        <f>ROUND(C24*D24,2)</f>
        <v>90.36</v>
      </c>
      <c r="F24" s="16">
        <v>0</v>
      </c>
      <c r="G24" s="23">
        <f>ROUND(E24*F24,2)</f>
        <v>0</v>
      </c>
      <c r="H24" s="23">
        <f>ROUND(E24-G24,2)</f>
        <v>90.36</v>
      </c>
    </row>
    <row r="25" spans="1:8" x14ac:dyDescent="0.25">
      <c r="A25" s="13" t="s">
        <v>23</v>
      </c>
      <c r="C25" s="23"/>
      <c r="E25" s="23"/>
    </row>
    <row r="26" spans="1:8" x14ac:dyDescent="0.25">
      <c r="A26" s="14" t="s">
        <v>71</v>
      </c>
      <c r="B26" s="14" t="s">
        <v>48</v>
      </c>
      <c r="C26" s="15">
        <v>20</v>
      </c>
      <c r="D26" s="14">
        <v>1</v>
      </c>
      <c r="E26" s="23">
        <f>ROUND(C26*D26,2)</f>
        <v>20</v>
      </c>
      <c r="F26" s="16">
        <v>0</v>
      </c>
      <c r="G26" s="23">
        <f>ROUND(E26*F26,2)</f>
        <v>0</v>
      </c>
      <c r="H26" s="23">
        <f>ROUND(E26-G26,2)</f>
        <v>20</v>
      </c>
    </row>
    <row r="27" spans="1:8" x14ac:dyDescent="0.25">
      <c r="A27" s="13" t="s">
        <v>24</v>
      </c>
      <c r="C27" s="23"/>
      <c r="E27" s="23"/>
    </row>
    <row r="28" spans="1:8" x14ac:dyDescent="0.25">
      <c r="A28" s="14" t="s">
        <v>59</v>
      </c>
      <c r="B28" s="14" t="s">
        <v>26</v>
      </c>
      <c r="C28" s="15">
        <v>15</v>
      </c>
      <c r="D28" s="14">
        <v>0.5</v>
      </c>
      <c r="E28" s="23">
        <f t="shared" ref="E28:E34" si="0">ROUND(C28*D28,2)</f>
        <v>7.5</v>
      </c>
      <c r="F28" s="16">
        <v>0</v>
      </c>
      <c r="G28" s="23">
        <f t="shared" ref="G28:G34" si="1">ROUND(E28*F28,2)</f>
        <v>0</v>
      </c>
      <c r="H28" s="23">
        <f t="shared" ref="H28:H34" si="2">ROUND(E28-G28,2)</f>
        <v>7.5</v>
      </c>
    </row>
    <row r="29" spans="1:8" x14ac:dyDescent="0.25">
      <c r="A29" s="14" t="s">
        <v>25</v>
      </c>
      <c r="B29" s="14" t="s">
        <v>18</v>
      </c>
      <c r="C29" s="15">
        <v>0.12</v>
      </c>
      <c r="D29" s="14">
        <v>96</v>
      </c>
      <c r="E29" s="23">
        <f t="shared" si="0"/>
        <v>11.52</v>
      </c>
      <c r="F29" s="16">
        <v>0</v>
      </c>
      <c r="G29" s="23">
        <f t="shared" si="1"/>
        <v>0</v>
      </c>
      <c r="H29" s="23">
        <f t="shared" si="2"/>
        <v>11.52</v>
      </c>
    </row>
    <row r="30" spans="1:8" x14ac:dyDescent="0.25">
      <c r="A30" s="14" t="s">
        <v>104</v>
      </c>
      <c r="B30" s="14" t="s">
        <v>26</v>
      </c>
      <c r="C30" s="15">
        <v>11.55</v>
      </c>
      <c r="D30" s="14">
        <v>1</v>
      </c>
      <c r="E30" s="23">
        <f t="shared" si="0"/>
        <v>11.55</v>
      </c>
      <c r="F30" s="16">
        <v>0</v>
      </c>
      <c r="G30" s="23">
        <f t="shared" si="1"/>
        <v>0</v>
      </c>
      <c r="H30" s="23">
        <f t="shared" si="2"/>
        <v>11.55</v>
      </c>
    </row>
    <row r="31" spans="1:8" x14ac:dyDescent="0.25">
      <c r="A31" s="14" t="s">
        <v>105</v>
      </c>
      <c r="B31" s="14" t="s">
        <v>18</v>
      </c>
      <c r="C31" s="15">
        <v>0.32</v>
      </c>
      <c r="D31" s="14">
        <v>48</v>
      </c>
      <c r="E31" s="23">
        <f t="shared" si="0"/>
        <v>15.36</v>
      </c>
      <c r="F31" s="16">
        <v>0</v>
      </c>
      <c r="G31" s="23">
        <f t="shared" si="1"/>
        <v>0</v>
      </c>
      <c r="H31" s="23">
        <f t="shared" si="2"/>
        <v>15.36</v>
      </c>
    </row>
    <row r="32" spans="1:8" x14ac:dyDescent="0.25">
      <c r="A32" s="14" t="s">
        <v>106</v>
      </c>
      <c r="B32" s="14" t="s">
        <v>26</v>
      </c>
      <c r="C32" s="15">
        <v>7.34</v>
      </c>
      <c r="D32" s="14">
        <v>2</v>
      </c>
      <c r="E32" s="23">
        <f t="shared" si="0"/>
        <v>14.68</v>
      </c>
      <c r="F32" s="16">
        <v>0</v>
      </c>
      <c r="G32" s="23">
        <f t="shared" si="1"/>
        <v>0</v>
      </c>
      <c r="H32" s="23">
        <f t="shared" si="2"/>
        <v>14.68</v>
      </c>
    </row>
    <row r="33" spans="1:8" x14ac:dyDescent="0.25">
      <c r="A33" s="14" t="s">
        <v>369</v>
      </c>
      <c r="B33" s="14" t="s">
        <v>18</v>
      </c>
      <c r="C33" s="15">
        <v>1.06</v>
      </c>
      <c r="D33" s="14">
        <v>25.6</v>
      </c>
      <c r="E33" s="23">
        <f t="shared" si="0"/>
        <v>27.14</v>
      </c>
      <c r="F33" s="16">
        <v>0</v>
      </c>
      <c r="G33" s="23">
        <f t="shared" si="1"/>
        <v>0</v>
      </c>
      <c r="H33" s="23">
        <f t="shared" si="2"/>
        <v>27.14</v>
      </c>
    </row>
    <row r="34" spans="1:8" x14ac:dyDescent="0.25">
      <c r="A34" s="14" t="s">
        <v>74</v>
      </c>
      <c r="B34" s="14" t="s">
        <v>26</v>
      </c>
      <c r="C34" s="15">
        <v>7.79</v>
      </c>
      <c r="D34" s="14">
        <v>2</v>
      </c>
      <c r="E34" s="23">
        <f t="shared" si="0"/>
        <v>15.58</v>
      </c>
      <c r="F34" s="16">
        <v>0</v>
      </c>
      <c r="G34" s="23">
        <f t="shared" si="1"/>
        <v>0</v>
      </c>
      <c r="H34" s="23">
        <f t="shared" si="2"/>
        <v>15.58</v>
      </c>
    </row>
    <row r="35" spans="1:8" x14ac:dyDescent="0.25">
      <c r="A35" s="13" t="s">
        <v>27</v>
      </c>
      <c r="C35" s="23"/>
      <c r="E35" s="23"/>
    </row>
    <row r="36" spans="1:8" x14ac:dyDescent="0.25">
      <c r="A36" s="14" t="s">
        <v>78</v>
      </c>
      <c r="B36" s="14" t="s">
        <v>29</v>
      </c>
      <c r="C36" s="15">
        <v>7.97</v>
      </c>
      <c r="D36" s="14">
        <v>2</v>
      </c>
      <c r="E36" s="23">
        <f t="shared" ref="E36:E44" si="3">ROUND(C36*D36,2)</f>
        <v>15.94</v>
      </c>
      <c r="F36" s="16">
        <v>0</v>
      </c>
      <c r="G36" s="23">
        <f t="shared" ref="G36:G44" si="4">ROUND(E36*F36,2)</f>
        <v>0</v>
      </c>
      <c r="H36" s="23">
        <f t="shared" ref="H36:H44" si="5">ROUND(E36-G36,2)</f>
        <v>15.94</v>
      </c>
    </row>
    <row r="37" spans="1:8" x14ac:dyDescent="0.25">
      <c r="A37" s="14" t="s">
        <v>107</v>
      </c>
      <c r="B37" s="14" t="s">
        <v>18</v>
      </c>
      <c r="C37" s="15">
        <v>1.77</v>
      </c>
      <c r="D37" s="14">
        <v>5.2</v>
      </c>
      <c r="E37" s="23">
        <f t="shared" si="3"/>
        <v>9.1999999999999993</v>
      </c>
      <c r="F37" s="16">
        <v>0</v>
      </c>
      <c r="G37" s="23">
        <f t="shared" si="4"/>
        <v>0</v>
      </c>
      <c r="H37" s="23">
        <f t="shared" si="5"/>
        <v>9.1999999999999993</v>
      </c>
    </row>
    <row r="38" spans="1:8" x14ac:dyDescent="0.25">
      <c r="A38" s="14" t="s">
        <v>79</v>
      </c>
      <c r="B38" s="14" t="s">
        <v>18</v>
      </c>
      <c r="C38" s="15">
        <v>7.29</v>
      </c>
      <c r="D38" s="14">
        <v>2</v>
      </c>
      <c r="E38" s="23">
        <f t="shared" si="3"/>
        <v>14.58</v>
      </c>
      <c r="F38" s="16">
        <v>0</v>
      </c>
      <c r="G38" s="23">
        <f t="shared" si="4"/>
        <v>0</v>
      </c>
      <c r="H38" s="23">
        <f t="shared" si="5"/>
        <v>14.58</v>
      </c>
    </row>
    <row r="39" spans="1:8" x14ac:dyDescent="0.25">
      <c r="A39" s="14" t="s">
        <v>108</v>
      </c>
      <c r="B39" s="14" t="s">
        <v>18</v>
      </c>
      <c r="C39" s="15">
        <v>2.25</v>
      </c>
      <c r="D39" s="14">
        <v>6</v>
      </c>
      <c r="E39" s="23">
        <f t="shared" si="3"/>
        <v>13.5</v>
      </c>
      <c r="F39" s="16">
        <v>0</v>
      </c>
      <c r="G39" s="23">
        <f t="shared" si="4"/>
        <v>0</v>
      </c>
      <c r="H39" s="23">
        <f t="shared" si="5"/>
        <v>13.5</v>
      </c>
    </row>
    <row r="40" spans="1:8" x14ac:dyDescent="0.25">
      <c r="A40" s="14" t="s">
        <v>109</v>
      </c>
      <c r="B40" s="14" t="s">
        <v>18</v>
      </c>
      <c r="C40" s="15">
        <v>0.51</v>
      </c>
      <c r="D40" s="14">
        <v>2</v>
      </c>
      <c r="E40" s="23">
        <f t="shared" si="3"/>
        <v>1.02</v>
      </c>
      <c r="F40" s="16">
        <v>0</v>
      </c>
      <c r="G40" s="23">
        <f t="shared" si="4"/>
        <v>0</v>
      </c>
      <c r="H40" s="23">
        <f t="shared" si="5"/>
        <v>1.02</v>
      </c>
    </row>
    <row r="41" spans="1:8" x14ac:dyDescent="0.25">
      <c r="A41" s="14" t="s">
        <v>110</v>
      </c>
      <c r="B41" s="14" t="s">
        <v>18</v>
      </c>
      <c r="C41" s="15">
        <v>0.42</v>
      </c>
      <c r="D41" s="14">
        <v>12.8</v>
      </c>
      <c r="E41" s="23">
        <f t="shared" si="3"/>
        <v>5.38</v>
      </c>
      <c r="F41" s="16">
        <v>0</v>
      </c>
      <c r="G41" s="23">
        <f t="shared" si="4"/>
        <v>0</v>
      </c>
      <c r="H41" s="23">
        <f t="shared" si="5"/>
        <v>5.38</v>
      </c>
    </row>
    <row r="42" spans="1:8" x14ac:dyDescent="0.25">
      <c r="A42" s="14" t="s">
        <v>441</v>
      </c>
      <c r="B42" s="14" t="s">
        <v>18</v>
      </c>
      <c r="C42" s="15">
        <v>1.75</v>
      </c>
      <c r="D42" s="14">
        <v>1</v>
      </c>
      <c r="E42" s="23">
        <f t="shared" si="3"/>
        <v>1.75</v>
      </c>
      <c r="F42" s="16">
        <v>0</v>
      </c>
      <c r="G42" s="23">
        <f t="shared" si="4"/>
        <v>0</v>
      </c>
      <c r="H42" s="23">
        <f t="shared" si="5"/>
        <v>1.75</v>
      </c>
    </row>
    <row r="43" spans="1:8" x14ac:dyDescent="0.25">
      <c r="A43" s="14" t="s">
        <v>111</v>
      </c>
      <c r="B43" s="14" t="s">
        <v>48</v>
      </c>
      <c r="C43" s="15">
        <v>15</v>
      </c>
      <c r="D43" s="14">
        <v>1</v>
      </c>
      <c r="E43" s="23">
        <f t="shared" si="3"/>
        <v>15</v>
      </c>
      <c r="F43" s="16">
        <v>0</v>
      </c>
      <c r="G43" s="23">
        <f t="shared" si="4"/>
        <v>0</v>
      </c>
      <c r="H43" s="23">
        <f t="shared" si="5"/>
        <v>15</v>
      </c>
    </row>
    <row r="44" spans="1:8" x14ac:dyDescent="0.25">
      <c r="A44" s="14" t="s">
        <v>112</v>
      </c>
      <c r="B44" s="14" t="s">
        <v>18</v>
      </c>
      <c r="C44" s="15">
        <v>11.63</v>
      </c>
      <c r="D44" s="14">
        <v>1.5</v>
      </c>
      <c r="E44" s="23">
        <f t="shared" si="3"/>
        <v>17.45</v>
      </c>
      <c r="F44" s="16">
        <v>0</v>
      </c>
      <c r="G44" s="23">
        <f t="shared" si="4"/>
        <v>0</v>
      </c>
      <c r="H44" s="23">
        <f t="shared" si="5"/>
        <v>17.45</v>
      </c>
    </row>
    <row r="45" spans="1:8" x14ac:dyDescent="0.25">
      <c r="A45" s="13" t="s">
        <v>33</v>
      </c>
      <c r="C45" s="23"/>
      <c r="E45" s="23"/>
    </row>
    <row r="46" spans="1:8" x14ac:dyDescent="0.25">
      <c r="A46" s="14" t="s">
        <v>442</v>
      </c>
      <c r="B46" s="14" t="s">
        <v>60</v>
      </c>
      <c r="C46" s="15">
        <v>2.94</v>
      </c>
      <c r="D46" s="14">
        <v>45</v>
      </c>
      <c r="E46" s="23">
        <f>ROUND(C46*D46,2)</f>
        <v>132.30000000000001</v>
      </c>
      <c r="F46" s="16">
        <v>0</v>
      </c>
      <c r="G46" s="23">
        <f>ROUND(E46*F46,2)</f>
        <v>0</v>
      </c>
      <c r="H46" s="23">
        <f>ROUND(E46-G46,2)</f>
        <v>132.30000000000001</v>
      </c>
    </row>
    <row r="47" spans="1:8" x14ac:dyDescent="0.25">
      <c r="A47" s="13" t="s">
        <v>85</v>
      </c>
      <c r="C47" s="23"/>
      <c r="E47" s="23"/>
    </row>
    <row r="48" spans="1:8" x14ac:dyDescent="0.25">
      <c r="A48" s="14" t="s">
        <v>86</v>
      </c>
      <c r="B48" s="14" t="s">
        <v>18</v>
      </c>
      <c r="C48" s="15">
        <v>0.06</v>
      </c>
      <c r="D48" s="14">
        <v>48</v>
      </c>
      <c r="E48" s="23">
        <f>ROUND(C48*D48,2)</f>
        <v>2.88</v>
      </c>
      <c r="F48" s="16">
        <v>0</v>
      </c>
      <c r="G48" s="23">
        <f>ROUND(E48*F48,2)</f>
        <v>0</v>
      </c>
      <c r="H48" s="23">
        <f>ROUND(E48-G48,2)</f>
        <v>2.88</v>
      </c>
    </row>
    <row r="49" spans="1:8" x14ac:dyDescent="0.25">
      <c r="A49" s="13" t="s">
        <v>113</v>
      </c>
      <c r="C49" s="23"/>
      <c r="E49" s="23"/>
    </row>
    <row r="50" spans="1:8" x14ac:dyDescent="0.25">
      <c r="A50" s="14" t="s">
        <v>114</v>
      </c>
      <c r="B50" s="14" t="s">
        <v>26</v>
      </c>
      <c r="C50" s="15">
        <v>3.3</v>
      </c>
      <c r="D50" s="14">
        <v>0.4</v>
      </c>
      <c r="E50" s="23">
        <f>ROUND(C50*D50,2)</f>
        <v>1.32</v>
      </c>
      <c r="F50" s="16">
        <v>0</v>
      </c>
      <c r="G50" s="23">
        <f>ROUND(E50*F50,2)</f>
        <v>0</v>
      </c>
      <c r="H50" s="23">
        <f>ROUND(E50-G50,2)</f>
        <v>1.32</v>
      </c>
    </row>
    <row r="51" spans="1:8" x14ac:dyDescent="0.25">
      <c r="A51" s="13" t="s">
        <v>61</v>
      </c>
      <c r="C51" s="23"/>
      <c r="E51" s="23"/>
    </row>
    <row r="52" spans="1:8" x14ac:dyDescent="0.25">
      <c r="A52" s="14" t="s">
        <v>62</v>
      </c>
      <c r="B52" s="14" t="s">
        <v>48</v>
      </c>
      <c r="C52" s="15">
        <v>9</v>
      </c>
      <c r="D52" s="14">
        <v>1</v>
      </c>
      <c r="E52" s="23">
        <f>ROUND(C52*D52,2)</f>
        <v>9</v>
      </c>
      <c r="F52" s="16">
        <v>0</v>
      </c>
      <c r="G52" s="23">
        <f>ROUND(E52*F52,2)</f>
        <v>0</v>
      </c>
      <c r="H52" s="23">
        <f>ROUND(E52-G52,2)</f>
        <v>9</v>
      </c>
    </row>
    <row r="53" spans="1:8" x14ac:dyDescent="0.25">
      <c r="A53" s="13" t="s">
        <v>87</v>
      </c>
      <c r="C53" s="23"/>
      <c r="E53" s="23"/>
    </row>
    <row r="54" spans="1:8" x14ac:dyDescent="0.25">
      <c r="A54" s="14" t="s">
        <v>88</v>
      </c>
      <c r="B54" s="14" t="s">
        <v>48</v>
      </c>
      <c r="C54" s="15">
        <v>1</v>
      </c>
      <c r="D54" s="14">
        <v>1</v>
      </c>
      <c r="E54" s="23">
        <f>ROUND(C54*D54,2)</f>
        <v>1</v>
      </c>
      <c r="F54" s="16">
        <v>0</v>
      </c>
      <c r="G54" s="23">
        <f>ROUND(E54*F54,2)</f>
        <v>0</v>
      </c>
      <c r="H54" s="23">
        <f>ROUND(E54-G54,2)</f>
        <v>1</v>
      </c>
    </row>
    <row r="55" spans="1:8" x14ac:dyDescent="0.25">
      <c r="A55" s="13" t="s">
        <v>34</v>
      </c>
      <c r="C55" s="23"/>
      <c r="E55" s="23"/>
    </row>
    <row r="56" spans="1:8" x14ac:dyDescent="0.25">
      <c r="A56" s="14" t="s">
        <v>35</v>
      </c>
      <c r="B56" s="14" t="s">
        <v>36</v>
      </c>
      <c r="C56" s="15">
        <v>63.67</v>
      </c>
      <c r="D56" s="14">
        <v>0.66600000000000004</v>
      </c>
      <c r="E56" s="23">
        <f>ROUND(C56*D56,2)</f>
        <v>42.4</v>
      </c>
      <c r="F56" s="16">
        <v>0</v>
      </c>
      <c r="G56" s="23">
        <f>ROUND(E56*F56,2)</f>
        <v>0</v>
      </c>
      <c r="H56" s="23">
        <f>ROUND(E56-G56,2)</f>
        <v>42.4</v>
      </c>
    </row>
    <row r="57" spans="1:8" x14ac:dyDescent="0.25">
      <c r="A57" s="13" t="s">
        <v>115</v>
      </c>
      <c r="C57" s="23"/>
      <c r="E57" s="23"/>
    </row>
    <row r="58" spans="1:8" x14ac:dyDescent="0.25">
      <c r="A58" s="14" t="s">
        <v>116</v>
      </c>
      <c r="B58" s="14" t="s">
        <v>48</v>
      </c>
      <c r="C58" s="15">
        <v>8</v>
      </c>
      <c r="D58" s="14">
        <v>1</v>
      </c>
      <c r="E58" s="23">
        <f>ROUND(C58*D58,2)</f>
        <v>8</v>
      </c>
      <c r="F58" s="16">
        <v>0</v>
      </c>
      <c r="G58" s="23">
        <f>ROUND(E58*F58,2)</f>
        <v>0</v>
      </c>
      <c r="H58" s="23">
        <f>ROUND(E58-G58,2)</f>
        <v>8</v>
      </c>
    </row>
    <row r="59" spans="1:8" x14ac:dyDescent="0.25">
      <c r="A59" s="13" t="s">
        <v>117</v>
      </c>
      <c r="C59" s="23"/>
      <c r="E59" s="23"/>
    </row>
    <row r="60" spans="1:8" x14ac:dyDescent="0.25">
      <c r="A60" s="14" t="s">
        <v>118</v>
      </c>
      <c r="B60" s="14" t="s">
        <v>48</v>
      </c>
      <c r="C60" s="15">
        <v>10</v>
      </c>
      <c r="D60" s="14">
        <v>0.33300000000000002</v>
      </c>
      <c r="E60" s="23">
        <f>ROUND(C60*D60,2)</f>
        <v>3.33</v>
      </c>
      <c r="F60" s="16">
        <v>0</v>
      </c>
      <c r="G60" s="23">
        <f>ROUND(E60*F60,2)</f>
        <v>0</v>
      </c>
      <c r="H60" s="23">
        <f>ROUND(E60-G60,2)</f>
        <v>3.33</v>
      </c>
    </row>
    <row r="61" spans="1:8" x14ac:dyDescent="0.25">
      <c r="A61" s="13" t="s">
        <v>37</v>
      </c>
      <c r="C61" s="23"/>
      <c r="E61" s="23"/>
    </row>
    <row r="62" spans="1:8" x14ac:dyDescent="0.25">
      <c r="A62" s="14" t="s">
        <v>38</v>
      </c>
      <c r="B62" s="14" t="s">
        <v>39</v>
      </c>
      <c r="C62" s="15">
        <v>19.28</v>
      </c>
      <c r="D62" s="14">
        <v>0.48470000000000002</v>
      </c>
      <c r="E62" s="23">
        <f>ROUND(C62*D62,2)</f>
        <v>9.35</v>
      </c>
      <c r="F62" s="16">
        <v>0</v>
      </c>
      <c r="G62" s="23">
        <f>ROUND(E62*F62,2)</f>
        <v>0</v>
      </c>
      <c r="H62" s="23">
        <f>ROUND(E62-G62,2)</f>
        <v>9.35</v>
      </c>
    </row>
    <row r="63" spans="1:8" x14ac:dyDescent="0.25">
      <c r="A63" s="14" t="s">
        <v>91</v>
      </c>
      <c r="B63" s="14" t="s">
        <v>39</v>
      </c>
      <c r="C63" s="15">
        <v>19.28</v>
      </c>
      <c r="D63" s="14">
        <v>0.20760000000000001</v>
      </c>
      <c r="E63" s="23">
        <f>ROUND(C63*D63,2)</f>
        <v>4</v>
      </c>
      <c r="F63" s="16">
        <v>0</v>
      </c>
      <c r="G63" s="23">
        <f>ROUND(E63*F63,2)</f>
        <v>0</v>
      </c>
      <c r="H63" s="23">
        <f>ROUND(E63-G63,2)</f>
        <v>4</v>
      </c>
    </row>
    <row r="64" spans="1:8" x14ac:dyDescent="0.25">
      <c r="A64" s="13" t="s">
        <v>43</v>
      </c>
      <c r="C64" s="23"/>
      <c r="E64" s="23"/>
    </row>
    <row r="65" spans="1:8" x14ac:dyDescent="0.25">
      <c r="A65" s="14" t="s">
        <v>42</v>
      </c>
      <c r="B65" s="14" t="s">
        <v>39</v>
      </c>
      <c r="C65" s="15">
        <v>9.06</v>
      </c>
      <c r="D65" s="14">
        <v>0.1236</v>
      </c>
      <c r="E65" s="23">
        <f>ROUND(C65*D65,2)</f>
        <v>1.1200000000000001</v>
      </c>
      <c r="F65" s="16">
        <v>0</v>
      </c>
      <c r="G65" s="23">
        <f>ROUND(E65*F65,2)</f>
        <v>0</v>
      </c>
      <c r="H65" s="23">
        <f>ROUND(E65-G65,2)</f>
        <v>1.1200000000000001</v>
      </c>
    </row>
    <row r="66" spans="1:8" x14ac:dyDescent="0.25">
      <c r="A66" s="14" t="s">
        <v>91</v>
      </c>
      <c r="B66" s="14" t="s">
        <v>39</v>
      </c>
      <c r="C66" s="15">
        <v>9.06</v>
      </c>
      <c r="D66" s="14">
        <v>0.18990000000000001</v>
      </c>
      <c r="E66" s="23">
        <f>ROUND(C66*D66,2)</f>
        <v>1.72</v>
      </c>
      <c r="F66" s="16">
        <v>0</v>
      </c>
      <c r="G66" s="23">
        <f>ROUND(E66*F66,2)</f>
        <v>0</v>
      </c>
      <c r="H66" s="23">
        <f>ROUND(E66-G66,2)</f>
        <v>1.72</v>
      </c>
    </row>
    <row r="67" spans="1:8" x14ac:dyDescent="0.25">
      <c r="A67" s="14" t="s">
        <v>44</v>
      </c>
      <c r="B67" s="14" t="s">
        <v>39</v>
      </c>
      <c r="C67" s="15">
        <v>19.3</v>
      </c>
      <c r="D67" s="14">
        <v>0.55379999999999996</v>
      </c>
      <c r="E67" s="23">
        <f>ROUND(C67*D67,2)</f>
        <v>10.69</v>
      </c>
      <c r="F67" s="16">
        <v>0</v>
      </c>
      <c r="G67" s="23">
        <f>ROUND(E67*F67,2)</f>
        <v>0</v>
      </c>
      <c r="H67" s="23">
        <f>ROUND(E67-G67,2)</f>
        <v>10.69</v>
      </c>
    </row>
    <row r="68" spans="1:8" x14ac:dyDescent="0.25">
      <c r="A68" s="13" t="s">
        <v>45</v>
      </c>
      <c r="C68" s="23"/>
      <c r="E68" s="23"/>
    </row>
    <row r="69" spans="1:8" x14ac:dyDescent="0.25">
      <c r="A69" s="14" t="s">
        <v>38</v>
      </c>
      <c r="B69" s="14" t="s">
        <v>19</v>
      </c>
      <c r="C69" s="15">
        <v>2.94</v>
      </c>
      <c r="D69" s="14">
        <v>7.4852999999999996</v>
      </c>
      <c r="E69" s="23">
        <f>ROUND(C69*D69,2)</f>
        <v>22.01</v>
      </c>
      <c r="F69" s="16">
        <v>0</v>
      </c>
      <c r="G69" s="23">
        <f>ROUND(E69*F69,2)</f>
        <v>0</v>
      </c>
      <c r="H69" s="23">
        <f>ROUND(E69-G69,2)</f>
        <v>22.01</v>
      </c>
    </row>
    <row r="70" spans="1:8" x14ac:dyDescent="0.25">
      <c r="A70" s="14" t="s">
        <v>91</v>
      </c>
      <c r="B70" s="14" t="s">
        <v>19</v>
      </c>
      <c r="C70" s="15">
        <v>2.94</v>
      </c>
      <c r="D70" s="14">
        <v>4.8836000000000004</v>
      </c>
      <c r="E70" s="23">
        <f>ROUND(C70*D70,2)</f>
        <v>14.36</v>
      </c>
      <c r="F70" s="16">
        <v>0</v>
      </c>
      <c r="G70" s="23">
        <f>ROUND(E70*F70,2)</f>
        <v>0</v>
      </c>
      <c r="H70" s="23">
        <f>ROUND(E70-G70,2)</f>
        <v>14.36</v>
      </c>
    </row>
    <row r="71" spans="1:8" x14ac:dyDescent="0.25">
      <c r="A71" s="13" t="s">
        <v>47</v>
      </c>
      <c r="C71" s="23"/>
      <c r="E71" s="23"/>
    </row>
    <row r="72" spans="1:8" x14ac:dyDescent="0.25">
      <c r="A72" s="14" t="s">
        <v>42</v>
      </c>
      <c r="B72" s="14" t="s">
        <v>48</v>
      </c>
      <c r="C72" s="15">
        <v>12.26</v>
      </c>
      <c r="D72" s="14">
        <v>1</v>
      </c>
      <c r="E72" s="23">
        <f>ROUND(C72*D72,2)</f>
        <v>12.26</v>
      </c>
      <c r="F72" s="16">
        <v>0</v>
      </c>
      <c r="G72" s="23">
        <f>ROUND(E72*F72,2)</f>
        <v>0</v>
      </c>
      <c r="H72" s="23">
        <f t="shared" ref="H72:H77" si="6">ROUND(E72-G72,2)</f>
        <v>12.26</v>
      </c>
    </row>
    <row r="73" spans="1:8" x14ac:dyDescent="0.25">
      <c r="A73" s="14" t="s">
        <v>38</v>
      </c>
      <c r="B73" s="14" t="s">
        <v>48</v>
      </c>
      <c r="C73" s="15">
        <v>5.97</v>
      </c>
      <c r="D73" s="14">
        <v>1</v>
      </c>
      <c r="E73" s="23">
        <f>ROUND(C73*D73,2)</f>
        <v>5.97</v>
      </c>
      <c r="F73" s="16">
        <v>0</v>
      </c>
      <c r="G73" s="23">
        <f>ROUND(E73*F73,2)</f>
        <v>0</v>
      </c>
      <c r="H73" s="23">
        <f t="shared" si="6"/>
        <v>5.97</v>
      </c>
    </row>
    <row r="74" spans="1:8" x14ac:dyDescent="0.25">
      <c r="A74" s="14" t="s">
        <v>91</v>
      </c>
      <c r="B74" s="14" t="s">
        <v>48</v>
      </c>
      <c r="C74" s="15">
        <v>30.28</v>
      </c>
      <c r="D74" s="14">
        <v>1</v>
      </c>
      <c r="E74" s="23">
        <f>ROUND(C74*D74,2)</f>
        <v>30.28</v>
      </c>
      <c r="F74" s="16">
        <v>0</v>
      </c>
      <c r="G74" s="23">
        <f>ROUND(E74*F74,2)</f>
        <v>0</v>
      </c>
      <c r="H74" s="23">
        <f t="shared" si="6"/>
        <v>30.28</v>
      </c>
    </row>
    <row r="75" spans="1:8" x14ac:dyDescent="0.25">
      <c r="A75" s="9" t="s">
        <v>49</v>
      </c>
      <c r="B75" s="9" t="s">
        <v>48</v>
      </c>
      <c r="C75" s="10">
        <v>30.88</v>
      </c>
      <c r="D75" s="9">
        <v>1</v>
      </c>
      <c r="E75" s="22">
        <f>ROUND(C75*D75,2)</f>
        <v>30.88</v>
      </c>
      <c r="F75" s="11">
        <v>0</v>
      </c>
      <c r="G75" s="22">
        <f>ROUND(E75*F75,2)</f>
        <v>0</v>
      </c>
      <c r="H75" s="22">
        <f t="shared" si="6"/>
        <v>30.88</v>
      </c>
    </row>
    <row r="76" spans="1:8" x14ac:dyDescent="0.25">
      <c r="A76" s="7" t="s">
        <v>50</v>
      </c>
      <c r="C76" s="23"/>
      <c r="E76" s="23">
        <f>SUM(E13:E75)</f>
        <v>951.74000000000046</v>
      </c>
      <c r="G76" s="12">
        <f>SUM(G13:G75)</f>
        <v>0</v>
      </c>
      <c r="H76" s="12">
        <f t="shared" si="6"/>
        <v>951.74</v>
      </c>
    </row>
    <row r="77" spans="1:8" x14ac:dyDescent="0.25">
      <c r="A77" s="7" t="s">
        <v>51</v>
      </c>
      <c r="C77" s="23"/>
      <c r="E77" s="23" t="e">
        <f>+#REF!-E76</f>
        <v>#REF!</v>
      </c>
      <c r="G77" s="12" t="e">
        <f>+#REF!-G76</f>
        <v>#REF!</v>
      </c>
      <c r="H77" s="12" t="e">
        <f t="shared" si="6"/>
        <v>#REF!</v>
      </c>
    </row>
    <row r="78" spans="1:8" x14ac:dyDescent="0.25">
      <c r="A78" t="s">
        <v>12</v>
      </c>
      <c r="C78" s="23"/>
      <c r="E78" s="23"/>
    </row>
    <row r="79" spans="1:8" x14ac:dyDescent="0.25">
      <c r="A79" s="7" t="s">
        <v>52</v>
      </c>
      <c r="C79" s="23"/>
      <c r="E79" s="23"/>
    </row>
    <row r="80" spans="1:8" x14ac:dyDescent="0.25">
      <c r="A80" s="14" t="s">
        <v>42</v>
      </c>
      <c r="B80" s="14" t="s">
        <v>48</v>
      </c>
      <c r="C80" s="15">
        <v>23.61</v>
      </c>
      <c r="D80" s="14">
        <v>1</v>
      </c>
      <c r="E80" s="23">
        <f>ROUND(C80*D80,2)</f>
        <v>23.61</v>
      </c>
      <c r="F80" s="16">
        <v>0</v>
      </c>
      <c r="G80" s="23">
        <f>ROUND(E80*F80,2)</f>
        <v>0</v>
      </c>
      <c r="H80" s="23">
        <f t="shared" ref="H80:H85" si="7">ROUND(E80-G80,2)</f>
        <v>23.61</v>
      </c>
    </row>
    <row r="81" spans="1:8" x14ac:dyDescent="0.25">
      <c r="A81" s="14" t="s">
        <v>38</v>
      </c>
      <c r="B81" s="14" t="s">
        <v>48</v>
      </c>
      <c r="C81" s="15">
        <v>46.27</v>
      </c>
      <c r="D81" s="14">
        <v>1</v>
      </c>
      <c r="E81" s="23">
        <f>ROUND(C81*D81,2)</f>
        <v>46.27</v>
      </c>
      <c r="F81" s="16">
        <v>0</v>
      </c>
      <c r="G81" s="23">
        <f>ROUND(E81*F81,2)</f>
        <v>0</v>
      </c>
      <c r="H81" s="23">
        <f t="shared" si="7"/>
        <v>46.27</v>
      </c>
    </row>
    <row r="82" spans="1:8" x14ac:dyDescent="0.25">
      <c r="A82" s="9" t="s">
        <v>91</v>
      </c>
      <c r="B82" s="9" t="s">
        <v>48</v>
      </c>
      <c r="C82" s="10">
        <v>147.18</v>
      </c>
      <c r="D82" s="9">
        <v>1</v>
      </c>
      <c r="E82" s="22">
        <f>ROUND(C82*D82,2)</f>
        <v>147.18</v>
      </c>
      <c r="F82" s="11">
        <v>0</v>
      </c>
      <c r="G82" s="22">
        <f>ROUND(E82*F82,2)</f>
        <v>0</v>
      </c>
      <c r="H82" s="22">
        <f t="shared" si="7"/>
        <v>147.18</v>
      </c>
    </row>
    <row r="83" spans="1:8" x14ac:dyDescent="0.25">
      <c r="A83" s="7" t="s">
        <v>53</v>
      </c>
      <c r="C83" s="23"/>
      <c r="E83" s="23">
        <f>SUM(E80:E82)</f>
        <v>217.06</v>
      </c>
      <c r="G83" s="12">
        <f>SUM(G80:G82)</f>
        <v>0</v>
      </c>
      <c r="H83" s="12">
        <f t="shared" si="7"/>
        <v>217.06</v>
      </c>
    </row>
    <row r="84" spans="1:8" x14ac:dyDescent="0.25">
      <c r="A84" s="7" t="s">
        <v>54</v>
      </c>
      <c r="C84" s="23"/>
      <c r="E84" s="23">
        <f>+E76+E83</f>
        <v>1168.8000000000004</v>
      </c>
      <c r="G84" s="12">
        <f>+G76+G83</f>
        <v>0</v>
      </c>
      <c r="H84" s="12">
        <f t="shared" si="7"/>
        <v>1168.8</v>
      </c>
    </row>
    <row r="85" spans="1:8" x14ac:dyDescent="0.25">
      <c r="A85" s="7" t="s">
        <v>55</v>
      </c>
      <c r="C85" s="23"/>
      <c r="E85" s="23" t="e">
        <f>+#REF!-E84</f>
        <v>#REF!</v>
      </c>
      <c r="G85" s="12" t="e">
        <f>+#REF!-G84</f>
        <v>#REF!</v>
      </c>
      <c r="H85" s="12" t="e">
        <f t="shared" si="7"/>
        <v>#REF!</v>
      </c>
    </row>
    <row r="86" spans="1:8" x14ac:dyDescent="0.25">
      <c r="A86" t="s">
        <v>119</v>
      </c>
      <c r="C86" s="23"/>
      <c r="E86" s="23"/>
    </row>
    <row r="87" spans="1:8" x14ac:dyDescent="0.25">
      <c r="A87" t="s">
        <v>483</v>
      </c>
      <c r="C87" s="23"/>
      <c r="E87" s="23"/>
    </row>
    <row r="88" spans="1:8" x14ac:dyDescent="0.25">
      <c r="A88" s="7" t="s">
        <v>120</v>
      </c>
      <c r="C88" s="23"/>
      <c r="E88" s="23"/>
    </row>
    <row r="89" spans="1:8" x14ac:dyDescent="0.25">
      <c r="A89" s="7" t="s">
        <v>121</v>
      </c>
      <c r="C89" s="23"/>
      <c r="E89" s="23"/>
    </row>
    <row r="90" spans="1:8" x14ac:dyDescent="0.25">
      <c r="A90" s="7"/>
      <c r="C90" s="23"/>
      <c r="E90" s="23"/>
    </row>
    <row r="91" spans="1:8" x14ac:dyDescent="0.25">
      <c r="C91" s="23"/>
      <c r="E91" s="23"/>
    </row>
    <row r="92" spans="1:8" x14ac:dyDescent="0.25">
      <c r="C92" s="23"/>
      <c r="E92" s="23"/>
    </row>
    <row r="93" spans="1:8" x14ac:dyDescent="0.25">
      <c r="C93" s="23"/>
      <c r="E93" s="23"/>
    </row>
    <row r="94" spans="1:8" x14ac:dyDescent="0.25">
      <c r="C94" s="23"/>
      <c r="E94" s="23"/>
    </row>
    <row r="95" spans="1:8" x14ac:dyDescent="0.25">
      <c r="C95" s="23"/>
      <c r="E95" s="23"/>
    </row>
    <row r="96" spans="1:8" x14ac:dyDescent="0.25">
      <c r="C96" s="23"/>
      <c r="E96" s="23"/>
    </row>
    <row r="97" spans="1:19" x14ac:dyDescent="0.25">
      <c r="C97" s="23"/>
      <c r="E97" s="23"/>
    </row>
    <row r="98" spans="1:19" x14ac:dyDescent="0.25">
      <c r="A98" t="str" cm="1">
        <f t="array" aca="1" ref="A98" ca="1">MID(CELL("filename",A1),FIND("]",CELL("filename",A1))+1,256)</f>
        <v>cotton1</v>
      </c>
      <c r="C98" s="23"/>
      <c r="E98" s="23"/>
    </row>
    <row r="99" spans="1:19" x14ac:dyDescent="0.25">
      <c r="A99" s="7" t="s">
        <v>50</v>
      </c>
      <c r="E99" s="25">
        <f>VLOOKUP(A99,$A$1:$H$98,5,FALSE)</f>
        <v>951.74000000000046</v>
      </c>
    </row>
    <row r="100" spans="1:19" x14ac:dyDescent="0.25">
      <c r="A100" s="7" t="s">
        <v>288</v>
      </c>
      <c r="E100" s="25">
        <f>VLOOKUP(A100,$A$1:$H$98,5,FALSE)</f>
        <v>217.06</v>
      </c>
    </row>
    <row r="101" spans="1:19" x14ac:dyDescent="0.25">
      <c r="A101" s="7" t="s">
        <v>289</v>
      </c>
      <c r="E101" s="25">
        <f t="shared" ref="E101:E102" si="8">VLOOKUP(A101,$A$1:$H$98,5,FALSE)</f>
        <v>1168.8000000000004</v>
      </c>
    </row>
    <row r="102" spans="1:19" x14ac:dyDescent="0.25">
      <c r="A102" s="7" t="s">
        <v>55</v>
      </c>
      <c r="E102" s="25" t="e">
        <f t="shared" si="8"/>
        <v>#REF!</v>
      </c>
    </row>
    <row r="104" spans="1:19" x14ac:dyDescent="0.25">
      <c r="A104" s="21"/>
    </row>
    <row r="105" spans="1:19" x14ac:dyDescent="0.25">
      <c r="A105" s="25"/>
      <c r="B105" s="25"/>
      <c r="C105" s="25"/>
      <c r="D105" s="25"/>
      <c r="E105" s="25"/>
      <c r="F105" s="25"/>
      <c r="G105" s="25"/>
      <c r="H105" s="25"/>
    </row>
    <row r="106" spans="1:19" x14ac:dyDescent="0.25">
      <c r="B106" s="12"/>
      <c r="C106" s="12"/>
      <c r="D106" s="12"/>
      <c r="E106" s="12"/>
      <c r="F106" s="12"/>
      <c r="G106" s="12"/>
      <c r="H106" s="12"/>
      <c r="I106" s="12"/>
      <c r="S106" s="12"/>
    </row>
    <row r="107" spans="1:19" x14ac:dyDescent="0.25">
      <c r="B107" s="12"/>
      <c r="C107" s="12"/>
      <c r="D107" s="12"/>
      <c r="E107" s="12"/>
      <c r="F107" s="12"/>
      <c r="G107" s="12"/>
      <c r="H107" s="12"/>
      <c r="I107" s="12"/>
      <c r="S107" s="12"/>
    </row>
    <row r="108" spans="1:19" x14ac:dyDescent="0.25">
      <c r="B108" s="12"/>
      <c r="C108" s="12"/>
      <c r="D108" s="12"/>
      <c r="E108" s="12"/>
      <c r="F108" s="12"/>
      <c r="G108" s="12"/>
      <c r="H108" s="12"/>
      <c r="I108" s="12"/>
      <c r="S108" s="12"/>
    </row>
    <row r="109" spans="1:19" x14ac:dyDescent="0.25">
      <c r="B109" s="12"/>
      <c r="C109" s="12"/>
      <c r="D109" s="12"/>
      <c r="E109" s="12"/>
      <c r="F109" s="12"/>
      <c r="G109" s="12"/>
      <c r="H109" s="12"/>
      <c r="I109" s="12"/>
      <c r="S109" s="12"/>
    </row>
    <row r="110" spans="1:19" x14ac:dyDescent="0.25">
      <c r="B110" s="12"/>
      <c r="C110" s="12"/>
      <c r="D110" s="12"/>
      <c r="E110" s="12"/>
      <c r="F110" s="12"/>
      <c r="G110" s="12"/>
      <c r="H110" s="12"/>
      <c r="I110" s="12"/>
      <c r="S110" s="12"/>
    </row>
    <row r="111" spans="1:19" x14ac:dyDescent="0.25">
      <c r="B111" s="12"/>
      <c r="C111" s="12"/>
      <c r="D111" s="12"/>
      <c r="E111" s="12"/>
      <c r="F111" s="12"/>
      <c r="G111" s="12"/>
      <c r="H111" s="12"/>
      <c r="I111" s="12"/>
      <c r="S111" s="12"/>
    </row>
    <row r="112" spans="1:19" x14ac:dyDescent="0.25">
      <c r="B112" s="12"/>
      <c r="C112" s="12"/>
      <c r="D112" s="12"/>
      <c r="E112" s="12"/>
      <c r="F112" s="12"/>
      <c r="G112" s="12"/>
      <c r="H112" s="12"/>
      <c r="I112" s="12"/>
      <c r="S112" s="12"/>
    </row>
    <row r="114" spans="1:14" x14ac:dyDescent="0.25">
      <c r="K114" s="21"/>
    </row>
    <row r="115" spans="1:14" x14ac:dyDescent="0.25">
      <c r="A115" s="21"/>
    </row>
    <row r="116" spans="1:14" x14ac:dyDescent="0.25">
      <c r="A116" s="25"/>
      <c r="N116" s="12"/>
    </row>
    <row r="117" spans="1:14" x14ac:dyDescent="0.25">
      <c r="B117" s="12"/>
      <c r="C117" s="12"/>
      <c r="D117" s="12"/>
      <c r="E117" s="12"/>
      <c r="F117" s="12"/>
      <c r="G117" s="12"/>
      <c r="H117" s="12"/>
      <c r="N117" s="12"/>
    </row>
    <row r="118" spans="1:14" x14ac:dyDescent="0.25">
      <c r="B118" s="12"/>
      <c r="C118" s="12"/>
      <c r="D118" s="12"/>
      <c r="E118" s="12"/>
      <c r="F118" s="12"/>
      <c r="G118" s="12"/>
      <c r="H118" s="12"/>
      <c r="N118" s="12"/>
    </row>
    <row r="119" spans="1:14" x14ac:dyDescent="0.25">
      <c r="B119" s="12"/>
      <c r="C119" s="12"/>
      <c r="D119" s="12"/>
      <c r="E119" s="12"/>
      <c r="F119" s="12"/>
      <c r="G119" s="12"/>
      <c r="H119" s="12"/>
      <c r="N119" s="12"/>
    </row>
    <row r="120" spans="1:14" x14ac:dyDescent="0.25">
      <c r="B120" s="12"/>
      <c r="C120" s="12"/>
      <c r="D120" s="12"/>
      <c r="E120" s="12"/>
      <c r="F120" s="12"/>
      <c r="G120" s="12"/>
      <c r="H120" s="12"/>
      <c r="N120" s="12"/>
    </row>
    <row r="121" spans="1:14" x14ac:dyDescent="0.25">
      <c r="B121" s="12"/>
      <c r="C121" s="12"/>
      <c r="D121" s="12"/>
      <c r="E121" s="12"/>
      <c r="F121" s="12"/>
      <c r="G121" s="12"/>
      <c r="H121" s="12"/>
      <c r="N121" s="12"/>
    </row>
    <row r="122" spans="1:14" x14ac:dyDescent="0.25">
      <c r="B122" s="12"/>
      <c r="C122" s="12"/>
      <c r="D122" s="12"/>
      <c r="E122" s="12"/>
      <c r="F122" s="12"/>
      <c r="G122" s="12"/>
      <c r="H122" s="12"/>
      <c r="N122" s="12"/>
    </row>
    <row r="123" spans="1:14" x14ac:dyDescent="0.25">
      <c r="B123" s="12"/>
      <c r="C123" s="12"/>
      <c r="D123" s="12"/>
      <c r="E123" s="12"/>
      <c r="F123" s="12"/>
      <c r="G123" s="12"/>
      <c r="H123" s="12"/>
      <c r="N123" s="12"/>
    </row>
    <row r="124" spans="1:14" x14ac:dyDescent="0.25">
      <c r="D124" s="12"/>
      <c r="N124" s="12"/>
    </row>
    <row r="125" spans="1:14" x14ac:dyDescent="0.25">
      <c r="D125" s="12"/>
      <c r="N125" s="12"/>
    </row>
    <row r="126" spans="1:14" x14ac:dyDescent="0.25">
      <c r="D126" s="12"/>
      <c r="N126" s="12"/>
    </row>
    <row r="127" spans="1:14" x14ac:dyDescent="0.25">
      <c r="N127" s="12"/>
    </row>
    <row r="128" spans="1:14" x14ac:dyDescent="0.25">
      <c r="D128" s="12"/>
    </row>
    <row r="129" spans="4:14" x14ac:dyDescent="0.25">
      <c r="D129" s="12"/>
      <c r="N129" s="12"/>
    </row>
    <row r="130" spans="4:14" x14ac:dyDescent="0.25">
      <c r="D130" s="12"/>
      <c r="N130" s="12"/>
    </row>
    <row r="131" spans="4:14" x14ac:dyDescent="0.25">
      <c r="D131" s="12"/>
      <c r="N131" s="12"/>
    </row>
    <row r="132" spans="4:14" x14ac:dyDescent="0.25">
      <c r="D132" s="12"/>
    </row>
    <row r="133" spans="4:14" x14ac:dyDescent="0.25">
      <c r="D133" s="12"/>
      <c r="N133" s="12"/>
    </row>
    <row r="134" spans="4:14" x14ac:dyDescent="0.25">
      <c r="D134" s="12"/>
      <c r="N134" s="12"/>
    </row>
    <row r="135" spans="4:14" x14ac:dyDescent="0.25">
      <c r="N135" s="12"/>
    </row>
    <row r="136" spans="4:14" x14ac:dyDescent="0.25">
      <c r="D136" s="12"/>
      <c r="N136" s="12"/>
    </row>
    <row r="137" spans="4:14" x14ac:dyDescent="0.25">
      <c r="D137" s="12"/>
      <c r="N137" s="12"/>
    </row>
    <row r="138" spans="4:14" x14ac:dyDescent="0.25">
      <c r="D138" s="12"/>
      <c r="N138" s="12"/>
    </row>
    <row r="139" spans="4:14" x14ac:dyDescent="0.25">
      <c r="D139" s="12"/>
      <c r="N139" s="12"/>
    </row>
    <row r="140" spans="4:14" x14ac:dyDescent="0.25">
      <c r="D140" s="12"/>
    </row>
    <row r="141" spans="4:14" x14ac:dyDescent="0.25">
      <c r="D141" s="12"/>
      <c r="N141" s="12"/>
    </row>
    <row r="142" spans="4:14" x14ac:dyDescent="0.25">
      <c r="D142" s="12"/>
      <c r="N142" s="12"/>
    </row>
    <row r="143" spans="4:14" x14ac:dyDescent="0.25">
      <c r="N143" s="12"/>
    </row>
    <row r="144" spans="4:14" x14ac:dyDescent="0.25">
      <c r="N144" s="12"/>
    </row>
    <row r="145" spans="14:14" x14ac:dyDescent="0.25">
      <c r="N145" s="12"/>
    </row>
    <row r="146" spans="14:14" x14ac:dyDescent="0.25">
      <c r="N146" s="12"/>
    </row>
    <row r="147" spans="14:14" x14ac:dyDescent="0.25">
      <c r="N147" s="12"/>
    </row>
    <row r="157" spans="14:14" x14ac:dyDescent="0.25">
      <c r="N157" s="12"/>
    </row>
    <row r="158" spans="14:14" x14ac:dyDescent="0.25">
      <c r="N158" s="12"/>
    </row>
    <row r="159" spans="14:14" x14ac:dyDescent="0.25">
      <c r="N159" s="12"/>
    </row>
    <row r="160" spans="14:14" x14ac:dyDescent="0.25">
      <c r="N160" s="12"/>
    </row>
    <row r="161" spans="14:14" x14ac:dyDescent="0.25">
      <c r="N161" s="12"/>
    </row>
    <row r="162" spans="14:14" x14ac:dyDescent="0.25">
      <c r="N162" s="12"/>
    </row>
    <row r="163" spans="14:14" x14ac:dyDescent="0.25">
      <c r="N163" s="12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7682B-BAA6-4692-AA66-1A4C507FB013}">
  <sheetPr codeName="Sheet14"/>
  <dimension ref="A1:S163"/>
  <sheetViews>
    <sheetView workbookViewId="0">
      <selection activeCell="D7" sqref="D7"/>
    </sheetView>
  </sheetViews>
  <sheetFormatPr defaultRowHeight="15" x14ac:dyDescent="0.25"/>
  <cols>
    <col min="1" max="1" width="25.5703125" customWidth="1"/>
    <col min="2" max="2" width="16.42578125" bestFit="1" customWidth="1"/>
    <col min="3" max="3" width="10.5703125" customWidth="1"/>
    <col min="4" max="4" width="11.140625" customWidth="1"/>
    <col min="5" max="5" width="11" customWidth="1"/>
    <col min="6" max="6" width="11.85546875" customWidth="1"/>
    <col min="7" max="7" width="10.5703125" customWidth="1"/>
    <col min="8" max="8" width="11.5703125" customWidth="1"/>
    <col min="9" max="9" width="10.5703125" customWidth="1"/>
    <col min="12" max="12" width="10.5703125" customWidth="1"/>
    <col min="13" max="13" width="10.42578125" customWidth="1"/>
    <col min="14" max="14" width="10.5703125" customWidth="1"/>
    <col min="15" max="15" width="11" customWidth="1"/>
    <col min="16" max="16" width="11.42578125" customWidth="1"/>
    <col min="17" max="17" width="10.5703125" customWidth="1"/>
    <col min="18" max="18" width="9.5703125" customWidth="1"/>
  </cols>
  <sheetData>
    <row r="1" spans="1:8" x14ac:dyDescent="0.25">
      <c r="A1" s="81" t="s">
        <v>101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102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513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IF(Calculator!B7="Cotton",Calculator!B11,IF(Calculator!B20="Cotton",Calculator!B24,1500))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IF(Calculator!B7="Cotton",Calculator!#REF!,IF(Calculator!B20="Cotton",Calculator!C24,2025))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14</v>
      </c>
      <c r="C12" s="23"/>
      <c r="E12" s="23"/>
    </row>
    <row r="13" spans="1:8" x14ac:dyDescent="0.25">
      <c r="A13" s="14" t="s">
        <v>15</v>
      </c>
      <c r="B13" s="14" t="s">
        <v>16</v>
      </c>
      <c r="C13" s="15">
        <v>8.0500000000000007</v>
      </c>
      <c r="D13" s="14">
        <v>2.5</v>
      </c>
      <c r="E13" s="23">
        <f>ROUND(C13*D13,2)</f>
        <v>20.13</v>
      </c>
      <c r="F13" s="16">
        <v>0</v>
      </c>
      <c r="G13" s="23">
        <f>ROUND(E13*F13,2)</f>
        <v>0</v>
      </c>
      <c r="H13" s="23">
        <f>ROUND(E13-G13,2)</f>
        <v>20.13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5.75</v>
      </c>
      <c r="E14" s="23">
        <f>ROUND(C14*D14,2)</f>
        <v>43.13</v>
      </c>
      <c r="F14" s="16">
        <v>0</v>
      </c>
      <c r="G14" s="23">
        <f>ROUND(E14*F14,2)</f>
        <v>0</v>
      </c>
      <c r="H14" s="23">
        <f>ROUND(E14-G14,2)</f>
        <v>43.13</v>
      </c>
    </row>
    <row r="15" spans="1:8" x14ac:dyDescent="0.25">
      <c r="A15" s="13" t="s">
        <v>17</v>
      </c>
      <c r="C15" s="23"/>
      <c r="E15" s="23"/>
    </row>
    <row r="16" spans="1:8" x14ac:dyDescent="0.25">
      <c r="A16" s="14" t="s">
        <v>66</v>
      </c>
      <c r="B16" s="14" t="s">
        <v>18</v>
      </c>
      <c r="C16" s="15">
        <v>1.0900000000000001</v>
      </c>
      <c r="D16" s="14">
        <v>2.2999999999999998</v>
      </c>
      <c r="E16" s="23">
        <f>ROUND(C16*D16,2)</f>
        <v>2.5099999999999998</v>
      </c>
      <c r="F16" s="16">
        <v>0</v>
      </c>
      <c r="G16" s="23">
        <f>ROUND(E16*F16,2)</f>
        <v>0</v>
      </c>
      <c r="H16" s="23">
        <f>ROUND(E16-G16,2)</f>
        <v>2.5099999999999998</v>
      </c>
    </row>
    <row r="17" spans="1:8" x14ac:dyDescent="0.25">
      <c r="A17" s="14" t="s">
        <v>67</v>
      </c>
      <c r="B17" s="14" t="s">
        <v>26</v>
      </c>
      <c r="C17" s="15">
        <v>3.01</v>
      </c>
      <c r="D17" s="14">
        <v>2.3125</v>
      </c>
      <c r="E17" s="23">
        <f>ROUND(C17*D17,2)</f>
        <v>6.96</v>
      </c>
      <c r="F17" s="16">
        <v>0</v>
      </c>
      <c r="G17" s="23">
        <f>ROUND(E17*F17,2)</f>
        <v>0</v>
      </c>
      <c r="H17" s="23">
        <f>ROUND(E17-G17,2)</f>
        <v>6.96</v>
      </c>
    </row>
    <row r="18" spans="1:8" x14ac:dyDescent="0.25">
      <c r="A18" s="14" t="s">
        <v>68</v>
      </c>
      <c r="B18" s="14" t="s">
        <v>26</v>
      </c>
      <c r="C18" s="15">
        <v>7.75</v>
      </c>
      <c r="D18" s="14">
        <v>0.5</v>
      </c>
      <c r="E18" s="23">
        <f>ROUND(C18*D18,2)</f>
        <v>3.88</v>
      </c>
      <c r="F18" s="16">
        <v>0</v>
      </c>
      <c r="G18" s="23">
        <f>ROUND(E18*F18,2)</f>
        <v>0</v>
      </c>
      <c r="H18" s="23">
        <f>ROUND(E18-G18,2)</f>
        <v>3.88</v>
      </c>
    </row>
    <row r="19" spans="1:8" x14ac:dyDescent="0.25">
      <c r="A19" s="14" t="s">
        <v>495</v>
      </c>
      <c r="B19" s="14" t="s">
        <v>496</v>
      </c>
      <c r="C19" s="15">
        <v>41.25</v>
      </c>
      <c r="D19" s="14">
        <v>1.76</v>
      </c>
      <c r="E19" s="23">
        <f>ROUND(C19*D19,2)</f>
        <v>72.599999999999994</v>
      </c>
      <c r="F19" s="16">
        <v>0</v>
      </c>
      <c r="G19" s="23">
        <f>ROUND(E19*F19,2)</f>
        <v>0</v>
      </c>
      <c r="H19" s="23">
        <f>ROUND(E19-G19,2)</f>
        <v>72.599999999999994</v>
      </c>
    </row>
    <row r="20" spans="1:8" x14ac:dyDescent="0.25">
      <c r="A20" s="13" t="s">
        <v>69</v>
      </c>
      <c r="C20" s="23"/>
      <c r="E20" s="23"/>
    </row>
    <row r="21" spans="1:8" x14ac:dyDescent="0.25">
      <c r="A21" s="14" t="s">
        <v>70</v>
      </c>
      <c r="B21" s="14" t="s">
        <v>29</v>
      </c>
      <c r="C21" s="15">
        <v>0.11</v>
      </c>
      <c r="D21" s="14">
        <v>1500</v>
      </c>
      <c r="E21" s="23">
        <f>ROUND(C21*D21,2)</f>
        <v>165</v>
      </c>
      <c r="F21" s="16">
        <v>0</v>
      </c>
      <c r="G21" s="23">
        <f>ROUND(E21*F21,2)</f>
        <v>0</v>
      </c>
      <c r="H21" s="23">
        <f>ROUND(E21-G21,2)</f>
        <v>165</v>
      </c>
    </row>
    <row r="22" spans="1:8" x14ac:dyDescent="0.25">
      <c r="A22" s="13" t="s">
        <v>20</v>
      </c>
      <c r="C22" s="23"/>
      <c r="E22" s="23"/>
    </row>
    <row r="23" spans="1:8" x14ac:dyDescent="0.25">
      <c r="A23" s="14" t="s">
        <v>22</v>
      </c>
      <c r="B23" s="14" t="s">
        <v>21</v>
      </c>
      <c r="C23" s="15">
        <v>25.56</v>
      </c>
      <c r="D23" s="14">
        <v>1.5</v>
      </c>
      <c r="E23" s="23">
        <f>ROUND(C23*D23,2)</f>
        <v>38.340000000000003</v>
      </c>
      <c r="F23" s="16">
        <v>0</v>
      </c>
      <c r="G23" s="23">
        <f>ROUND(E23*F23,2)</f>
        <v>0</v>
      </c>
      <c r="H23" s="23">
        <f>ROUND(E23-G23,2)</f>
        <v>38.340000000000003</v>
      </c>
    </row>
    <row r="24" spans="1:8" x14ac:dyDescent="0.25">
      <c r="A24" s="14" t="s">
        <v>103</v>
      </c>
      <c r="B24" s="14" t="s">
        <v>19</v>
      </c>
      <c r="C24" s="15">
        <v>2.63</v>
      </c>
      <c r="D24" s="14">
        <v>34.358199999999997</v>
      </c>
      <c r="E24" s="23">
        <f>ROUND(C24*D24,2)</f>
        <v>90.36</v>
      </c>
      <c r="F24" s="16">
        <v>0</v>
      </c>
      <c r="G24" s="23">
        <f>ROUND(E24*F24,2)</f>
        <v>0</v>
      </c>
      <c r="H24" s="23">
        <f>ROUND(E24-G24,2)</f>
        <v>90.36</v>
      </c>
    </row>
    <row r="25" spans="1:8" x14ac:dyDescent="0.25">
      <c r="A25" s="13" t="s">
        <v>23</v>
      </c>
      <c r="C25" s="23"/>
      <c r="E25" s="23"/>
    </row>
    <row r="26" spans="1:8" x14ac:dyDescent="0.25">
      <c r="A26" s="14" t="s">
        <v>71</v>
      </c>
      <c r="B26" s="14" t="s">
        <v>48</v>
      </c>
      <c r="C26" s="15">
        <v>20</v>
      </c>
      <c r="D26" s="14">
        <v>1</v>
      </c>
      <c r="E26" s="23">
        <f>ROUND(C26*D26,2)</f>
        <v>20</v>
      </c>
      <c r="F26" s="16">
        <v>0</v>
      </c>
      <c r="G26" s="23">
        <f>ROUND(E26*F26,2)</f>
        <v>0</v>
      </c>
      <c r="H26" s="23">
        <f>ROUND(E26-G26,2)</f>
        <v>20</v>
      </c>
    </row>
    <row r="27" spans="1:8" x14ac:dyDescent="0.25">
      <c r="A27" s="13" t="s">
        <v>24</v>
      </c>
      <c r="C27" s="23"/>
      <c r="E27" s="23"/>
    </row>
    <row r="28" spans="1:8" x14ac:dyDescent="0.25">
      <c r="A28" s="14" t="s">
        <v>59</v>
      </c>
      <c r="B28" s="14" t="s">
        <v>26</v>
      </c>
      <c r="C28" s="15">
        <v>15</v>
      </c>
      <c r="D28" s="14">
        <v>0.5</v>
      </c>
      <c r="E28" s="23">
        <f t="shared" ref="E28:E34" si="0">ROUND(C28*D28,2)</f>
        <v>7.5</v>
      </c>
      <c r="F28" s="16">
        <v>0</v>
      </c>
      <c r="G28" s="23">
        <f t="shared" ref="G28:G34" si="1">ROUND(E28*F28,2)</f>
        <v>0</v>
      </c>
      <c r="H28" s="23">
        <f t="shared" ref="H28:H34" si="2">ROUND(E28-G28,2)</f>
        <v>7.5</v>
      </c>
    </row>
    <row r="29" spans="1:8" x14ac:dyDescent="0.25">
      <c r="A29" s="14" t="s">
        <v>25</v>
      </c>
      <c r="B29" s="14" t="s">
        <v>18</v>
      </c>
      <c r="C29" s="15">
        <v>0.12</v>
      </c>
      <c r="D29" s="14">
        <v>96</v>
      </c>
      <c r="E29" s="23">
        <f t="shared" si="0"/>
        <v>11.52</v>
      </c>
      <c r="F29" s="16">
        <v>0</v>
      </c>
      <c r="G29" s="23">
        <f t="shared" si="1"/>
        <v>0</v>
      </c>
      <c r="H29" s="23">
        <f t="shared" si="2"/>
        <v>11.52</v>
      </c>
    </row>
    <row r="30" spans="1:8" x14ac:dyDescent="0.25">
      <c r="A30" s="14" t="s">
        <v>104</v>
      </c>
      <c r="B30" s="14" t="s">
        <v>26</v>
      </c>
      <c r="C30" s="15">
        <v>11.55</v>
      </c>
      <c r="D30" s="14">
        <v>1</v>
      </c>
      <c r="E30" s="23">
        <f t="shared" si="0"/>
        <v>11.55</v>
      </c>
      <c r="F30" s="16">
        <v>0</v>
      </c>
      <c r="G30" s="23">
        <f t="shared" si="1"/>
        <v>0</v>
      </c>
      <c r="H30" s="23">
        <f t="shared" si="2"/>
        <v>11.55</v>
      </c>
    </row>
    <row r="31" spans="1:8" x14ac:dyDescent="0.25">
      <c r="A31" s="14" t="s">
        <v>105</v>
      </c>
      <c r="B31" s="14" t="s">
        <v>18</v>
      </c>
      <c r="C31" s="15">
        <v>0.32</v>
      </c>
      <c r="D31" s="14">
        <v>48</v>
      </c>
      <c r="E31" s="23">
        <f t="shared" si="0"/>
        <v>15.36</v>
      </c>
      <c r="F31" s="16">
        <v>0</v>
      </c>
      <c r="G31" s="23">
        <f t="shared" si="1"/>
        <v>0</v>
      </c>
      <c r="H31" s="23">
        <f t="shared" si="2"/>
        <v>15.36</v>
      </c>
    </row>
    <row r="32" spans="1:8" x14ac:dyDescent="0.25">
      <c r="A32" s="14" t="s">
        <v>106</v>
      </c>
      <c r="B32" s="14" t="s">
        <v>26</v>
      </c>
      <c r="C32" s="15">
        <v>7.34</v>
      </c>
      <c r="D32" s="14">
        <v>2</v>
      </c>
      <c r="E32" s="23">
        <f t="shared" si="0"/>
        <v>14.68</v>
      </c>
      <c r="F32" s="16">
        <v>0</v>
      </c>
      <c r="G32" s="23">
        <f t="shared" si="1"/>
        <v>0</v>
      </c>
      <c r="H32" s="23">
        <f t="shared" si="2"/>
        <v>14.68</v>
      </c>
    </row>
    <row r="33" spans="1:8" x14ac:dyDescent="0.25">
      <c r="A33" s="14" t="s">
        <v>369</v>
      </c>
      <c r="B33" s="14" t="s">
        <v>18</v>
      </c>
      <c r="C33" s="15">
        <v>1.06</v>
      </c>
      <c r="D33" s="14">
        <v>25.6</v>
      </c>
      <c r="E33" s="23">
        <f t="shared" si="0"/>
        <v>27.14</v>
      </c>
      <c r="F33" s="16">
        <v>0</v>
      </c>
      <c r="G33" s="23">
        <f t="shared" si="1"/>
        <v>0</v>
      </c>
      <c r="H33" s="23">
        <f t="shared" si="2"/>
        <v>27.14</v>
      </c>
    </row>
    <row r="34" spans="1:8" x14ac:dyDescent="0.25">
      <c r="A34" s="14" t="s">
        <v>74</v>
      </c>
      <c r="B34" s="14" t="s">
        <v>26</v>
      </c>
      <c r="C34" s="15">
        <v>7.79</v>
      </c>
      <c r="D34" s="14">
        <v>2</v>
      </c>
      <c r="E34" s="23">
        <f t="shared" si="0"/>
        <v>15.58</v>
      </c>
      <c r="F34" s="16">
        <v>0</v>
      </c>
      <c r="G34" s="23">
        <f t="shared" si="1"/>
        <v>0</v>
      </c>
      <c r="H34" s="23">
        <f t="shared" si="2"/>
        <v>15.58</v>
      </c>
    </row>
    <row r="35" spans="1:8" x14ac:dyDescent="0.25">
      <c r="A35" s="13" t="s">
        <v>27</v>
      </c>
      <c r="C35" s="23"/>
      <c r="E35" s="23"/>
    </row>
    <row r="36" spans="1:8" x14ac:dyDescent="0.25">
      <c r="A36" s="14" t="s">
        <v>78</v>
      </c>
      <c r="B36" s="14" t="s">
        <v>29</v>
      </c>
      <c r="C36" s="15">
        <v>7.97</v>
      </c>
      <c r="D36" s="14">
        <v>2</v>
      </c>
      <c r="E36" s="23">
        <f t="shared" ref="E36:E44" si="3">ROUND(C36*D36,2)</f>
        <v>15.94</v>
      </c>
      <c r="F36" s="16">
        <v>0</v>
      </c>
      <c r="G36" s="23">
        <f t="shared" ref="G36:G44" si="4">ROUND(E36*F36,2)</f>
        <v>0</v>
      </c>
      <c r="H36" s="23">
        <f t="shared" ref="H36:H44" si="5">ROUND(E36-G36,2)</f>
        <v>15.94</v>
      </c>
    </row>
    <row r="37" spans="1:8" x14ac:dyDescent="0.25">
      <c r="A37" s="14" t="s">
        <v>107</v>
      </c>
      <c r="B37" s="14" t="s">
        <v>18</v>
      </c>
      <c r="C37" s="15">
        <v>1.77</v>
      </c>
      <c r="D37" s="14">
        <v>5.2</v>
      </c>
      <c r="E37" s="23">
        <f t="shared" si="3"/>
        <v>9.1999999999999993</v>
      </c>
      <c r="F37" s="16">
        <v>0</v>
      </c>
      <c r="G37" s="23">
        <f t="shared" si="4"/>
        <v>0</v>
      </c>
      <c r="H37" s="23">
        <f t="shared" si="5"/>
        <v>9.1999999999999993</v>
      </c>
    </row>
    <row r="38" spans="1:8" x14ac:dyDescent="0.25">
      <c r="A38" s="14" t="s">
        <v>108</v>
      </c>
      <c r="B38" s="14" t="s">
        <v>18</v>
      </c>
      <c r="C38" s="15">
        <v>2.25</v>
      </c>
      <c r="D38" s="14">
        <v>6</v>
      </c>
      <c r="E38" s="23">
        <f t="shared" si="3"/>
        <v>13.5</v>
      </c>
      <c r="F38" s="16">
        <v>0</v>
      </c>
      <c r="G38" s="23">
        <f t="shared" si="4"/>
        <v>0</v>
      </c>
      <c r="H38" s="23">
        <f t="shared" si="5"/>
        <v>13.5</v>
      </c>
    </row>
    <row r="39" spans="1:8" x14ac:dyDescent="0.25">
      <c r="A39" s="14" t="s">
        <v>109</v>
      </c>
      <c r="B39" s="14" t="s">
        <v>18</v>
      </c>
      <c r="C39" s="15">
        <v>0.51</v>
      </c>
      <c r="D39" s="14">
        <v>2</v>
      </c>
      <c r="E39" s="23">
        <f t="shared" si="3"/>
        <v>1.02</v>
      </c>
      <c r="F39" s="16">
        <v>0</v>
      </c>
      <c r="G39" s="23">
        <f t="shared" si="4"/>
        <v>0</v>
      </c>
      <c r="H39" s="23">
        <f t="shared" si="5"/>
        <v>1.02</v>
      </c>
    </row>
    <row r="40" spans="1:8" x14ac:dyDescent="0.25">
      <c r="A40" s="14" t="s">
        <v>79</v>
      </c>
      <c r="B40" s="14" t="s">
        <v>18</v>
      </c>
      <c r="C40" s="15">
        <v>7.29</v>
      </c>
      <c r="D40" s="14">
        <v>2</v>
      </c>
      <c r="E40" s="23">
        <f t="shared" si="3"/>
        <v>14.58</v>
      </c>
      <c r="F40" s="16">
        <v>0</v>
      </c>
      <c r="G40" s="23">
        <f t="shared" si="4"/>
        <v>0</v>
      </c>
      <c r="H40" s="23">
        <f t="shared" si="5"/>
        <v>14.58</v>
      </c>
    </row>
    <row r="41" spans="1:8" x14ac:dyDescent="0.25">
      <c r="A41" s="14" t="s">
        <v>110</v>
      </c>
      <c r="B41" s="14" t="s">
        <v>18</v>
      </c>
      <c r="C41" s="15">
        <v>0.42</v>
      </c>
      <c r="D41" s="14">
        <v>12.8</v>
      </c>
      <c r="E41" s="23">
        <f t="shared" si="3"/>
        <v>5.38</v>
      </c>
      <c r="F41" s="16">
        <v>0</v>
      </c>
      <c r="G41" s="23">
        <f t="shared" si="4"/>
        <v>0</v>
      </c>
      <c r="H41" s="23">
        <f t="shared" si="5"/>
        <v>5.38</v>
      </c>
    </row>
    <row r="42" spans="1:8" x14ac:dyDescent="0.25">
      <c r="A42" s="14" t="s">
        <v>441</v>
      </c>
      <c r="B42" s="14" t="s">
        <v>18</v>
      </c>
      <c r="C42" s="15">
        <v>1.75</v>
      </c>
      <c r="D42" s="14">
        <v>1</v>
      </c>
      <c r="E42" s="23">
        <f t="shared" si="3"/>
        <v>1.75</v>
      </c>
      <c r="F42" s="16">
        <v>0</v>
      </c>
      <c r="G42" s="23">
        <f t="shared" si="4"/>
        <v>0</v>
      </c>
      <c r="H42" s="23">
        <f t="shared" si="5"/>
        <v>1.75</v>
      </c>
    </row>
    <row r="43" spans="1:8" x14ac:dyDescent="0.25">
      <c r="A43" s="14" t="s">
        <v>111</v>
      </c>
      <c r="B43" s="14" t="s">
        <v>48</v>
      </c>
      <c r="C43" s="15">
        <v>15</v>
      </c>
      <c r="D43" s="14">
        <v>1.5</v>
      </c>
      <c r="E43" s="23">
        <f t="shared" si="3"/>
        <v>22.5</v>
      </c>
      <c r="F43" s="16">
        <v>0</v>
      </c>
      <c r="G43" s="23">
        <f t="shared" si="4"/>
        <v>0</v>
      </c>
      <c r="H43" s="23">
        <f t="shared" si="5"/>
        <v>22.5</v>
      </c>
    </row>
    <row r="44" spans="1:8" x14ac:dyDescent="0.25">
      <c r="A44" s="14" t="s">
        <v>112</v>
      </c>
      <c r="B44" s="14" t="s">
        <v>18</v>
      </c>
      <c r="C44" s="15">
        <v>11.63</v>
      </c>
      <c r="D44" s="14">
        <v>1.5</v>
      </c>
      <c r="E44" s="23">
        <f t="shared" si="3"/>
        <v>17.45</v>
      </c>
      <c r="F44" s="16">
        <v>0</v>
      </c>
      <c r="G44" s="23">
        <f t="shared" si="4"/>
        <v>0</v>
      </c>
      <c r="H44" s="23">
        <f t="shared" si="5"/>
        <v>17.45</v>
      </c>
    </row>
    <row r="45" spans="1:8" x14ac:dyDescent="0.25">
      <c r="A45" s="13" t="s">
        <v>30</v>
      </c>
      <c r="C45" s="23"/>
      <c r="E45" s="23"/>
    </row>
    <row r="46" spans="1:8" x14ac:dyDescent="0.25">
      <c r="A46" s="14" t="s">
        <v>31</v>
      </c>
      <c r="B46" s="14" t="s">
        <v>32</v>
      </c>
      <c r="C46" s="15">
        <v>0.24</v>
      </c>
      <c r="D46" s="14">
        <v>33</v>
      </c>
      <c r="E46" s="23">
        <f>ROUND(C46*D46,2)</f>
        <v>7.92</v>
      </c>
      <c r="F46" s="16">
        <v>0</v>
      </c>
      <c r="G46" s="23">
        <f>ROUND(E46*F46,2)</f>
        <v>0</v>
      </c>
      <c r="H46" s="23">
        <f>ROUND(E46-G46,2)</f>
        <v>7.92</v>
      </c>
    </row>
    <row r="47" spans="1:8" x14ac:dyDescent="0.25">
      <c r="A47" s="13" t="s">
        <v>33</v>
      </c>
      <c r="C47" s="23"/>
      <c r="E47" s="23"/>
    </row>
    <row r="48" spans="1:8" x14ac:dyDescent="0.25">
      <c r="A48" s="14" t="s">
        <v>442</v>
      </c>
      <c r="B48" s="14" t="s">
        <v>60</v>
      </c>
      <c r="C48" s="15">
        <v>2.94</v>
      </c>
      <c r="D48" s="14">
        <v>45</v>
      </c>
      <c r="E48" s="23">
        <f>ROUND(C48*D48,2)</f>
        <v>132.30000000000001</v>
      </c>
      <c r="F48" s="16">
        <v>0</v>
      </c>
      <c r="G48" s="23">
        <f>ROUND(E48*F48,2)</f>
        <v>0</v>
      </c>
      <c r="H48" s="23">
        <f>ROUND(E48-G48,2)</f>
        <v>132.30000000000001</v>
      </c>
    </row>
    <row r="49" spans="1:8" x14ac:dyDescent="0.25">
      <c r="A49" s="13" t="s">
        <v>85</v>
      </c>
      <c r="C49" s="23"/>
      <c r="E49" s="23"/>
    </row>
    <row r="50" spans="1:8" x14ac:dyDescent="0.25">
      <c r="A50" s="14" t="s">
        <v>86</v>
      </c>
      <c r="B50" s="14" t="s">
        <v>18</v>
      </c>
      <c r="C50" s="15">
        <v>0.06</v>
      </c>
      <c r="D50" s="14">
        <v>51</v>
      </c>
      <c r="E50" s="23">
        <f>ROUND(C50*D50,2)</f>
        <v>3.06</v>
      </c>
      <c r="F50" s="16">
        <v>0</v>
      </c>
      <c r="G50" s="23">
        <f>ROUND(E50*F50,2)</f>
        <v>0</v>
      </c>
      <c r="H50" s="23">
        <f>ROUND(E50-G50,2)</f>
        <v>3.06</v>
      </c>
    </row>
    <row r="51" spans="1:8" x14ac:dyDescent="0.25">
      <c r="A51" s="13" t="s">
        <v>113</v>
      </c>
      <c r="C51" s="23"/>
      <c r="E51" s="23"/>
    </row>
    <row r="52" spans="1:8" x14ac:dyDescent="0.25">
      <c r="A52" s="14" t="s">
        <v>114</v>
      </c>
      <c r="B52" s="14" t="s">
        <v>26</v>
      </c>
      <c r="C52" s="15">
        <v>3.3</v>
      </c>
      <c r="D52" s="14">
        <v>0.4</v>
      </c>
      <c r="E52" s="23">
        <f>ROUND(C52*D52,2)</f>
        <v>1.32</v>
      </c>
      <c r="F52" s="16">
        <v>0</v>
      </c>
      <c r="G52" s="23">
        <f>ROUND(E52*F52,2)</f>
        <v>0</v>
      </c>
      <c r="H52" s="23">
        <f>ROUND(E52-G52,2)</f>
        <v>1.32</v>
      </c>
    </row>
    <row r="53" spans="1:8" x14ac:dyDescent="0.25">
      <c r="A53" s="13" t="s">
        <v>61</v>
      </c>
      <c r="C53" s="23"/>
      <c r="E53" s="23"/>
    </row>
    <row r="54" spans="1:8" x14ac:dyDescent="0.25">
      <c r="A54" s="14" t="s">
        <v>62</v>
      </c>
      <c r="B54" s="14" t="s">
        <v>48</v>
      </c>
      <c r="C54" s="15">
        <v>9</v>
      </c>
      <c r="D54" s="14">
        <v>1</v>
      </c>
      <c r="E54" s="23">
        <f>ROUND(C54*D54,2)</f>
        <v>9</v>
      </c>
      <c r="F54" s="16">
        <v>0</v>
      </c>
      <c r="G54" s="23">
        <f>ROUND(E54*F54,2)</f>
        <v>0</v>
      </c>
      <c r="H54" s="23">
        <f>ROUND(E54-G54,2)</f>
        <v>9</v>
      </c>
    </row>
    <row r="55" spans="1:8" x14ac:dyDescent="0.25">
      <c r="A55" s="13" t="s">
        <v>87</v>
      </c>
      <c r="C55" s="23"/>
      <c r="E55" s="23"/>
    </row>
    <row r="56" spans="1:8" x14ac:dyDescent="0.25">
      <c r="A56" s="14" t="s">
        <v>88</v>
      </c>
      <c r="B56" s="14" t="s">
        <v>48</v>
      </c>
      <c r="C56" s="15">
        <v>1</v>
      </c>
      <c r="D56" s="14">
        <v>1</v>
      </c>
      <c r="E56" s="23">
        <f>ROUND(C56*D56,2)</f>
        <v>1</v>
      </c>
      <c r="F56" s="16">
        <v>0</v>
      </c>
      <c r="G56" s="23">
        <f>ROUND(E56*F56,2)</f>
        <v>0</v>
      </c>
      <c r="H56" s="23">
        <f>ROUND(E56-G56,2)</f>
        <v>1</v>
      </c>
    </row>
    <row r="57" spans="1:8" x14ac:dyDescent="0.25">
      <c r="A57" s="13" t="s">
        <v>34</v>
      </c>
      <c r="C57" s="23"/>
      <c r="E57" s="23"/>
    </row>
    <row r="58" spans="1:8" x14ac:dyDescent="0.25">
      <c r="A58" s="14" t="s">
        <v>35</v>
      </c>
      <c r="B58" s="14" t="s">
        <v>36</v>
      </c>
      <c r="C58" s="15">
        <v>63.67</v>
      </c>
      <c r="D58" s="14">
        <v>0.66600000000000004</v>
      </c>
      <c r="E58" s="23">
        <f>ROUND(C58*D58,2)</f>
        <v>42.4</v>
      </c>
      <c r="F58" s="16">
        <v>0</v>
      </c>
      <c r="G58" s="23">
        <f>ROUND(E58*F58,2)</f>
        <v>0</v>
      </c>
      <c r="H58" s="23">
        <f>ROUND(E58-G58,2)</f>
        <v>42.4</v>
      </c>
    </row>
    <row r="59" spans="1:8" x14ac:dyDescent="0.25">
      <c r="A59" s="13" t="s">
        <v>115</v>
      </c>
      <c r="C59" s="23"/>
      <c r="E59" s="23"/>
    </row>
    <row r="60" spans="1:8" x14ac:dyDescent="0.25">
      <c r="A60" s="14" t="s">
        <v>116</v>
      </c>
      <c r="B60" s="14" t="s">
        <v>48</v>
      </c>
      <c r="C60" s="15">
        <v>8</v>
      </c>
      <c r="D60" s="14">
        <v>1</v>
      </c>
      <c r="E60" s="23">
        <f>ROUND(C60*D60,2)</f>
        <v>8</v>
      </c>
      <c r="F60" s="16">
        <v>0</v>
      </c>
      <c r="G60" s="23">
        <f>ROUND(E60*F60,2)</f>
        <v>0</v>
      </c>
      <c r="H60" s="23">
        <f>ROUND(E60-G60,2)</f>
        <v>8</v>
      </c>
    </row>
    <row r="61" spans="1:8" x14ac:dyDescent="0.25">
      <c r="A61" s="13" t="s">
        <v>117</v>
      </c>
      <c r="C61" s="23"/>
      <c r="E61" s="23"/>
    </row>
    <row r="62" spans="1:8" x14ac:dyDescent="0.25">
      <c r="A62" s="14" t="s">
        <v>118</v>
      </c>
      <c r="B62" s="14" t="s">
        <v>48</v>
      </c>
      <c r="C62" s="15">
        <v>10</v>
      </c>
      <c r="D62" s="14">
        <v>0.33300000000000002</v>
      </c>
      <c r="E62" s="23">
        <f>ROUND(C62*D62,2)</f>
        <v>3.33</v>
      </c>
      <c r="F62" s="16">
        <v>0</v>
      </c>
      <c r="G62" s="23">
        <f>ROUND(E62*F62,2)</f>
        <v>0</v>
      </c>
      <c r="H62" s="23">
        <f>ROUND(E62-G62,2)</f>
        <v>3.33</v>
      </c>
    </row>
    <row r="63" spans="1:8" x14ac:dyDescent="0.25">
      <c r="A63" s="13" t="s">
        <v>37</v>
      </c>
      <c r="C63" s="23"/>
      <c r="E63" s="23"/>
    </row>
    <row r="64" spans="1:8" x14ac:dyDescent="0.25">
      <c r="A64" s="14" t="s">
        <v>38</v>
      </c>
      <c r="B64" s="14" t="s">
        <v>39</v>
      </c>
      <c r="C64" s="15">
        <v>19.28</v>
      </c>
      <c r="D64" s="14">
        <v>0.58789999999999998</v>
      </c>
      <c r="E64" s="23">
        <f>ROUND(C64*D64,2)</f>
        <v>11.33</v>
      </c>
      <c r="F64" s="16">
        <v>0</v>
      </c>
      <c r="G64" s="23">
        <f>ROUND(E64*F64,2)</f>
        <v>0</v>
      </c>
      <c r="H64" s="23">
        <f>ROUND(E64-G64,2)</f>
        <v>11.33</v>
      </c>
    </row>
    <row r="65" spans="1:8" x14ac:dyDescent="0.25">
      <c r="A65" s="14" t="s">
        <v>91</v>
      </c>
      <c r="B65" s="14" t="s">
        <v>39</v>
      </c>
      <c r="C65" s="15">
        <v>19.28</v>
      </c>
      <c r="D65" s="14">
        <v>0.20760000000000001</v>
      </c>
      <c r="E65" s="23">
        <f>ROUND(C65*D65,2)</f>
        <v>4</v>
      </c>
      <c r="F65" s="16">
        <v>0</v>
      </c>
      <c r="G65" s="23">
        <f>ROUND(E65*F65,2)</f>
        <v>0</v>
      </c>
      <c r="H65" s="23">
        <f>ROUND(E65-G65,2)</f>
        <v>4</v>
      </c>
    </row>
    <row r="66" spans="1:8" x14ac:dyDescent="0.25">
      <c r="A66" s="13" t="s">
        <v>40</v>
      </c>
      <c r="C66" s="23"/>
      <c r="E66" s="23"/>
    </row>
    <row r="67" spans="1:8" x14ac:dyDescent="0.25">
      <c r="A67" s="14" t="s">
        <v>41</v>
      </c>
      <c r="B67" s="14" t="s">
        <v>39</v>
      </c>
      <c r="C67" s="15">
        <v>9.06</v>
      </c>
      <c r="D67" s="14">
        <v>0.3</v>
      </c>
      <c r="E67" s="23">
        <f>ROUND(C67*D67,2)</f>
        <v>2.72</v>
      </c>
      <c r="F67" s="16">
        <v>0</v>
      </c>
      <c r="G67" s="23">
        <f>ROUND(E67*F67,2)</f>
        <v>0</v>
      </c>
      <c r="H67" s="23">
        <f>ROUND(E67-G67,2)</f>
        <v>2.72</v>
      </c>
    </row>
    <row r="68" spans="1:8" x14ac:dyDescent="0.25">
      <c r="A68" s="14" t="s">
        <v>42</v>
      </c>
      <c r="B68" s="14" t="s">
        <v>39</v>
      </c>
      <c r="C68" s="15">
        <v>9.06</v>
      </c>
      <c r="D68" s="14">
        <v>6.25E-2</v>
      </c>
      <c r="E68" s="23">
        <f>ROUND(C68*D68,2)</f>
        <v>0.56999999999999995</v>
      </c>
      <c r="F68" s="16">
        <v>0</v>
      </c>
      <c r="G68" s="23">
        <f>ROUND(E68*F68,2)</f>
        <v>0</v>
      </c>
      <c r="H68" s="23">
        <f>ROUND(E68-G68,2)</f>
        <v>0.56999999999999995</v>
      </c>
    </row>
    <row r="69" spans="1:8" x14ac:dyDescent="0.25">
      <c r="A69" s="13" t="s">
        <v>43</v>
      </c>
      <c r="C69" s="23"/>
      <c r="E69" s="23"/>
    </row>
    <row r="70" spans="1:8" x14ac:dyDescent="0.25">
      <c r="A70" s="14" t="s">
        <v>42</v>
      </c>
      <c r="B70" s="14" t="s">
        <v>39</v>
      </c>
      <c r="C70" s="15">
        <v>9.06</v>
      </c>
      <c r="D70" s="14">
        <v>0.1236</v>
      </c>
      <c r="E70" s="23">
        <f>ROUND(C70*D70,2)</f>
        <v>1.1200000000000001</v>
      </c>
      <c r="F70" s="16">
        <v>0</v>
      </c>
      <c r="G70" s="23">
        <f>ROUND(E70*F70,2)</f>
        <v>0</v>
      </c>
      <c r="H70" s="23">
        <f>ROUND(E70-G70,2)</f>
        <v>1.1200000000000001</v>
      </c>
    </row>
    <row r="71" spans="1:8" x14ac:dyDescent="0.25">
      <c r="A71" s="14" t="s">
        <v>91</v>
      </c>
      <c r="B71" s="14" t="s">
        <v>39</v>
      </c>
      <c r="C71" s="15">
        <v>9.06</v>
      </c>
      <c r="D71" s="14">
        <v>0.18990000000000001</v>
      </c>
      <c r="E71" s="23">
        <f>ROUND(C71*D71,2)</f>
        <v>1.72</v>
      </c>
      <c r="F71" s="16">
        <v>0</v>
      </c>
      <c r="G71" s="23">
        <f>ROUND(E71*F71,2)</f>
        <v>0</v>
      </c>
      <c r="H71" s="23">
        <f>ROUND(E71-G71,2)</f>
        <v>1.72</v>
      </c>
    </row>
    <row r="72" spans="1:8" x14ac:dyDescent="0.25">
      <c r="A72" s="14" t="s">
        <v>44</v>
      </c>
      <c r="B72" s="14" t="s">
        <v>39</v>
      </c>
      <c r="C72" s="15">
        <v>19.3</v>
      </c>
      <c r="D72" s="14">
        <v>0.5736</v>
      </c>
      <c r="E72" s="23">
        <f>ROUND(C72*D72,2)</f>
        <v>11.07</v>
      </c>
      <c r="F72" s="16">
        <v>0</v>
      </c>
      <c r="G72" s="23">
        <f>ROUND(E72*F72,2)</f>
        <v>0</v>
      </c>
      <c r="H72" s="23">
        <f>ROUND(E72-G72,2)</f>
        <v>11.07</v>
      </c>
    </row>
    <row r="73" spans="1:8" x14ac:dyDescent="0.25">
      <c r="A73" s="13" t="s">
        <v>45</v>
      </c>
      <c r="C73" s="23"/>
      <c r="E73" s="23"/>
    </row>
    <row r="74" spans="1:8" x14ac:dyDescent="0.25">
      <c r="A74" s="14" t="s">
        <v>38</v>
      </c>
      <c r="B74" s="14" t="s">
        <v>19</v>
      </c>
      <c r="C74" s="15">
        <v>2.94</v>
      </c>
      <c r="D74" s="14">
        <v>8.5924999999999994</v>
      </c>
      <c r="E74" s="23">
        <f>ROUND(C74*D74,2)</f>
        <v>25.26</v>
      </c>
      <c r="F74" s="16">
        <v>0</v>
      </c>
      <c r="G74" s="23">
        <f>ROUND(E74*F74,2)</f>
        <v>0</v>
      </c>
      <c r="H74" s="23">
        <f>ROUND(E74-G74,2)</f>
        <v>25.26</v>
      </c>
    </row>
    <row r="75" spans="1:8" x14ac:dyDescent="0.25">
      <c r="A75" s="14" t="s">
        <v>91</v>
      </c>
      <c r="B75" s="14" t="s">
        <v>19</v>
      </c>
      <c r="C75" s="15">
        <v>2.94</v>
      </c>
      <c r="D75" s="14">
        <v>4.8836000000000004</v>
      </c>
      <c r="E75" s="23">
        <f>ROUND(C75*D75,2)</f>
        <v>14.36</v>
      </c>
      <c r="F75" s="16">
        <v>0</v>
      </c>
      <c r="G75" s="23">
        <f>ROUND(E75*F75,2)</f>
        <v>0</v>
      </c>
      <c r="H75" s="23">
        <f>ROUND(E75-G75,2)</f>
        <v>14.36</v>
      </c>
    </row>
    <row r="76" spans="1:8" x14ac:dyDescent="0.25">
      <c r="A76" s="14" t="s">
        <v>46</v>
      </c>
      <c r="B76" s="14" t="s">
        <v>19</v>
      </c>
      <c r="C76" s="15">
        <v>2.94</v>
      </c>
      <c r="D76" s="14">
        <v>8.5535999999999994</v>
      </c>
      <c r="E76" s="23">
        <f>ROUND(C76*D76,2)</f>
        <v>25.15</v>
      </c>
      <c r="F76" s="16">
        <v>0</v>
      </c>
      <c r="G76" s="23">
        <f>ROUND(E76*F76,2)</f>
        <v>0</v>
      </c>
      <c r="H76" s="23">
        <f>ROUND(E76-G76,2)</f>
        <v>25.15</v>
      </c>
    </row>
    <row r="77" spans="1:8" x14ac:dyDescent="0.25">
      <c r="A77" s="13" t="s">
        <v>47</v>
      </c>
      <c r="C77" s="23"/>
      <c r="E77" s="23"/>
    </row>
    <row r="78" spans="1:8" x14ac:dyDescent="0.25">
      <c r="A78" s="14" t="s">
        <v>42</v>
      </c>
      <c r="B78" s="14" t="s">
        <v>48</v>
      </c>
      <c r="C78" s="15">
        <v>13.22</v>
      </c>
      <c r="D78" s="14">
        <v>1</v>
      </c>
      <c r="E78" s="23">
        <f>ROUND(C78*D78,2)</f>
        <v>13.22</v>
      </c>
      <c r="F78" s="16">
        <v>0</v>
      </c>
      <c r="G78" s="23">
        <f>ROUND(E78*F78,2)</f>
        <v>0</v>
      </c>
      <c r="H78" s="23">
        <f t="shared" ref="H78:H84" si="6">ROUND(E78-G78,2)</f>
        <v>13.22</v>
      </c>
    </row>
    <row r="79" spans="1:8" x14ac:dyDescent="0.25">
      <c r="A79" s="14" t="s">
        <v>38</v>
      </c>
      <c r="B79" s="14" t="s">
        <v>48</v>
      </c>
      <c r="C79" s="15">
        <v>6.89</v>
      </c>
      <c r="D79" s="14">
        <v>1</v>
      </c>
      <c r="E79" s="23">
        <f>ROUND(C79*D79,2)</f>
        <v>6.89</v>
      </c>
      <c r="F79" s="16">
        <v>0</v>
      </c>
      <c r="G79" s="23">
        <f>ROUND(E79*F79,2)</f>
        <v>0</v>
      </c>
      <c r="H79" s="23">
        <f t="shared" si="6"/>
        <v>6.89</v>
      </c>
    </row>
    <row r="80" spans="1:8" x14ac:dyDescent="0.25">
      <c r="A80" s="14" t="s">
        <v>91</v>
      </c>
      <c r="B80" s="14" t="s">
        <v>48</v>
      </c>
      <c r="C80" s="15">
        <v>30.28</v>
      </c>
      <c r="D80" s="14">
        <v>1</v>
      </c>
      <c r="E80" s="23">
        <f>ROUND(C80*D80,2)</f>
        <v>30.28</v>
      </c>
      <c r="F80" s="16">
        <v>0</v>
      </c>
      <c r="G80" s="23">
        <f>ROUND(E80*F80,2)</f>
        <v>0</v>
      </c>
      <c r="H80" s="23">
        <f t="shared" si="6"/>
        <v>30.28</v>
      </c>
    </row>
    <row r="81" spans="1:8" x14ac:dyDescent="0.25">
      <c r="A81" s="14" t="s">
        <v>46</v>
      </c>
      <c r="B81" s="14" t="s">
        <v>48</v>
      </c>
      <c r="C81" s="15">
        <v>7.16</v>
      </c>
      <c r="D81" s="14">
        <v>1</v>
      </c>
      <c r="E81" s="23">
        <f>ROUND(C81*D81,2)</f>
        <v>7.16</v>
      </c>
      <c r="F81" s="16">
        <v>0</v>
      </c>
      <c r="G81" s="23">
        <f>ROUND(E81*F81,2)</f>
        <v>0</v>
      </c>
      <c r="H81" s="23">
        <f t="shared" si="6"/>
        <v>7.16</v>
      </c>
    </row>
    <row r="82" spans="1:8" x14ac:dyDescent="0.25">
      <c r="A82" s="9" t="s">
        <v>49</v>
      </c>
      <c r="B82" s="9" t="s">
        <v>48</v>
      </c>
      <c r="C82" s="10">
        <v>32.799999999999997</v>
      </c>
      <c r="D82" s="9">
        <v>1</v>
      </c>
      <c r="E82" s="22">
        <f>ROUND(C82*D82,2)</f>
        <v>32.799999999999997</v>
      </c>
      <c r="F82" s="11">
        <v>0</v>
      </c>
      <c r="G82" s="22">
        <f>ROUND(E82*F82,2)</f>
        <v>0</v>
      </c>
      <c r="H82" s="22">
        <f t="shared" si="6"/>
        <v>32.799999999999997</v>
      </c>
    </row>
    <row r="83" spans="1:8" x14ac:dyDescent="0.25">
      <c r="A83" s="7" t="s">
        <v>50</v>
      </c>
      <c r="C83" s="23"/>
      <c r="E83" s="23">
        <f>SUM(E13:E82)</f>
        <v>1063.5400000000004</v>
      </c>
      <c r="G83" s="12">
        <f>SUM(G13:G82)</f>
        <v>0</v>
      </c>
      <c r="H83" s="12">
        <f t="shared" si="6"/>
        <v>1063.54</v>
      </c>
    </row>
    <row r="84" spans="1:8" x14ac:dyDescent="0.25">
      <c r="A84" s="7" t="s">
        <v>51</v>
      </c>
      <c r="C84" s="23"/>
      <c r="E84" s="23" t="e">
        <f>+#REF!-E83</f>
        <v>#REF!</v>
      </c>
      <c r="G84" s="12" t="e">
        <f>+#REF!-G83</f>
        <v>#REF!</v>
      </c>
      <c r="H84" s="12" t="e">
        <f t="shared" si="6"/>
        <v>#REF!</v>
      </c>
    </row>
    <row r="85" spans="1:8" x14ac:dyDescent="0.25">
      <c r="A85" t="s">
        <v>12</v>
      </c>
      <c r="C85" s="23"/>
      <c r="E85" s="23"/>
    </row>
    <row r="86" spans="1:8" x14ac:dyDescent="0.25">
      <c r="A86" s="7" t="s">
        <v>52</v>
      </c>
      <c r="C86" s="23"/>
      <c r="E86" s="23"/>
    </row>
    <row r="87" spans="1:8" x14ac:dyDescent="0.25">
      <c r="A87" s="14" t="s">
        <v>42</v>
      </c>
      <c r="B87" s="14" t="s">
        <v>48</v>
      </c>
      <c r="C87" s="15">
        <v>27.95</v>
      </c>
      <c r="D87" s="14">
        <v>1</v>
      </c>
      <c r="E87" s="23">
        <f>ROUND(C87*D87,2)</f>
        <v>27.95</v>
      </c>
      <c r="F87" s="16">
        <v>0</v>
      </c>
      <c r="G87" s="23">
        <f>ROUND(E87*F87,2)</f>
        <v>0</v>
      </c>
      <c r="H87" s="23">
        <f t="shared" ref="H87:H93" si="7">ROUND(E87-G87,2)</f>
        <v>27.95</v>
      </c>
    </row>
    <row r="88" spans="1:8" x14ac:dyDescent="0.25">
      <c r="A88" s="14" t="s">
        <v>38</v>
      </c>
      <c r="B88" s="14" t="s">
        <v>48</v>
      </c>
      <c r="C88" s="15">
        <v>53.34</v>
      </c>
      <c r="D88" s="14">
        <v>1</v>
      </c>
      <c r="E88" s="23">
        <f>ROUND(C88*D88,2)</f>
        <v>53.34</v>
      </c>
      <c r="F88" s="16">
        <v>0</v>
      </c>
      <c r="G88" s="23">
        <f>ROUND(E88*F88,2)</f>
        <v>0</v>
      </c>
      <c r="H88" s="23">
        <f t="shared" si="7"/>
        <v>53.34</v>
      </c>
    </row>
    <row r="89" spans="1:8" x14ac:dyDescent="0.25">
      <c r="A89" s="14" t="s">
        <v>91</v>
      </c>
      <c r="B89" s="14" t="s">
        <v>48</v>
      </c>
      <c r="C89" s="15">
        <v>147.18</v>
      </c>
      <c r="D89" s="14">
        <v>1</v>
      </c>
      <c r="E89" s="23">
        <f>ROUND(C89*D89,2)</f>
        <v>147.18</v>
      </c>
      <c r="F89" s="16">
        <v>0</v>
      </c>
      <c r="G89" s="23">
        <f>ROUND(E89*F89,2)</f>
        <v>0</v>
      </c>
      <c r="H89" s="23">
        <f t="shared" si="7"/>
        <v>147.18</v>
      </c>
    </row>
    <row r="90" spans="1:8" x14ac:dyDescent="0.25">
      <c r="A90" s="9" t="s">
        <v>46</v>
      </c>
      <c r="B90" s="9" t="s">
        <v>48</v>
      </c>
      <c r="C90" s="10">
        <v>74.47</v>
      </c>
      <c r="D90" s="9">
        <v>1</v>
      </c>
      <c r="E90" s="22">
        <f>ROUND(C90*D90,2)</f>
        <v>74.47</v>
      </c>
      <c r="F90" s="11">
        <v>0</v>
      </c>
      <c r="G90" s="22">
        <f>ROUND(E90*F90,2)</f>
        <v>0</v>
      </c>
      <c r="H90" s="22">
        <f t="shared" si="7"/>
        <v>74.47</v>
      </c>
    </row>
    <row r="91" spans="1:8" x14ac:dyDescent="0.25">
      <c r="A91" s="7" t="s">
        <v>53</v>
      </c>
      <c r="C91" s="23"/>
      <c r="E91" s="23">
        <f>SUM(E87:E90)</f>
        <v>302.94000000000005</v>
      </c>
      <c r="G91" s="12">
        <f>SUM(G87:G90)</f>
        <v>0</v>
      </c>
      <c r="H91" s="12">
        <f t="shared" si="7"/>
        <v>302.94</v>
      </c>
    </row>
    <row r="92" spans="1:8" x14ac:dyDescent="0.25">
      <c r="A92" s="7" t="s">
        <v>54</v>
      </c>
      <c r="C92" s="23"/>
      <c r="E92" s="23">
        <f>+E83+E91</f>
        <v>1366.4800000000005</v>
      </c>
      <c r="G92" s="12">
        <f>+G83+G91</f>
        <v>0</v>
      </c>
      <c r="H92" s="12">
        <f t="shared" si="7"/>
        <v>1366.48</v>
      </c>
    </row>
    <row r="93" spans="1:8" x14ac:dyDescent="0.25">
      <c r="A93" s="7" t="s">
        <v>55</v>
      </c>
      <c r="C93" s="23"/>
      <c r="E93" s="23" t="e">
        <f>+#REF!-E92</f>
        <v>#REF!</v>
      </c>
      <c r="G93" s="12" t="e">
        <f>+#REF!-G92</f>
        <v>#REF!</v>
      </c>
      <c r="H93" s="12" t="e">
        <f t="shared" si="7"/>
        <v>#REF!</v>
      </c>
    </row>
    <row r="94" spans="1:8" x14ac:dyDescent="0.25">
      <c r="A94" t="s">
        <v>119</v>
      </c>
      <c r="C94" s="23"/>
      <c r="E94" s="23"/>
    </row>
    <row r="95" spans="1:8" x14ac:dyDescent="0.25">
      <c r="A95" t="s">
        <v>483</v>
      </c>
      <c r="C95" s="23"/>
      <c r="E95" s="23"/>
    </row>
    <row r="96" spans="1:8" x14ac:dyDescent="0.25">
      <c r="C96" s="23"/>
      <c r="E96" s="23"/>
    </row>
    <row r="97" spans="1:19" x14ac:dyDescent="0.25">
      <c r="A97" s="7" t="s">
        <v>120</v>
      </c>
      <c r="C97" s="23"/>
      <c r="E97" s="23"/>
    </row>
    <row r="98" spans="1:19" x14ac:dyDescent="0.25">
      <c r="A98" t="str" cm="1">
        <f t="array" aca="1" ref="A98" ca="1">MID(CELL("filename",A1),FIND("]",CELL("filename",A1))+1,256)</f>
        <v>cotton2</v>
      </c>
      <c r="C98" s="23"/>
      <c r="E98" s="23"/>
    </row>
    <row r="99" spans="1:19" x14ac:dyDescent="0.25">
      <c r="A99" s="7" t="s">
        <v>50</v>
      </c>
      <c r="E99" s="25">
        <f>VLOOKUP(A99,$A$1:$H$98,5,FALSE)</f>
        <v>1063.5400000000004</v>
      </c>
    </row>
    <row r="100" spans="1:19" x14ac:dyDescent="0.25">
      <c r="A100" s="7" t="s">
        <v>288</v>
      </c>
      <c r="E100" s="25">
        <f>VLOOKUP(A100,$A$1:$H$98,5,FALSE)</f>
        <v>302.94000000000005</v>
      </c>
    </row>
    <row r="101" spans="1:19" x14ac:dyDescent="0.25">
      <c r="A101" s="7" t="s">
        <v>289</v>
      </c>
      <c r="E101" s="25">
        <f t="shared" ref="E101:E102" si="8">VLOOKUP(A101,$A$1:$H$98,5,FALSE)</f>
        <v>1366.4800000000005</v>
      </c>
    </row>
    <row r="102" spans="1:19" x14ac:dyDescent="0.25">
      <c r="A102" s="7" t="s">
        <v>55</v>
      </c>
      <c r="E102" s="25" t="e">
        <f t="shared" si="8"/>
        <v>#REF!</v>
      </c>
    </row>
    <row r="103" spans="1:19" x14ac:dyDescent="0.25">
      <c r="A103" s="21" t="s">
        <v>250</v>
      </c>
    </row>
    <row r="104" spans="1:19" x14ac:dyDescent="0.25">
      <c r="A104" s="21"/>
    </row>
    <row r="105" spans="1:19" x14ac:dyDescent="0.25">
      <c r="A105" s="25"/>
      <c r="B105" s="25"/>
      <c r="C105" s="25"/>
      <c r="D105" s="25"/>
      <c r="E105" s="25"/>
      <c r="F105" s="25"/>
      <c r="G105" s="25"/>
      <c r="H105" s="25"/>
    </row>
    <row r="106" spans="1:19" x14ac:dyDescent="0.25">
      <c r="B106" s="12"/>
      <c r="C106" s="12"/>
      <c r="D106" s="12"/>
      <c r="E106" s="12"/>
      <c r="F106" s="12"/>
      <c r="G106" s="12"/>
      <c r="H106" s="12"/>
      <c r="I106" s="12"/>
      <c r="S106" s="12"/>
    </row>
    <row r="107" spans="1:19" x14ac:dyDescent="0.25">
      <c r="B107" s="12"/>
      <c r="C107" s="12"/>
      <c r="D107" s="12"/>
      <c r="E107" s="12"/>
      <c r="F107" s="12"/>
      <c r="G107" s="12"/>
      <c r="H107" s="12"/>
      <c r="I107" s="12"/>
      <c r="S107" s="12"/>
    </row>
    <row r="108" spans="1:19" x14ac:dyDescent="0.25">
      <c r="B108" s="12"/>
      <c r="C108" s="12"/>
      <c r="D108" s="12"/>
      <c r="E108" s="12"/>
      <c r="F108" s="12"/>
      <c r="G108" s="12"/>
      <c r="H108" s="12"/>
      <c r="I108" s="12"/>
      <c r="S108" s="12"/>
    </row>
    <row r="109" spans="1:19" x14ac:dyDescent="0.25">
      <c r="B109" s="12"/>
      <c r="C109" s="12"/>
      <c r="D109" s="12"/>
      <c r="E109" s="12"/>
      <c r="F109" s="12"/>
      <c r="G109" s="12"/>
      <c r="H109" s="12"/>
      <c r="I109" s="12"/>
      <c r="S109" s="12"/>
    </row>
    <row r="110" spans="1:19" x14ac:dyDescent="0.25">
      <c r="B110" s="12"/>
      <c r="C110" s="12"/>
      <c r="D110" s="12"/>
      <c r="E110" s="12"/>
      <c r="F110" s="12"/>
      <c r="G110" s="12"/>
      <c r="H110" s="12"/>
      <c r="I110" s="12"/>
      <c r="S110" s="12"/>
    </row>
    <row r="111" spans="1:19" x14ac:dyDescent="0.25">
      <c r="B111" s="12"/>
      <c r="C111" s="12"/>
      <c r="D111" s="12"/>
      <c r="E111" s="12"/>
      <c r="F111" s="12"/>
      <c r="G111" s="12"/>
      <c r="H111" s="12"/>
      <c r="I111" s="12"/>
      <c r="S111" s="12"/>
    </row>
    <row r="112" spans="1:19" x14ac:dyDescent="0.25">
      <c r="B112" s="12"/>
      <c r="C112" s="12"/>
      <c r="D112" s="12"/>
      <c r="E112" s="12"/>
      <c r="F112" s="12"/>
      <c r="G112" s="12"/>
      <c r="H112" s="12"/>
      <c r="I112" s="12"/>
      <c r="S112" s="12"/>
    </row>
    <row r="114" spans="1:14" x14ac:dyDescent="0.25">
      <c r="K114" s="21"/>
    </row>
    <row r="115" spans="1:14" x14ac:dyDescent="0.25">
      <c r="A115" s="21"/>
    </row>
    <row r="116" spans="1:14" x14ac:dyDescent="0.25">
      <c r="A116" s="25"/>
      <c r="N116" s="12"/>
    </row>
    <row r="117" spans="1:14" x14ac:dyDescent="0.25">
      <c r="B117" s="12"/>
      <c r="C117" s="12"/>
      <c r="D117" s="12"/>
      <c r="E117" s="12"/>
      <c r="F117" s="12"/>
      <c r="G117" s="12"/>
      <c r="H117" s="12"/>
      <c r="N117" s="12"/>
    </row>
    <row r="118" spans="1:14" x14ac:dyDescent="0.25">
      <c r="B118" s="12"/>
      <c r="C118" s="12"/>
      <c r="D118" s="12"/>
      <c r="E118" s="12"/>
      <c r="F118" s="12"/>
      <c r="G118" s="12"/>
      <c r="H118" s="12"/>
      <c r="N118" s="12"/>
    </row>
    <row r="119" spans="1:14" x14ac:dyDescent="0.25">
      <c r="B119" s="12"/>
      <c r="C119" s="12"/>
      <c r="D119" s="12"/>
      <c r="E119" s="12"/>
      <c r="F119" s="12"/>
      <c r="G119" s="12"/>
      <c r="H119" s="12"/>
      <c r="N119" s="12"/>
    </row>
    <row r="120" spans="1:14" x14ac:dyDescent="0.25">
      <c r="B120" s="12"/>
      <c r="C120" s="12"/>
      <c r="D120" s="12"/>
      <c r="E120" s="12"/>
      <c r="F120" s="12"/>
      <c r="G120" s="12"/>
      <c r="H120" s="12"/>
      <c r="N120" s="12"/>
    </row>
    <row r="121" spans="1:14" x14ac:dyDescent="0.25">
      <c r="B121" s="12"/>
      <c r="C121" s="12"/>
      <c r="D121" s="12"/>
      <c r="E121" s="12"/>
      <c r="F121" s="12"/>
      <c r="G121" s="12"/>
      <c r="H121" s="12"/>
      <c r="N121" s="12"/>
    </row>
    <row r="122" spans="1:14" x14ac:dyDescent="0.25">
      <c r="B122" s="12"/>
      <c r="C122" s="12"/>
      <c r="D122" s="12"/>
      <c r="E122" s="12"/>
      <c r="F122" s="12"/>
      <c r="G122" s="12"/>
      <c r="H122" s="12"/>
      <c r="N122" s="12"/>
    </row>
    <row r="123" spans="1:14" x14ac:dyDescent="0.25">
      <c r="B123" s="12"/>
      <c r="C123" s="12"/>
      <c r="D123" s="12"/>
      <c r="E123" s="12"/>
      <c r="F123" s="12"/>
      <c r="G123" s="12"/>
      <c r="H123" s="12"/>
      <c r="N123" s="12"/>
    </row>
    <row r="124" spans="1:14" x14ac:dyDescent="0.25">
      <c r="D124" s="12"/>
      <c r="N124" s="12"/>
    </row>
    <row r="125" spans="1:14" x14ac:dyDescent="0.25">
      <c r="D125" s="12"/>
      <c r="N125" s="12"/>
    </row>
    <row r="126" spans="1:14" x14ac:dyDescent="0.25">
      <c r="D126" s="12"/>
      <c r="N126" s="12"/>
    </row>
    <row r="127" spans="1:14" x14ac:dyDescent="0.25">
      <c r="N127" s="12"/>
    </row>
    <row r="128" spans="1:14" x14ac:dyDescent="0.25">
      <c r="D128" s="12"/>
    </row>
    <row r="129" spans="4:14" x14ac:dyDescent="0.25">
      <c r="D129" s="12"/>
      <c r="N129" s="12"/>
    </row>
    <row r="130" spans="4:14" x14ac:dyDescent="0.25">
      <c r="D130" s="12"/>
      <c r="N130" s="12"/>
    </row>
    <row r="131" spans="4:14" x14ac:dyDescent="0.25">
      <c r="D131" s="12"/>
      <c r="N131" s="12"/>
    </row>
    <row r="132" spans="4:14" x14ac:dyDescent="0.25">
      <c r="D132" s="12"/>
    </row>
    <row r="133" spans="4:14" x14ac:dyDescent="0.25">
      <c r="D133" s="12"/>
      <c r="N133" s="12"/>
    </row>
    <row r="134" spans="4:14" x14ac:dyDescent="0.25">
      <c r="D134" s="12"/>
      <c r="N134" s="12"/>
    </row>
    <row r="135" spans="4:14" x14ac:dyDescent="0.25">
      <c r="N135" s="12"/>
    </row>
    <row r="136" spans="4:14" x14ac:dyDescent="0.25">
      <c r="D136" s="12"/>
      <c r="N136" s="12"/>
    </row>
    <row r="137" spans="4:14" x14ac:dyDescent="0.25">
      <c r="D137" s="12"/>
      <c r="N137" s="12"/>
    </row>
    <row r="138" spans="4:14" x14ac:dyDescent="0.25">
      <c r="D138" s="12"/>
      <c r="N138" s="12"/>
    </row>
    <row r="139" spans="4:14" x14ac:dyDescent="0.25">
      <c r="D139" s="12"/>
      <c r="N139" s="12"/>
    </row>
    <row r="140" spans="4:14" x14ac:dyDescent="0.25">
      <c r="D140" s="12"/>
    </row>
    <row r="141" spans="4:14" x14ac:dyDescent="0.25">
      <c r="D141" s="12"/>
      <c r="N141" s="12"/>
    </row>
    <row r="142" spans="4:14" x14ac:dyDescent="0.25">
      <c r="D142" s="12"/>
      <c r="N142" s="12"/>
    </row>
    <row r="143" spans="4:14" x14ac:dyDescent="0.25">
      <c r="N143" s="12"/>
    </row>
    <row r="144" spans="4:14" x14ac:dyDescent="0.25">
      <c r="N144" s="12"/>
    </row>
    <row r="145" spans="14:14" x14ac:dyDescent="0.25">
      <c r="N145" s="12"/>
    </row>
    <row r="146" spans="14:14" x14ac:dyDescent="0.25">
      <c r="N146" s="12"/>
    </row>
    <row r="147" spans="14:14" x14ac:dyDescent="0.25">
      <c r="N147" s="12"/>
    </row>
    <row r="157" spans="14:14" x14ac:dyDescent="0.25">
      <c r="N157" s="12"/>
    </row>
    <row r="158" spans="14:14" x14ac:dyDescent="0.25">
      <c r="N158" s="12"/>
    </row>
    <row r="159" spans="14:14" x14ac:dyDescent="0.25">
      <c r="N159" s="12"/>
    </row>
    <row r="160" spans="14:14" x14ac:dyDescent="0.25">
      <c r="N160" s="12"/>
    </row>
    <row r="161" spans="14:14" x14ac:dyDescent="0.25">
      <c r="N161" s="12"/>
    </row>
    <row r="162" spans="14:14" x14ac:dyDescent="0.25">
      <c r="N162" s="12"/>
    </row>
    <row r="163" spans="14:14" x14ac:dyDescent="0.25">
      <c r="N163" s="12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844DC-3603-48E1-94F6-2C1C02BC474C}">
  <sheetPr codeName="Sheet15"/>
  <dimension ref="A1:S163"/>
  <sheetViews>
    <sheetView topLeftCell="A103" workbookViewId="0">
      <selection activeCell="D7" sqref="D7"/>
    </sheetView>
  </sheetViews>
  <sheetFormatPr defaultRowHeight="15" x14ac:dyDescent="0.25"/>
  <cols>
    <col min="1" max="1" width="25.5703125" customWidth="1"/>
    <col min="2" max="2" width="16.42578125" bestFit="1" customWidth="1"/>
    <col min="3" max="3" width="10.5703125" customWidth="1"/>
    <col min="4" max="4" width="11.140625" customWidth="1"/>
    <col min="5" max="5" width="11" customWidth="1"/>
    <col min="6" max="6" width="11.85546875" customWidth="1"/>
    <col min="7" max="7" width="10.5703125" customWidth="1"/>
    <col min="8" max="8" width="11.5703125" customWidth="1"/>
    <col min="9" max="9" width="10.5703125" customWidth="1"/>
    <col min="12" max="12" width="10.5703125" customWidth="1"/>
    <col min="13" max="13" width="10.42578125" customWidth="1"/>
    <col min="14" max="14" width="10.5703125" customWidth="1"/>
    <col min="15" max="15" width="11" customWidth="1"/>
    <col min="16" max="16" width="11.42578125" customWidth="1"/>
    <col min="17" max="17" width="10.5703125" customWidth="1"/>
    <col min="18" max="18" width="9.5703125" customWidth="1"/>
  </cols>
  <sheetData>
    <row r="1" spans="1:8" x14ac:dyDescent="0.25">
      <c r="A1" s="81" t="s">
        <v>156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157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512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14</v>
      </c>
      <c r="C12" s="23"/>
      <c r="E12" s="23"/>
    </row>
    <row r="13" spans="1:8" x14ac:dyDescent="0.25">
      <c r="A13" s="14" t="s">
        <v>15</v>
      </c>
      <c r="B13" s="14" t="s">
        <v>16</v>
      </c>
      <c r="C13" s="15">
        <v>8.0500000000000007</v>
      </c>
      <c r="D13" s="14">
        <v>2.5</v>
      </c>
      <c r="E13" s="23">
        <f>ROUND(C13*D13,2)</f>
        <v>20.13</v>
      </c>
      <c r="F13" s="16">
        <v>0</v>
      </c>
      <c r="G13" s="23">
        <f>ROUND(E13*F13,2)</f>
        <v>0</v>
      </c>
      <c r="H13" s="23">
        <f>ROUND(E13-G13,2)</f>
        <v>20.13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5.75</v>
      </c>
      <c r="E14" s="23">
        <f>ROUND(C14*D14,2)</f>
        <v>43.13</v>
      </c>
      <c r="F14" s="16">
        <v>0</v>
      </c>
      <c r="G14" s="23">
        <f>ROUND(E14*F14,2)</f>
        <v>0</v>
      </c>
      <c r="H14" s="23">
        <f>ROUND(E14-G14,2)</f>
        <v>43.13</v>
      </c>
    </row>
    <row r="15" spans="1:8" x14ac:dyDescent="0.25">
      <c r="A15" s="13" t="s">
        <v>17</v>
      </c>
      <c r="C15" s="23"/>
      <c r="E15" s="23"/>
    </row>
    <row r="16" spans="1:8" x14ac:dyDescent="0.25">
      <c r="A16" s="14" t="s">
        <v>66</v>
      </c>
      <c r="B16" s="14" t="s">
        <v>18</v>
      </c>
      <c r="C16" s="15">
        <v>1.0900000000000001</v>
      </c>
      <c r="D16" s="14">
        <v>2.2999999999999998</v>
      </c>
      <c r="E16" s="23">
        <f>ROUND(C16*D16,2)</f>
        <v>2.5099999999999998</v>
      </c>
      <c r="F16" s="16">
        <v>0</v>
      </c>
      <c r="G16" s="23">
        <f>ROUND(E16*F16,2)</f>
        <v>0</v>
      </c>
      <c r="H16" s="23">
        <f>ROUND(E16-G16,2)</f>
        <v>2.5099999999999998</v>
      </c>
    </row>
    <row r="17" spans="1:8" x14ac:dyDescent="0.25">
      <c r="A17" s="14" t="s">
        <v>67</v>
      </c>
      <c r="B17" s="14" t="s">
        <v>26</v>
      </c>
      <c r="C17" s="15">
        <v>3.01</v>
      </c>
      <c r="D17" s="14">
        <v>2.3125</v>
      </c>
      <c r="E17" s="23">
        <f>ROUND(C17*D17,2)</f>
        <v>6.96</v>
      </c>
      <c r="F17" s="16">
        <v>0</v>
      </c>
      <c r="G17" s="23">
        <f>ROUND(E17*F17,2)</f>
        <v>0</v>
      </c>
      <c r="H17" s="23">
        <f>ROUND(E17-G17,2)</f>
        <v>6.96</v>
      </c>
    </row>
    <row r="18" spans="1:8" x14ac:dyDescent="0.25">
      <c r="A18" s="14" t="s">
        <v>68</v>
      </c>
      <c r="B18" s="14" t="s">
        <v>26</v>
      </c>
      <c r="C18" s="15">
        <v>7.75</v>
      </c>
      <c r="D18" s="14">
        <v>0.5</v>
      </c>
      <c r="E18" s="23">
        <f>ROUND(C18*D18,2)</f>
        <v>3.88</v>
      </c>
      <c r="F18" s="16">
        <v>0</v>
      </c>
      <c r="G18" s="23">
        <f>ROUND(E18*F18,2)</f>
        <v>0</v>
      </c>
      <c r="H18" s="23">
        <f>ROUND(E18-G18,2)</f>
        <v>3.88</v>
      </c>
    </row>
    <row r="19" spans="1:8" x14ac:dyDescent="0.25">
      <c r="A19" s="14" t="s">
        <v>495</v>
      </c>
      <c r="B19" s="14" t="s">
        <v>496</v>
      </c>
      <c r="C19" s="15">
        <v>41.25</v>
      </c>
      <c r="D19" s="14">
        <v>1.76</v>
      </c>
      <c r="E19" s="23">
        <f>ROUND(C19*D19,2)</f>
        <v>72.599999999999994</v>
      </c>
      <c r="F19" s="16">
        <v>0</v>
      </c>
      <c r="G19" s="23">
        <f>ROUND(E19*F19,2)</f>
        <v>0</v>
      </c>
      <c r="H19" s="23">
        <f>ROUND(E19-G19,2)</f>
        <v>72.599999999999994</v>
      </c>
    </row>
    <row r="20" spans="1:8" x14ac:dyDescent="0.25">
      <c r="A20" s="13" t="s">
        <v>69</v>
      </c>
      <c r="C20" s="23"/>
      <c r="E20" s="23"/>
    </row>
    <row r="21" spans="1:8" x14ac:dyDescent="0.25">
      <c r="A21" s="14" t="s">
        <v>70</v>
      </c>
      <c r="B21" s="14" t="s">
        <v>29</v>
      </c>
      <c r="C21" s="15">
        <v>0.11</v>
      </c>
      <c r="D21" s="14">
        <v>1500</v>
      </c>
      <c r="E21" s="23">
        <f>ROUND(C21*D21,2)</f>
        <v>165</v>
      </c>
      <c r="F21" s="16">
        <v>0</v>
      </c>
      <c r="G21" s="23">
        <f>ROUND(E21*F21,2)</f>
        <v>0</v>
      </c>
      <c r="H21" s="23">
        <f>ROUND(E21-G21,2)</f>
        <v>165</v>
      </c>
    </row>
    <row r="22" spans="1:8" x14ac:dyDescent="0.25">
      <c r="A22" s="13" t="s">
        <v>20</v>
      </c>
      <c r="C22" s="23"/>
      <c r="E22" s="23"/>
    </row>
    <row r="23" spans="1:8" x14ac:dyDescent="0.25">
      <c r="A23" s="14" t="s">
        <v>22</v>
      </c>
      <c r="B23" s="14" t="s">
        <v>21</v>
      </c>
      <c r="C23" s="15">
        <v>25.56</v>
      </c>
      <c r="D23" s="14">
        <v>1.5</v>
      </c>
      <c r="E23" s="23">
        <f>ROUND(C23*D23,2)</f>
        <v>38.340000000000003</v>
      </c>
      <c r="F23" s="16">
        <v>0</v>
      </c>
      <c r="G23" s="23">
        <f>ROUND(E23*F23,2)</f>
        <v>0</v>
      </c>
      <c r="H23" s="23">
        <f>ROUND(E23-G23,2)</f>
        <v>38.340000000000003</v>
      </c>
    </row>
    <row r="24" spans="1:8" x14ac:dyDescent="0.25">
      <c r="A24" s="14" t="s">
        <v>103</v>
      </c>
      <c r="B24" s="14" t="s">
        <v>19</v>
      </c>
      <c r="C24" s="15">
        <v>2.63</v>
      </c>
      <c r="D24" s="14">
        <v>34.358199999999997</v>
      </c>
      <c r="E24" s="23">
        <f>ROUND(C24*D24,2)</f>
        <v>90.36</v>
      </c>
      <c r="F24" s="16">
        <v>0</v>
      </c>
      <c r="G24" s="23">
        <f>ROUND(E24*F24,2)</f>
        <v>0</v>
      </c>
      <c r="H24" s="23">
        <f>ROUND(E24-G24,2)</f>
        <v>90.36</v>
      </c>
    </row>
    <row r="25" spans="1:8" x14ac:dyDescent="0.25">
      <c r="A25" s="13" t="s">
        <v>23</v>
      </c>
      <c r="C25" s="23"/>
      <c r="E25" s="23"/>
    </row>
    <row r="26" spans="1:8" x14ac:dyDescent="0.25">
      <c r="A26" s="14" t="s">
        <v>71</v>
      </c>
      <c r="B26" s="14" t="s">
        <v>48</v>
      </c>
      <c r="C26" s="15">
        <v>20</v>
      </c>
      <c r="D26" s="14">
        <v>1</v>
      </c>
      <c r="E26" s="23">
        <f>ROUND(C26*D26,2)</f>
        <v>20</v>
      </c>
      <c r="F26" s="16">
        <v>0</v>
      </c>
      <c r="G26" s="23">
        <f>ROUND(E26*F26,2)</f>
        <v>0</v>
      </c>
      <c r="H26" s="23">
        <f>ROUND(E26-G26,2)</f>
        <v>20</v>
      </c>
    </row>
    <row r="27" spans="1:8" x14ac:dyDescent="0.25">
      <c r="A27" s="13" t="s">
        <v>24</v>
      </c>
      <c r="C27" s="23"/>
      <c r="E27" s="23"/>
    </row>
    <row r="28" spans="1:8" x14ac:dyDescent="0.25">
      <c r="A28" s="14" t="s">
        <v>59</v>
      </c>
      <c r="B28" s="14" t="s">
        <v>26</v>
      </c>
      <c r="C28" s="15">
        <v>15</v>
      </c>
      <c r="D28" s="14">
        <v>0.5</v>
      </c>
      <c r="E28" s="23">
        <f t="shared" ref="E28:E34" si="0">ROUND(C28*D28,2)</f>
        <v>7.5</v>
      </c>
      <c r="F28" s="16">
        <v>0</v>
      </c>
      <c r="G28" s="23">
        <f t="shared" ref="G28:G34" si="1">ROUND(E28*F28,2)</f>
        <v>0</v>
      </c>
      <c r="H28" s="23">
        <f t="shared" ref="H28:H34" si="2">ROUND(E28-G28,2)</f>
        <v>7.5</v>
      </c>
    </row>
    <row r="29" spans="1:8" x14ac:dyDescent="0.25">
      <c r="A29" s="14" t="s">
        <v>25</v>
      </c>
      <c r="B29" s="14" t="s">
        <v>18</v>
      </c>
      <c r="C29" s="15">
        <v>0.12</v>
      </c>
      <c r="D29" s="14">
        <v>96</v>
      </c>
      <c r="E29" s="23">
        <f t="shared" si="0"/>
        <v>11.52</v>
      </c>
      <c r="F29" s="16">
        <v>0</v>
      </c>
      <c r="G29" s="23">
        <f t="shared" si="1"/>
        <v>0</v>
      </c>
      <c r="H29" s="23">
        <f t="shared" si="2"/>
        <v>11.52</v>
      </c>
    </row>
    <row r="30" spans="1:8" x14ac:dyDescent="0.25">
      <c r="A30" s="14" t="s">
        <v>104</v>
      </c>
      <c r="B30" s="14" t="s">
        <v>26</v>
      </c>
      <c r="C30" s="15">
        <v>11.55</v>
      </c>
      <c r="D30" s="14">
        <v>1</v>
      </c>
      <c r="E30" s="23">
        <f t="shared" si="0"/>
        <v>11.55</v>
      </c>
      <c r="F30" s="16">
        <v>0</v>
      </c>
      <c r="G30" s="23">
        <f t="shared" si="1"/>
        <v>0</v>
      </c>
      <c r="H30" s="23">
        <f t="shared" si="2"/>
        <v>11.55</v>
      </c>
    </row>
    <row r="31" spans="1:8" x14ac:dyDescent="0.25">
      <c r="A31" s="14" t="s">
        <v>105</v>
      </c>
      <c r="B31" s="14" t="s">
        <v>18</v>
      </c>
      <c r="C31" s="15">
        <v>0.32</v>
      </c>
      <c r="D31" s="14">
        <v>48</v>
      </c>
      <c r="E31" s="23">
        <f t="shared" si="0"/>
        <v>15.36</v>
      </c>
      <c r="F31" s="16">
        <v>0</v>
      </c>
      <c r="G31" s="23">
        <f t="shared" si="1"/>
        <v>0</v>
      </c>
      <c r="H31" s="23">
        <f t="shared" si="2"/>
        <v>15.36</v>
      </c>
    </row>
    <row r="32" spans="1:8" x14ac:dyDescent="0.25">
      <c r="A32" s="14" t="s">
        <v>106</v>
      </c>
      <c r="B32" s="14" t="s">
        <v>26</v>
      </c>
      <c r="C32" s="15">
        <v>7.34</v>
      </c>
      <c r="D32" s="14">
        <v>2</v>
      </c>
      <c r="E32" s="23">
        <f t="shared" si="0"/>
        <v>14.68</v>
      </c>
      <c r="F32" s="16">
        <v>0</v>
      </c>
      <c r="G32" s="23">
        <f t="shared" si="1"/>
        <v>0</v>
      </c>
      <c r="H32" s="23">
        <f t="shared" si="2"/>
        <v>14.68</v>
      </c>
    </row>
    <row r="33" spans="1:8" x14ac:dyDescent="0.25">
      <c r="A33" s="14" t="s">
        <v>369</v>
      </c>
      <c r="B33" s="14" t="s">
        <v>18</v>
      </c>
      <c r="C33" s="15">
        <v>1.06</v>
      </c>
      <c r="D33" s="14">
        <v>25.6</v>
      </c>
      <c r="E33" s="23">
        <f t="shared" si="0"/>
        <v>27.14</v>
      </c>
      <c r="F33" s="16">
        <v>0</v>
      </c>
      <c r="G33" s="23">
        <f t="shared" si="1"/>
        <v>0</v>
      </c>
      <c r="H33" s="23">
        <f t="shared" si="2"/>
        <v>27.14</v>
      </c>
    </row>
    <row r="34" spans="1:8" x14ac:dyDescent="0.25">
      <c r="A34" s="14" t="s">
        <v>74</v>
      </c>
      <c r="B34" s="14" t="s">
        <v>26</v>
      </c>
      <c r="C34" s="15">
        <v>7.79</v>
      </c>
      <c r="D34" s="14">
        <v>2</v>
      </c>
      <c r="E34" s="23">
        <f t="shared" si="0"/>
        <v>15.58</v>
      </c>
      <c r="F34" s="16">
        <v>0</v>
      </c>
      <c r="G34" s="23">
        <f t="shared" si="1"/>
        <v>0</v>
      </c>
      <c r="H34" s="23">
        <f t="shared" si="2"/>
        <v>15.58</v>
      </c>
    </row>
    <row r="35" spans="1:8" x14ac:dyDescent="0.25">
      <c r="A35" s="13" t="s">
        <v>27</v>
      </c>
      <c r="C35" s="23"/>
      <c r="E35" s="23"/>
    </row>
    <row r="36" spans="1:8" x14ac:dyDescent="0.25">
      <c r="A36" s="14" t="s">
        <v>78</v>
      </c>
      <c r="B36" s="14" t="s">
        <v>29</v>
      </c>
      <c r="C36" s="15">
        <v>7.97</v>
      </c>
      <c r="D36" s="14">
        <v>2</v>
      </c>
      <c r="E36" s="23">
        <f t="shared" ref="E36:E44" si="3">ROUND(C36*D36,2)</f>
        <v>15.94</v>
      </c>
      <c r="F36" s="16">
        <v>0</v>
      </c>
      <c r="G36" s="23">
        <f t="shared" ref="G36:G44" si="4">ROUND(E36*F36,2)</f>
        <v>0</v>
      </c>
      <c r="H36" s="23">
        <f t="shared" ref="H36:H44" si="5">ROUND(E36-G36,2)</f>
        <v>15.94</v>
      </c>
    </row>
    <row r="37" spans="1:8" x14ac:dyDescent="0.25">
      <c r="A37" s="14" t="s">
        <v>107</v>
      </c>
      <c r="B37" s="14" t="s">
        <v>18</v>
      </c>
      <c r="C37" s="15">
        <v>1.77</v>
      </c>
      <c r="D37" s="14">
        <v>5.2</v>
      </c>
      <c r="E37" s="23">
        <f t="shared" si="3"/>
        <v>9.1999999999999993</v>
      </c>
      <c r="F37" s="16">
        <v>0</v>
      </c>
      <c r="G37" s="23">
        <f t="shared" si="4"/>
        <v>0</v>
      </c>
      <c r="H37" s="23">
        <f t="shared" si="5"/>
        <v>9.1999999999999993</v>
      </c>
    </row>
    <row r="38" spans="1:8" x14ac:dyDescent="0.25">
      <c r="A38" s="14" t="s">
        <v>79</v>
      </c>
      <c r="B38" s="14" t="s">
        <v>18</v>
      </c>
      <c r="C38" s="15">
        <v>7.29</v>
      </c>
      <c r="D38" s="14">
        <v>2</v>
      </c>
      <c r="E38" s="23">
        <f t="shared" si="3"/>
        <v>14.58</v>
      </c>
      <c r="F38" s="16">
        <v>0</v>
      </c>
      <c r="G38" s="23">
        <f t="shared" si="4"/>
        <v>0</v>
      </c>
      <c r="H38" s="23">
        <f t="shared" si="5"/>
        <v>14.58</v>
      </c>
    </row>
    <row r="39" spans="1:8" x14ac:dyDescent="0.25">
      <c r="A39" s="14" t="s">
        <v>108</v>
      </c>
      <c r="B39" s="14" t="s">
        <v>18</v>
      </c>
      <c r="C39" s="15">
        <v>2.25</v>
      </c>
      <c r="D39" s="14">
        <v>6</v>
      </c>
      <c r="E39" s="23">
        <f t="shared" si="3"/>
        <v>13.5</v>
      </c>
      <c r="F39" s="16">
        <v>0</v>
      </c>
      <c r="G39" s="23">
        <f t="shared" si="4"/>
        <v>0</v>
      </c>
      <c r="H39" s="23">
        <f t="shared" si="5"/>
        <v>13.5</v>
      </c>
    </row>
    <row r="40" spans="1:8" x14ac:dyDescent="0.25">
      <c r="A40" s="14" t="s">
        <v>109</v>
      </c>
      <c r="B40" s="14" t="s">
        <v>18</v>
      </c>
      <c r="C40" s="15">
        <v>0.51</v>
      </c>
      <c r="D40" s="14">
        <v>2</v>
      </c>
      <c r="E40" s="23">
        <f t="shared" si="3"/>
        <v>1.02</v>
      </c>
      <c r="F40" s="16">
        <v>0</v>
      </c>
      <c r="G40" s="23">
        <f t="shared" si="4"/>
        <v>0</v>
      </c>
      <c r="H40" s="23">
        <f t="shared" si="5"/>
        <v>1.02</v>
      </c>
    </row>
    <row r="41" spans="1:8" x14ac:dyDescent="0.25">
      <c r="A41" s="14" t="s">
        <v>110</v>
      </c>
      <c r="B41" s="14" t="s">
        <v>18</v>
      </c>
      <c r="C41" s="15">
        <v>0.42</v>
      </c>
      <c r="D41" s="14">
        <v>12.8</v>
      </c>
      <c r="E41" s="23">
        <f t="shared" si="3"/>
        <v>5.38</v>
      </c>
      <c r="F41" s="16">
        <v>0</v>
      </c>
      <c r="G41" s="23">
        <f t="shared" si="4"/>
        <v>0</v>
      </c>
      <c r="H41" s="23">
        <f t="shared" si="5"/>
        <v>5.38</v>
      </c>
    </row>
    <row r="42" spans="1:8" x14ac:dyDescent="0.25">
      <c r="A42" s="14" t="s">
        <v>441</v>
      </c>
      <c r="B42" s="14" t="s">
        <v>18</v>
      </c>
      <c r="C42" s="15">
        <v>1.75</v>
      </c>
      <c r="D42" s="14">
        <v>1</v>
      </c>
      <c r="E42" s="23">
        <f t="shared" si="3"/>
        <v>1.75</v>
      </c>
      <c r="F42" s="16">
        <v>0</v>
      </c>
      <c r="G42" s="23">
        <f t="shared" si="4"/>
        <v>0</v>
      </c>
      <c r="H42" s="23">
        <f t="shared" si="5"/>
        <v>1.75</v>
      </c>
    </row>
    <row r="43" spans="1:8" x14ac:dyDescent="0.25">
      <c r="A43" s="14" t="s">
        <v>111</v>
      </c>
      <c r="B43" s="14" t="s">
        <v>48</v>
      </c>
      <c r="C43" s="15">
        <v>15</v>
      </c>
      <c r="D43" s="14">
        <v>1.5</v>
      </c>
      <c r="E43" s="23">
        <f t="shared" si="3"/>
        <v>22.5</v>
      </c>
      <c r="F43" s="16">
        <v>0</v>
      </c>
      <c r="G43" s="23">
        <f t="shared" si="4"/>
        <v>0</v>
      </c>
      <c r="H43" s="23">
        <f t="shared" si="5"/>
        <v>22.5</v>
      </c>
    </row>
    <row r="44" spans="1:8" x14ac:dyDescent="0.25">
      <c r="A44" s="14" t="s">
        <v>112</v>
      </c>
      <c r="B44" s="14" t="s">
        <v>18</v>
      </c>
      <c r="C44" s="15">
        <v>11.63</v>
      </c>
      <c r="D44" s="14">
        <v>1.5</v>
      </c>
      <c r="E44" s="23">
        <f t="shared" si="3"/>
        <v>17.45</v>
      </c>
      <c r="F44" s="16">
        <v>0</v>
      </c>
      <c r="G44" s="23">
        <f t="shared" si="4"/>
        <v>0</v>
      </c>
      <c r="H44" s="23">
        <f t="shared" si="5"/>
        <v>17.45</v>
      </c>
    </row>
    <row r="45" spans="1:8" x14ac:dyDescent="0.25">
      <c r="A45" s="13" t="s">
        <v>33</v>
      </c>
      <c r="C45" s="23"/>
      <c r="E45" s="23"/>
    </row>
    <row r="46" spans="1:8" x14ac:dyDescent="0.25">
      <c r="A46" s="14" t="s">
        <v>442</v>
      </c>
      <c r="B46" s="14" t="s">
        <v>60</v>
      </c>
      <c r="C46" s="15">
        <v>2.94</v>
      </c>
      <c r="D46" s="14">
        <v>45</v>
      </c>
      <c r="E46" s="23">
        <f>ROUND(C46*D46,2)</f>
        <v>132.30000000000001</v>
      </c>
      <c r="F46" s="16">
        <v>0</v>
      </c>
      <c r="G46" s="23">
        <f>ROUND(E46*F46,2)</f>
        <v>0</v>
      </c>
      <c r="H46" s="23">
        <f>ROUND(E46-G46,2)</f>
        <v>132.30000000000001</v>
      </c>
    </row>
    <row r="47" spans="1:8" x14ac:dyDescent="0.25">
      <c r="A47" s="13" t="s">
        <v>85</v>
      </c>
      <c r="C47" s="23"/>
      <c r="E47" s="23"/>
    </row>
    <row r="48" spans="1:8" x14ac:dyDescent="0.25">
      <c r="A48" s="14" t="s">
        <v>86</v>
      </c>
      <c r="B48" s="14" t="s">
        <v>18</v>
      </c>
      <c r="C48" s="15">
        <v>0.06</v>
      </c>
      <c r="D48" s="14">
        <v>48</v>
      </c>
      <c r="E48" s="23">
        <f>ROUND(C48*D48,2)</f>
        <v>2.88</v>
      </c>
      <c r="F48" s="16">
        <v>0</v>
      </c>
      <c r="G48" s="23">
        <f>ROUND(E48*F48,2)</f>
        <v>0</v>
      </c>
      <c r="H48" s="23">
        <f>ROUND(E48-G48,2)</f>
        <v>2.88</v>
      </c>
    </row>
    <row r="49" spans="1:8" x14ac:dyDescent="0.25">
      <c r="A49" s="13" t="s">
        <v>113</v>
      </c>
      <c r="C49" s="23"/>
      <c r="E49" s="23"/>
    </row>
    <row r="50" spans="1:8" x14ac:dyDescent="0.25">
      <c r="A50" s="14" t="s">
        <v>114</v>
      </c>
      <c r="B50" s="14" t="s">
        <v>26</v>
      </c>
      <c r="C50" s="15">
        <v>3.3</v>
      </c>
      <c r="D50" s="14">
        <v>0.4</v>
      </c>
      <c r="E50" s="23">
        <f>ROUND(C50*D50,2)</f>
        <v>1.32</v>
      </c>
      <c r="F50" s="16">
        <v>0</v>
      </c>
      <c r="G50" s="23">
        <f>ROUND(E50*F50,2)</f>
        <v>0</v>
      </c>
      <c r="H50" s="23">
        <f>ROUND(E50-G50,2)</f>
        <v>1.32</v>
      </c>
    </row>
    <row r="51" spans="1:8" x14ac:dyDescent="0.25">
      <c r="A51" s="13" t="s">
        <v>61</v>
      </c>
      <c r="C51" s="23"/>
      <c r="E51" s="23"/>
    </row>
    <row r="52" spans="1:8" x14ac:dyDescent="0.25">
      <c r="A52" s="14" t="s">
        <v>62</v>
      </c>
      <c r="B52" s="14" t="s">
        <v>48</v>
      </c>
      <c r="C52" s="15">
        <v>9</v>
      </c>
      <c r="D52" s="14">
        <v>1</v>
      </c>
      <c r="E52" s="23">
        <f>ROUND(C52*D52,2)</f>
        <v>9</v>
      </c>
      <c r="F52" s="16">
        <v>0</v>
      </c>
      <c r="G52" s="23">
        <f>ROUND(E52*F52,2)</f>
        <v>0</v>
      </c>
      <c r="H52" s="23">
        <f>ROUND(E52-G52,2)</f>
        <v>9</v>
      </c>
    </row>
    <row r="53" spans="1:8" x14ac:dyDescent="0.25">
      <c r="A53" s="13" t="s">
        <v>87</v>
      </c>
      <c r="C53" s="23"/>
      <c r="E53" s="23"/>
    </row>
    <row r="54" spans="1:8" x14ac:dyDescent="0.25">
      <c r="A54" s="14" t="s">
        <v>88</v>
      </c>
      <c r="B54" s="14" t="s">
        <v>48</v>
      </c>
      <c r="C54" s="15">
        <v>1</v>
      </c>
      <c r="D54" s="14">
        <v>1</v>
      </c>
      <c r="E54" s="23">
        <f>ROUND(C54*D54,2)</f>
        <v>1</v>
      </c>
      <c r="F54" s="16">
        <v>0</v>
      </c>
      <c r="G54" s="23">
        <f>ROUND(E54*F54,2)</f>
        <v>0</v>
      </c>
      <c r="H54" s="23">
        <f>ROUND(E54-G54,2)</f>
        <v>1</v>
      </c>
    </row>
    <row r="55" spans="1:8" x14ac:dyDescent="0.25">
      <c r="A55" s="13" t="s">
        <v>34</v>
      </c>
      <c r="C55" s="23"/>
      <c r="E55" s="23"/>
    </row>
    <row r="56" spans="1:8" x14ac:dyDescent="0.25">
      <c r="A56" s="14" t="s">
        <v>35</v>
      </c>
      <c r="B56" s="14" t="s">
        <v>36</v>
      </c>
      <c r="C56" s="15">
        <v>63.67</v>
      </c>
      <c r="D56" s="14">
        <v>0.66600000000000004</v>
      </c>
      <c r="E56" s="23">
        <f>ROUND(C56*D56,2)</f>
        <v>42.4</v>
      </c>
      <c r="F56" s="16">
        <v>0</v>
      </c>
      <c r="G56" s="23">
        <f>ROUND(E56*F56,2)</f>
        <v>0</v>
      </c>
      <c r="H56" s="23">
        <f>ROUND(E56-G56,2)</f>
        <v>42.4</v>
      </c>
    </row>
    <row r="57" spans="1:8" x14ac:dyDescent="0.25">
      <c r="A57" s="13" t="s">
        <v>115</v>
      </c>
      <c r="C57" s="23"/>
      <c r="E57" s="23"/>
    </row>
    <row r="58" spans="1:8" x14ac:dyDescent="0.25">
      <c r="A58" s="14" t="s">
        <v>116</v>
      </c>
      <c r="B58" s="14" t="s">
        <v>48</v>
      </c>
      <c r="C58" s="15">
        <v>8</v>
      </c>
      <c r="D58" s="14">
        <v>1</v>
      </c>
      <c r="E58" s="23">
        <f>ROUND(C58*D58,2)</f>
        <v>8</v>
      </c>
      <c r="F58" s="16">
        <v>0</v>
      </c>
      <c r="G58" s="23">
        <f>ROUND(E58*F58,2)</f>
        <v>0</v>
      </c>
      <c r="H58" s="23">
        <f>ROUND(E58-G58,2)</f>
        <v>8</v>
      </c>
    </row>
    <row r="59" spans="1:8" x14ac:dyDescent="0.25">
      <c r="A59" s="13" t="s">
        <v>117</v>
      </c>
      <c r="C59" s="23"/>
      <c r="E59" s="23"/>
    </row>
    <row r="60" spans="1:8" x14ac:dyDescent="0.25">
      <c r="A60" s="14" t="s">
        <v>118</v>
      </c>
      <c r="B60" s="14" t="s">
        <v>48</v>
      </c>
      <c r="C60" s="15">
        <v>10</v>
      </c>
      <c r="D60" s="14">
        <v>0.33300000000000002</v>
      </c>
      <c r="E60" s="23">
        <f>ROUND(C60*D60,2)</f>
        <v>3.33</v>
      </c>
      <c r="F60" s="16">
        <v>0</v>
      </c>
      <c r="G60" s="23">
        <f>ROUND(E60*F60,2)</f>
        <v>0</v>
      </c>
      <c r="H60" s="23">
        <f>ROUND(E60-G60,2)</f>
        <v>3.33</v>
      </c>
    </row>
    <row r="61" spans="1:8" x14ac:dyDescent="0.25">
      <c r="A61" s="13" t="s">
        <v>37</v>
      </c>
      <c r="C61" s="23"/>
      <c r="E61" s="23"/>
    </row>
    <row r="62" spans="1:8" x14ac:dyDescent="0.25">
      <c r="A62" s="14" t="s">
        <v>38</v>
      </c>
      <c r="B62" s="14" t="s">
        <v>39</v>
      </c>
      <c r="C62" s="15">
        <v>19.28</v>
      </c>
      <c r="D62" s="14">
        <v>0.48470000000000002</v>
      </c>
      <c r="E62" s="23">
        <f>ROUND(C62*D62,2)</f>
        <v>9.35</v>
      </c>
      <c r="F62" s="16">
        <v>0</v>
      </c>
      <c r="G62" s="23">
        <f>ROUND(E62*F62,2)</f>
        <v>0</v>
      </c>
      <c r="H62" s="23">
        <f>ROUND(E62-G62,2)</f>
        <v>9.35</v>
      </c>
    </row>
    <row r="63" spans="1:8" x14ac:dyDescent="0.25">
      <c r="A63" s="14" t="s">
        <v>91</v>
      </c>
      <c r="B63" s="14" t="s">
        <v>39</v>
      </c>
      <c r="C63" s="15">
        <v>19.28</v>
      </c>
      <c r="D63" s="14">
        <v>0.20760000000000001</v>
      </c>
      <c r="E63" s="23">
        <f>ROUND(C63*D63,2)</f>
        <v>4</v>
      </c>
      <c r="F63" s="16">
        <v>0</v>
      </c>
      <c r="G63" s="23">
        <f>ROUND(E63*F63,2)</f>
        <v>0</v>
      </c>
      <c r="H63" s="23">
        <f>ROUND(E63-G63,2)</f>
        <v>4</v>
      </c>
    </row>
    <row r="64" spans="1:8" x14ac:dyDescent="0.25">
      <c r="A64" s="13" t="s">
        <v>40</v>
      </c>
      <c r="C64" s="23"/>
      <c r="E64" s="23"/>
    </row>
    <row r="65" spans="1:8" x14ac:dyDescent="0.25">
      <c r="A65" s="14" t="s">
        <v>41</v>
      </c>
      <c r="B65" s="14" t="s">
        <v>39</v>
      </c>
      <c r="C65" s="15">
        <v>9.06</v>
      </c>
      <c r="D65" s="14">
        <v>0.20369999999999999</v>
      </c>
      <c r="E65" s="23">
        <f>ROUND(C65*D65,2)</f>
        <v>1.85</v>
      </c>
      <c r="F65" s="16">
        <v>0</v>
      </c>
      <c r="G65" s="23">
        <f>ROUND(E65*F65,2)</f>
        <v>0</v>
      </c>
      <c r="H65" s="23">
        <f>ROUND(E65-G65,2)</f>
        <v>1.85</v>
      </c>
    </row>
    <row r="66" spans="1:8" x14ac:dyDescent="0.25">
      <c r="A66" s="13" t="s">
        <v>43</v>
      </c>
      <c r="C66" s="23"/>
      <c r="E66" s="23"/>
    </row>
    <row r="67" spans="1:8" x14ac:dyDescent="0.25">
      <c r="A67" s="14" t="s">
        <v>42</v>
      </c>
      <c r="B67" s="14" t="s">
        <v>39</v>
      </c>
      <c r="C67" s="15">
        <v>9.06</v>
      </c>
      <c r="D67" s="14">
        <v>0.1236</v>
      </c>
      <c r="E67" s="23">
        <f>ROUND(C67*D67,2)</f>
        <v>1.1200000000000001</v>
      </c>
      <c r="F67" s="16">
        <v>0</v>
      </c>
      <c r="G67" s="23">
        <f>ROUND(E67*F67,2)</f>
        <v>0</v>
      </c>
      <c r="H67" s="23">
        <f>ROUND(E67-G67,2)</f>
        <v>1.1200000000000001</v>
      </c>
    </row>
    <row r="68" spans="1:8" x14ac:dyDescent="0.25">
      <c r="A68" s="14" t="s">
        <v>91</v>
      </c>
      <c r="B68" s="14" t="s">
        <v>39</v>
      </c>
      <c r="C68" s="15">
        <v>9.06</v>
      </c>
      <c r="D68" s="14">
        <v>0.18990000000000001</v>
      </c>
      <c r="E68" s="23">
        <f>ROUND(C68*D68,2)</f>
        <v>1.72</v>
      </c>
      <c r="F68" s="16">
        <v>0</v>
      </c>
      <c r="G68" s="23">
        <f>ROUND(E68*F68,2)</f>
        <v>0</v>
      </c>
      <c r="H68" s="23">
        <f>ROUND(E68-G68,2)</f>
        <v>1.72</v>
      </c>
    </row>
    <row r="69" spans="1:8" x14ac:dyDescent="0.25">
      <c r="A69" s="14" t="s">
        <v>44</v>
      </c>
      <c r="B69" s="14" t="s">
        <v>39</v>
      </c>
      <c r="C69" s="15">
        <v>19.3</v>
      </c>
      <c r="D69" s="14">
        <v>0.55379999999999996</v>
      </c>
      <c r="E69" s="23">
        <f>ROUND(C69*D69,2)</f>
        <v>10.69</v>
      </c>
      <c r="F69" s="16">
        <v>0</v>
      </c>
      <c r="G69" s="23">
        <f>ROUND(E69*F69,2)</f>
        <v>0</v>
      </c>
      <c r="H69" s="23">
        <f>ROUND(E69-G69,2)</f>
        <v>10.69</v>
      </c>
    </row>
    <row r="70" spans="1:8" x14ac:dyDescent="0.25">
      <c r="A70" s="13" t="s">
        <v>45</v>
      </c>
      <c r="C70" s="23"/>
      <c r="E70" s="23"/>
    </row>
    <row r="71" spans="1:8" x14ac:dyDescent="0.25">
      <c r="A71" s="14" t="s">
        <v>38</v>
      </c>
      <c r="B71" s="14" t="s">
        <v>19</v>
      </c>
      <c r="C71" s="15">
        <v>2.94</v>
      </c>
      <c r="D71" s="14">
        <v>7.4852999999999996</v>
      </c>
      <c r="E71" s="23">
        <f>ROUND(C71*D71,2)</f>
        <v>22.01</v>
      </c>
      <c r="F71" s="16">
        <v>0</v>
      </c>
      <c r="G71" s="23">
        <f>ROUND(E71*F71,2)</f>
        <v>0</v>
      </c>
      <c r="H71" s="23">
        <f>ROUND(E71-G71,2)</f>
        <v>22.01</v>
      </c>
    </row>
    <row r="72" spans="1:8" x14ac:dyDescent="0.25">
      <c r="A72" s="14" t="s">
        <v>91</v>
      </c>
      <c r="B72" s="14" t="s">
        <v>19</v>
      </c>
      <c r="C72" s="15">
        <v>2.94</v>
      </c>
      <c r="D72" s="14">
        <v>4.8836000000000004</v>
      </c>
      <c r="E72" s="23">
        <f>ROUND(C72*D72,2)</f>
        <v>14.36</v>
      </c>
      <c r="F72" s="16">
        <v>0</v>
      </c>
      <c r="G72" s="23">
        <f>ROUND(E72*F72,2)</f>
        <v>0</v>
      </c>
      <c r="H72" s="23">
        <f>ROUND(E72-G72,2)</f>
        <v>14.36</v>
      </c>
    </row>
    <row r="73" spans="1:8" x14ac:dyDescent="0.25">
      <c r="A73" s="14" t="s">
        <v>158</v>
      </c>
      <c r="B73" s="14" t="s">
        <v>19</v>
      </c>
      <c r="C73" s="15">
        <v>2.94</v>
      </c>
      <c r="D73" s="14">
        <v>11.2011</v>
      </c>
      <c r="E73" s="23">
        <f>ROUND(C73*D73,2)</f>
        <v>32.93</v>
      </c>
      <c r="F73" s="16">
        <v>0</v>
      </c>
      <c r="G73" s="23">
        <f>ROUND(E73*F73,2)</f>
        <v>0</v>
      </c>
      <c r="H73" s="23">
        <f>ROUND(E73-G73,2)</f>
        <v>32.93</v>
      </c>
    </row>
    <row r="74" spans="1:8" x14ac:dyDescent="0.25">
      <c r="A74" s="13" t="s">
        <v>47</v>
      </c>
      <c r="C74" s="23"/>
      <c r="E74" s="23"/>
    </row>
    <row r="75" spans="1:8" x14ac:dyDescent="0.25">
      <c r="A75" s="14" t="s">
        <v>42</v>
      </c>
      <c r="B75" s="14" t="s">
        <v>48</v>
      </c>
      <c r="C75" s="15">
        <v>12.26</v>
      </c>
      <c r="D75" s="14">
        <v>1</v>
      </c>
      <c r="E75" s="23">
        <f>ROUND(C75*D75,2)</f>
        <v>12.26</v>
      </c>
      <c r="F75" s="16">
        <v>0</v>
      </c>
      <c r="G75" s="23">
        <f>ROUND(E75*F75,2)</f>
        <v>0</v>
      </c>
      <c r="H75" s="23">
        <f t="shared" ref="H75:H81" si="6">ROUND(E75-G75,2)</f>
        <v>12.26</v>
      </c>
    </row>
    <row r="76" spans="1:8" x14ac:dyDescent="0.25">
      <c r="A76" s="14" t="s">
        <v>38</v>
      </c>
      <c r="B76" s="14" t="s">
        <v>48</v>
      </c>
      <c r="C76" s="15">
        <v>5.97</v>
      </c>
      <c r="D76" s="14">
        <v>1</v>
      </c>
      <c r="E76" s="23">
        <f>ROUND(C76*D76,2)</f>
        <v>5.97</v>
      </c>
      <c r="F76" s="16">
        <v>0</v>
      </c>
      <c r="G76" s="23">
        <f>ROUND(E76*F76,2)</f>
        <v>0</v>
      </c>
      <c r="H76" s="23">
        <f t="shared" si="6"/>
        <v>5.97</v>
      </c>
    </row>
    <row r="77" spans="1:8" x14ac:dyDescent="0.25">
      <c r="A77" s="14" t="s">
        <v>91</v>
      </c>
      <c r="B77" s="14" t="s">
        <v>48</v>
      </c>
      <c r="C77" s="15">
        <v>30.28</v>
      </c>
      <c r="D77" s="14">
        <v>1</v>
      </c>
      <c r="E77" s="23">
        <f>ROUND(C77*D77,2)</f>
        <v>30.28</v>
      </c>
      <c r="F77" s="16">
        <v>0</v>
      </c>
      <c r="G77" s="23">
        <f>ROUND(E77*F77,2)</f>
        <v>0</v>
      </c>
      <c r="H77" s="23">
        <f t="shared" si="6"/>
        <v>30.28</v>
      </c>
    </row>
    <row r="78" spans="1:8" x14ac:dyDescent="0.25">
      <c r="A78" s="14" t="s">
        <v>158</v>
      </c>
      <c r="B78" s="14" t="s">
        <v>48</v>
      </c>
      <c r="C78" s="15">
        <v>21.95</v>
      </c>
      <c r="D78" s="14">
        <v>1</v>
      </c>
      <c r="E78" s="23">
        <f>ROUND(C78*D78,2)</f>
        <v>21.95</v>
      </c>
      <c r="F78" s="16">
        <v>0</v>
      </c>
      <c r="G78" s="23">
        <f>ROUND(E78*F78,2)</f>
        <v>0</v>
      </c>
      <c r="H78" s="23">
        <f t="shared" si="6"/>
        <v>21.95</v>
      </c>
    </row>
    <row r="79" spans="1:8" x14ac:dyDescent="0.25">
      <c r="A79" s="9" t="s">
        <v>49</v>
      </c>
      <c r="B79" s="9" t="s">
        <v>48</v>
      </c>
      <c r="C79" s="10">
        <v>33.200000000000003</v>
      </c>
      <c r="D79" s="9">
        <v>1</v>
      </c>
      <c r="E79" s="22">
        <f>ROUND(C79*D79,2)</f>
        <v>33.200000000000003</v>
      </c>
      <c r="F79" s="11">
        <v>0</v>
      </c>
      <c r="G79" s="22">
        <f>ROUND(E79*F79,2)</f>
        <v>0</v>
      </c>
      <c r="H79" s="22">
        <f t="shared" si="6"/>
        <v>33.200000000000003</v>
      </c>
    </row>
    <row r="80" spans="1:8" x14ac:dyDescent="0.25">
      <c r="A80" s="7" t="s">
        <v>50</v>
      </c>
      <c r="C80" s="23"/>
      <c r="E80" s="23">
        <f>SUM(E13:E79)</f>
        <v>1069.4800000000002</v>
      </c>
      <c r="G80" s="12">
        <f>SUM(G13:G79)</f>
        <v>0</v>
      </c>
      <c r="H80" s="12">
        <f t="shared" si="6"/>
        <v>1069.48</v>
      </c>
    </row>
    <row r="81" spans="1:8" x14ac:dyDescent="0.25">
      <c r="A81" s="7" t="s">
        <v>51</v>
      </c>
      <c r="C81" s="23"/>
      <c r="E81" s="23" t="e">
        <f>+#REF!-E80</f>
        <v>#REF!</v>
      </c>
      <c r="G81" s="12" t="e">
        <f>+#REF!-G80</f>
        <v>#REF!</v>
      </c>
      <c r="H81" s="12" t="e">
        <f t="shared" si="6"/>
        <v>#REF!</v>
      </c>
    </row>
    <row r="82" spans="1:8" x14ac:dyDescent="0.25">
      <c r="A82" t="s">
        <v>12</v>
      </c>
      <c r="C82" s="23"/>
      <c r="E82" s="23"/>
    </row>
    <row r="83" spans="1:8" x14ac:dyDescent="0.25">
      <c r="A83" s="7" t="s">
        <v>52</v>
      </c>
      <c r="C83" s="23"/>
      <c r="E83" s="23"/>
    </row>
    <row r="84" spans="1:8" x14ac:dyDescent="0.25">
      <c r="A84" s="14" t="s">
        <v>42</v>
      </c>
      <c r="B84" s="14" t="s">
        <v>48</v>
      </c>
      <c r="C84" s="15">
        <v>23.61</v>
      </c>
      <c r="D84" s="14">
        <v>1</v>
      </c>
      <c r="E84" s="23">
        <f>ROUND(C84*D84,2)</f>
        <v>23.61</v>
      </c>
      <c r="F84" s="16">
        <v>0</v>
      </c>
      <c r="G84" s="23">
        <f>ROUND(E84*F84,2)</f>
        <v>0</v>
      </c>
      <c r="H84" s="23">
        <f t="shared" ref="H84:H90" si="7">ROUND(E84-G84,2)</f>
        <v>23.61</v>
      </c>
    </row>
    <row r="85" spans="1:8" x14ac:dyDescent="0.25">
      <c r="A85" s="14" t="s">
        <v>38</v>
      </c>
      <c r="B85" s="14" t="s">
        <v>48</v>
      </c>
      <c r="C85" s="15">
        <v>46.27</v>
      </c>
      <c r="D85" s="14">
        <v>1</v>
      </c>
      <c r="E85" s="23">
        <f>ROUND(C85*D85,2)</f>
        <v>46.27</v>
      </c>
      <c r="F85" s="16">
        <v>0</v>
      </c>
      <c r="G85" s="23">
        <f>ROUND(E85*F85,2)</f>
        <v>0</v>
      </c>
      <c r="H85" s="23">
        <f t="shared" si="7"/>
        <v>46.27</v>
      </c>
    </row>
    <row r="86" spans="1:8" x14ac:dyDescent="0.25">
      <c r="A86" s="14" t="s">
        <v>91</v>
      </c>
      <c r="B86" s="14" t="s">
        <v>48</v>
      </c>
      <c r="C86" s="15">
        <v>147.18</v>
      </c>
      <c r="D86" s="14">
        <v>1</v>
      </c>
      <c r="E86" s="23">
        <f>ROUND(C86*D86,2)</f>
        <v>147.18</v>
      </c>
      <c r="F86" s="16">
        <v>0</v>
      </c>
      <c r="G86" s="23">
        <f>ROUND(E86*F86,2)</f>
        <v>0</v>
      </c>
      <c r="H86" s="23">
        <f t="shared" si="7"/>
        <v>147.18</v>
      </c>
    </row>
    <row r="87" spans="1:8" x14ac:dyDescent="0.25">
      <c r="A87" s="9" t="s">
        <v>158</v>
      </c>
      <c r="B87" s="9" t="s">
        <v>48</v>
      </c>
      <c r="C87" s="10">
        <v>99.5</v>
      </c>
      <c r="D87" s="9">
        <v>1</v>
      </c>
      <c r="E87" s="22">
        <f>ROUND(C87*D87,2)</f>
        <v>99.5</v>
      </c>
      <c r="F87" s="11">
        <v>0</v>
      </c>
      <c r="G87" s="22">
        <f>ROUND(E87*F87,2)</f>
        <v>0</v>
      </c>
      <c r="H87" s="22">
        <f t="shared" si="7"/>
        <v>99.5</v>
      </c>
    </row>
    <row r="88" spans="1:8" x14ac:dyDescent="0.25">
      <c r="A88" s="7" t="s">
        <v>53</v>
      </c>
      <c r="C88" s="23"/>
      <c r="E88" s="23">
        <f>SUM(E84:E87)</f>
        <v>316.56</v>
      </c>
      <c r="G88" s="12">
        <f>SUM(G84:G87)</f>
        <v>0</v>
      </c>
      <c r="H88" s="12">
        <f t="shared" si="7"/>
        <v>316.56</v>
      </c>
    </row>
    <row r="89" spans="1:8" x14ac:dyDescent="0.25">
      <c r="A89" s="7" t="s">
        <v>54</v>
      </c>
      <c r="C89" s="23"/>
      <c r="E89" s="23">
        <f>+E80+E88</f>
        <v>1386.0400000000002</v>
      </c>
      <c r="G89" s="12">
        <f>+G80+G88</f>
        <v>0</v>
      </c>
      <c r="H89" s="12">
        <f t="shared" si="7"/>
        <v>1386.04</v>
      </c>
    </row>
    <row r="90" spans="1:8" x14ac:dyDescent="0.25">
      <c r="A90" s="7" t="s">
        <v>55</v>
      </c>
      <c r="C90" s="23"/>
      <c r="E90" s="23" t="e">
        <f>+#REF!-E89</f>
        <v>#REF!</v>
      </c>
      <c r="G90" s="12" t="e">
        <f>+#REF!-G89</f>
        <v>#REF!</v>
      </c>
      <c r="H90" s="12" t="e">
        <f t="shared" si="7"/>
        <v>#REF!</v>
      </c>
    </row>
    <row r="91" spans="1:8" x14ac:dyDescent="0.25">
      <c r="A91" t="s">
        <v>119</v>
      </c>
      <c r="C91" s="23"/>
      <c r="E91" s="23"/>
    </row>
    <row r="92" spans="1:8" x14ac:dyDescent="0.25">
      <c r="A92" t="s">
        <v>483</v>
      </c>
      <c r="C92" s="23"/>
      <c r="E92" s="23"/>
    </row>
    <row r="93" spans="1:8" x14ac:dyDescent="0.25">
      <c r="A93" s="7" t="s">
        <v>120</v>
      </c>
      <c r="C93" s="23"/>
      <c r="E93" s="23"/>
    </row>
    <row r="94" spans="1:8" x14ac:dyDescent="0.25">
      <c r="A94" s="7" t="s">
        <v>121</v>
      </c>
      <c r="C94" s="23"/>
      <c r="E94" s="23"/>
    </row>
    <row r="95" spans="1:8" x14ac:dyDescent="0.25">
      <c r="A95" s="7"/>
      <c r="C95" s="23"/>
      <c r="E95" s="23"/>
    </row>
    <row r="98" spans="1:19" x14ac:dyDescent="0.25">
      <c r="A98" t="str" cm="1">
        <f t="array" aca="1" ref="A98" ca="1">MID(CELL("filename",A1),FIND("]",CELL("filename",A1))+1,256)</f>
        <v>cotton3</v>
      </c>
    </row>
    <row r="99" spans="1:19" x14ac:dyDescent="0.25">
      <c r="A99" s="7" t="s">
        <v>50</v>
      </c>
      <c r="E99" s="25">
        <f>VLOOKUP(A99,$A$1:$H$98,5,FALSE)</f>
        <v>1069.4800000000002</v>
      </c>
    </row>
    <row r="100" spans="1:19" x14ac:dyDescent="0.25">
      <c r="A100" s="7" t="s">
        <v>288</v>
      </c>
      <c r="E100" s="25">
        <f>VLOOKUP(A100,$A$1:$H$98,5,FALSE)</f>
        <v>316.56</v>
      </c>
    </row>
    <row r="101" spans="1:19" x14ac:dyDescent="0.25">
      <c r="A101" s="7" t="s">
        <v>289</v>
      </c>
      <c r="E101" s="25">
        <f t="shared" ref="E101:E102" si="8">VLOOKUP(A101,$A$1:$H$98,5,FALSE)</f>
        <v>1386.0400000000002</v>
      </c>
    </row>
    <row r="102" spans="1:19" x14ac:dyDescent="0.25">
      <c r="A102" s="7" t="s">
        <v>55</v>
      </c>
      <c r="E102" s="25" t="e">
        <f t="shared" si="8"/>
        <v>#REF!</v>
      </c>
    </row>
    <row r="103" spans="1:19" x14ac:dyDescent="0.25">
      <c r="A103" s="21"/>
    </row>
    <row r="104" spans="1:19" x14ac:dyDescent="0.25">
      <c r="A104" s="21"/>
    </row>
    <row r="105" spans="1:19" x14ac:dyDescent="0.25">
      <c r="A105" s="25"/>
      <c r="B105" s="25"/>
      <c r="C105" s="25"/>
      <c r="D105" s="25"/>
      <c r="E105" s="25"/>
      <c r="F105" s="25"/>
      <c r="G105" s="25"/>
      <c r="H105" s="25"/>
    </row>
    <row r="106" spans="1:19" x14ac:dyDescent="0.25">
      <c r="B106" s="12"/>
      <c r="C106" s="12"/>
      <c r="D106" s="12"/>
      <c r="E106" s="12"/>
      <c r="F106" s="12"/>
      <c r="G106" s="12"/>
      <c r="H106" s="12"/>
      <c r="I106" s="12"/>
      <c r="S106" s="12"/>
    </row>
    <row r="107" spans="1:19" x14ac:dyDescent="0.25">
      <c r="B107" s="12"/>
      <c r="C107" s="12"/>
      <c r="D107" s="12"/>
      <c r="E107" s="12"/>
      <c r="F107" s="12"/>
      <c r="G107" s="12"/>
      <c r="H107" s="12"/>
      <c r="I107" s="12"/>
      <c r="S107" s="12"/>
    </row>
    <row r="108" spans="1:19" x14ac:dyDescent="0.25">
      <c r="B108" s="12"/>
      <c r="C108" s="12"/>
      <c r="D108" s="12"/>
      <c r="E108" s="12"/>
      <c r="F108" s="12"/>
      <c r="G108" s="12"/>
      <c r="H108" s="12"/>
      <c r="I108" s="12"/>
      <c r="S108" s="12"/>
    </row>
    <row r="109" spans="1:19" x14ac:dyDescent="0.25">
      <c r="B109" s="12"/>
      <c r="C109" s="12"/>
      <c r="D109" s="12"/>
      <c r="E109" s="12"/>
      <c r="F109" s="12"/>
      <c r="G109" s="12"/>
      <c r="H109" s="12"/>
      <c r="I109" s="12"/>
      <c r="S109" s="12"/>
    </row>
    <row r="110" spans="1:19" x14ac:dyDescent="0.25">
      <c r="B110" s="12"/>
      <c r="C110" s="12"/>
      <c r="D110" s="12"/>
      <c r="E110" s="12"/>
      <c r="F110" s="12"/>
      <c r="G110" s="12"/>
      <c r="H110" s="12"/>
      <c r="I110" s="12"/>
      <c r="S110" s="12"/>
    </row>
    <row r="111" spans="1:19" x14ac:dyDescent="0.25">
      <c r="B111" s="12"/>
      <c r="C111" s="12"/>
      <c r="D111" s="12"/>
      <c r="E111" s="12"/>
      <c r="F111" s="12"/>
      <c r="G111" s="12"/>
      <c r="H111" s="12"/>
      <c r="I111" s="12"/>
      <c r="S111" s="12"/>
    </row>
    <row r="112" spans="1:19" x14ac:dyDescent="0.25">
      <c r="B112" s="12"/>
      <c r="C112" s="12"/>
      <c r="D112" s="12"/>
      <c r="E112" s="12"/>
      <c r="F112" s="12"/>
      <c r="G112" s="12"/>
      <c r="H112" s="12"/>
      <c r="I112" s="12"/>
      <c r="S112" s="12"/>
    </row>
    <row r="114" spans="1:14" x14ac:dyDescent="0.25">
      <c r="K114" s="21"/>
    </row>
    <row r="115" spans="1:14" x14ac:dyDescent="0.25">
      <c r="A115" s="21"/>
    </row>
    <row r="116" spans="1:14" x14ac:dyDescent="0.25">
      <c r="A116" s="25"/>
      <c r="N116" s="12"/>
    </row>
    <row r="117" spans="1:14" x14ac:dyDescent="0.25">
      <c r="B117" s="12"/>
      <c r="C117" s="12"/>
      <c r="D117" s="12"/>
      <c r="E117" s="12"/>
      <c r="F117" s="12"/>
      <c r="G117" s="12"/>
      <c r="H117" s="12"/>
      <c r="N117" s="12"/>
    </row>
    <row r="118" spans="1:14" x14ac:dyDescent="0.25">
      <c r="B118" s="12"/>
      <c r="C118" s="12"/>
      <c r="D118" s="12"/>
      <c r="E118" s="12"/>
      <c r="F118" s="12"/>
      <c r="G118" s="12"/>
      <c r="H118" s="12"/>
      <c r="N118" s="12"/>
    </row>
    <row r="119" spans="1:14" x14ac:dyDescent="0.25">
      <c r="B119" s="12"/>
      <c r="C119" s="12"/>
      <c r="D119" s="12"/>
      <c r="E119" s="12"/>
      <c r="F119" s="12"/>
      <c r="G119" s="12"/>
      <c r="H119" s="12"/>
      <c r="N119" s="12"/>
    </row>
    <row r="120" spans="1:14" x14ac:dyDescent="0.25">
      <c r="B120" s="12"/>
      <c r="C120" s="12"/>
      <c r="D120" s="12"/>
      <c r="E120" s="12"/>
      <c r="F120" s="12"/>
      <c r="G120" s="12"/>
      <c r="H120" s="12"/>
      <c r="N120" s="12"/>
    </row>
    <row r="121" spans="1:14" x14ac:dyDescent="0.25">
      <c r="B121" s="12"/>
      <c r="C121" s="12"/>
      <c r="D121" s="12"/>
      <c r="E121" s="12"/>
      <c r="F121" s="12"/>
      <c r="G121" s="12"/>
      <c r="H121" s="12"/>
      <c r="N121" s="12"/>
    </row>
    <row r="122" spans="1:14" x14ac:dyDescent="0.25">
      <c r="B122" s="12"/>
      <c r="C122" s="12"/>
      <c r="D122" s="12"/>
      <c r="E122" s="12"/>
      <c r="F122" s="12"/>
      <c r="G122" s="12"/>
      <c r="H122" s="12"/>
      <c r="N122" s="12"/>
    </row>
    <row r="123" spans="1:14" x14ac:dyDescent="0.25">
      <c r="B123" s="12"/>
      <c r="C123" s="12"/>
      <c r="D123" s="12"/>
      <c r="E123" s="12"/>
      <c r="F123" s="12"/>
      <c r="G123" s="12"/>
      <c r="H123" s="12"/>
      <c r="N123" s="12"/>
    </row>
    <row r="124" spans="1:14" x14ac:dyDescent="0.25">
      <c r="D124" s="12"/>
      <c r="N124" s="12"/>
    </row>
    <row r="125" spans="1:14" x14ac:dyDescent="0.25">
      <c r="D125" s="12"/>
      <c r="N125" s="12"/>
    </row>
    <row r="126" spans="1:14" x14ac:dyDescent="0.25">
      <c r="D126" s="12"/>
      <c r="N126" s="12"/>
    </row>
    <row r="127" spans="1:14" x14ac:dyDescent="0.25">
      <c r="N127" s="12"/>
    </row>
    <row r="128" spans="1:14" x14ac:dyDescent="0.25">
      <c r="D128" s="12"/>
    </row>
    <row r="129" spans="4:14" x14ac:dyDescent="0.25">
      <c r="D129" s="12"/>
      <c r="N129" s="12"/>
    </row>
    <row r="130" spans="4:14" x14ac:dyDescent="0.25">
      <c r="D130" s="12"/>
      <c r="N130" s="12"/>
    </row>
    <row r="131" spans="4:14" x14ac:dyDescent="0.25">
      <c r="D131" s="12"/>
      <c r="N131" s="12"/>
    </row>
    <row r="132" spans="4:14" x14ac:dyDescent="0.25">
      <c r="D132" s="12"/>
    </row>
    <row r="133" spans="4:14" x14ac:dyDescent="0.25">
      <c r="D133" s="12"/>
      <c r="N133" s="12"/>
    </row>
    <row r="134" spans="4:14" x14ac:dyDescent="0.25">
      <c r="D134" s="12"/>
      <c r="N134" s="12"/>
    </row>
    <row r="135" spans="4:14" x14ac:dyDescent="0.25">
      <c r="N135" s="12"/>
    </row>
    <row r="136" spans="4:14" x14ac:dyDescent="0.25">
      <c r="D136" s="12"/>
      <c r="N136" s="12"/>
    </row>
    <row r="137" spans="4:14" x14ac:dyDescent="0.25">
      <c r="D137" s="12"/>
      <c r="N137" s="12"/>
    </row>
    <row r="138" spans="4:14" x14ac:dyDescent="0.25">
      <c r="D138" s="12"/>
      <c r="N138" s="12"/>
    </row>
    <row r="139" spans="4:14" x14ac:dyDescent="0.25">
      <c r="D139" s="12"/>
      <c r="N139" s="12"/>
    </row>
    <row r="140" spans="4:14" x14ac:dyDescent="0.25">
      <c r="D140" s="12"/>
    </row>
    <row r="141" spans="4:14" x14ac:dyDescent="0.25">
      <c r="D141" s="12"/>
      <c r="N141" s="12"/>
    </row>
    <row r="142" spans="4:14" x14ac:dyDescent="0.25">
      <c r="D142" s="12"/>
      <c r="N142" s="12"/>
    </row>
    <row r="143" spans="4:14" x14ac:dyDescent="0.25">
      <c r="N143" s="12"/>
    </row>
    <row r="144" spans="4:14" x14ac:dyDescent="0.25">
      <c r="N144" s="12"/>
    </row>
    <row r="145" spans="14:14" x14ac:dyDescent="0.25">
      <c r="N145" s="12"/>
    </row>
    <row r="146" spans="14:14" x14ac:dyDescent="0.25">
      <c r="N146" s="12"/>
    </row>
    <row r="147" spans="14:14" x14ac:dyDescent="0.25">
      <c r="N147" s="12"/>
    </row>
    <row r="157" spans="14:14" x14ac:dyDescent="0.25">
      <c r="N157" s="12"/>
    </row>
    <row r="158" spans="14:14" x14ac:dyDescent="0.25">
      <c r="N158" s="12"/>
    </row>
    <row r="159" spans="14:14" x14ac:dyDescent="0.25">
      <c r="N159" s="12"/>
    </row>
    <row r="160" spans="14:14" x14ac:dyDescent="0.25">
      <c r="N160" s="12"/>
    </row>
    <row r="161" spans="14:14" x14ac:dyDescent="0.25">
      <c r="N161" s="12"/>
    </row>
    <row r="162" spans="14:14" x14ac:dyDescent="0.25">
      <c r="N162" s="12"/>
    </row>
    <row r="163" spans="14:14" x14ac:dyDescent="0.25">
      <c r="N163" s="12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A0DF9-A349-4E85-A447-324A5AEAF780}">
  <sheetPr codeName="Sheet16"/>
  <dimension ref="A1:S163"/>
  <sheetViews>
    <sheetView topLeftCell="A100" workbookViewId="0">
      <selection activeCell="D7" sqref="D7"/>
    </sheetView>
  </sheetViews>
  <sheetFormatPr defaultRowHeight="15" x14ac:dyDescent="0.25"/>
  <cols>
    <col min="1" max="1" width="25.5703125" customWidth="1"/>
    <col min="2" max="2" width="16.42578125" bestFit="1" customWidth="1"/>
    <col min="3" max="3" width="10.5703125" customWidth="1"/>
    <col min="4" max="4" width="11.140625" customWidth="1"/>
    <col min="5" max="5" width="11" customWidth="1"/>
    <col min="6" max="6" width="11.85546875" customWidth="1"/>
    <col min="7" max="7" width="10.5703125" customWidth="1"/>
    <col min="8" max="8" width="11.5703125" customWidth="1"/>
    <col min="9" max="9" width="10.5703125" customWidth="1"/>
    <col min="12" max="12" width="10.5703125" customWidth="1"/>
    <col min="13" max="13" width="10.42578125" customWidth="1"/>
    <col min="14" max="14" width="10.5703125" customWidth="1"/>
    <col min="15" max="15" width="11" customWidth="1"/>
    <col min="16" max="16" width="11.42578125" customWidth="1"/>
    <col min="17" max="17" width="10.5703125" customWidth="1"/>
    <col min="18" max="18" width="9.5703125" customWidth="1"/>
  </cols>
  <sheetData>
    <row r="1" spans="1:8" x14ac:dyDescent="0.25">
      <c r="A1" s="81" t="s">
        <v>159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160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494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14</v>
      </c>
      <c r="C12" s="23"/>
      <c r="E12" s="23"/>
    </row>
    <row r="13" spans="1:8" x14ac:dyDescent="0.25">
      <c r="A13" s="14" t="s">
        <v>15</v>
      </c>
      <c r="B13" s="14" t="s">
        <v>16</v>
      </c>
      <c r="C13" s="15">
        <v>8.0500000000000007</v>
      </c>
      <c r="D13" s="14">
        <v>2.5</v>
      </c>
      <c r="E13" s="23">
        <f>ROUND(C13*D13,2)</f>
        <v>20.13</v>
      </c>
      <c r="F13" s="16">
        <v>0</v>
      </c>
      <c r="G13" s="23">
        <f>ROUND(E13*F13,2)</f>
        <v>0</v>
      </c>
      <c r="H13" s="23">
        <f>ROUND(E13-G13,2)</f>
        <v>20.13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5.25</v>
      </c>
      <c r="E14" s="23">
        <f>ROUND(C14*D14,2)</f>
        <v>39.380000000000003</v>
      </c>
      <c r="F14" s="16">
        <v>0</v>
      </c>
      <c r="G14" s="23">
        <f>ROUND(E14*F14,2)</f>
        <v>0</v>
      </c>
      <c r="H14" s="23">
        <f>ROUND(E14-G14,2)</f>
        <v>39.380000000000003</v>
      </c>
    </row>
    <row r="15" spans="1:8" x14ac:dyDescent="0.25">
      <c r="A15" s="13" t="s">
        <v>17</v>
      </c>
      <c r="C15" s="23"/>
      <c r="E15" s="23"/>
    </row>
    <row r="16" spans="1:8" x14ac:dyDescent="0.25">
      <c r="A16" s="14" t="s">
        <v>66</v>
      </c>
      <c r="B16" s="14" t="s">
        <v>18</v>
      </c>
      <c r="C16" s="15">
        <v>1.0900000000000001</v>
      </c>
      <c r="D16" s="14">
        <v>2.2999999999999998</v>
      </c>
      <c r="E16" s="23">
        <f>ROUND(C16*D16,2)</f>
        <v>2.5099999999999998</v>
      </c>
      <c r="F16" s="16">
        <v>0</v>
      </c>
      <c r="G16" s="23">
        <f>ROUND(E16*F16,2)</f>
        <v>0</v>
      </c>
      <c r="H16" s="23">
        <f>ROUND(E16-G16,2)</f>
        <v>2.5099999999999998</v>
      </c>
    </row>
    <row r="17" spans="1:8" x14ac:dyDescent="0.25">
      <c r="A17" s="14" t="s">
        <v>67</v>
      </c>
      <c r="B17" s="14" t="s">
        <v>26</v>
      </c>
      <c r="C17" s="15">
        <v>3.01</v>
      </c>
      <c r="D17" s="14">
        <v>2.3125</v>
      </c>
      <c r="E17" s="23">
        <f>ROUND(C17*D17,2)</f>
        <v>6.96</v>
      </c>
      <c r="F17" s="16">
        <v>0</v>
      </c>
      <c r="G17" s="23">
        <f>ROUND(E17*F17,2)</f>
        <v>0</v>
      </c>
      <c r="H17" s="23">
        <f>ROUND(E17-G17,2)</f>
        <v>6.96</v>
      </c>
    </row>
    <row r="18" spans="1:8" x14ac:dyDescent="0.25">
      <c r="A18" s="14" t="s">
        <v>68</v>
      </c>
      <c r="B18" s="14" t="s">
        <v>26</v>
      </c>
      <c r="C18" s="15">
        <v>7.75</v>
      </c>
      <c r="D18" s="14">
        <v>0.5</v>
      </c>
      <c r="E18" s="23">
        <f>ROUND(C18*D18,2)</f>
        <v>3.88</v>
      </c>
      <c r="F18" s="16">
        <v>0</v>
      </c>
      <c r="G18" s="23">
        <f>ROUND(E18*F18,2)</f>
        <v>0</v>
      </c>
      <c r="H18" s="23">
        <f>ROUND(E18-G18,2)</f>
        <v>3.88</v>
      </c>
    </row>
    <row r="19" spans="1:8" x14ac:dyDescent="0.25">
      <c r="A19" s="14" t="s">
        <v>495</v>
      </c>
      <c r="B19" s="14" t="s">
        <v>496</v>
      </c>
      <c r="C19" s="15">
        <v>41.25</v>
      </c>
      <c r="D19" s="14">
        <v>1.41</v>
      </c>
      <c r="E19" s="23">
        <f>ROUND(C19*D19,2)</f>
        <v>58.16</v>
      </c>
      <c r="F19" s="16">
        <v>0</v>
      </c>
      <c r="G19" s="23">
        <f>ROUND(E19*F19,2)</f>
        <v>0</v>
      </c>
      <c r="H19" s="23">
        <f>ROUND(E19-G19,2)</f>
        <v>58.16</v>
      </c>
    </row>
    <row r="20" spans="1:8" x14ac:dyDescent="0.25">
      <c r="A20" s="13" t="s">
        <v>69</v>
      </c>
      <c r="C20" s="23"/>
      <c r="E20" s="23"/>
    </row>
    <row r="21" spans="1:8" x14ac:dyDescent="0.25">
      <c r="A21" s="14" t="s">
        <v>70</v>
      </c>
      <c r="B21" s="14" t="s">
        <v>29</v>
      </c>
      <c r="C21" s="15">
        <v>0.11</v>
      </c>
      <c r="D21" s="14">
        <v>1200</v>
      </c>
      <c r="E21" s="23">
        <f>ROUND(C21*D21,2)</f>
        <v>132</v>
      </c>
      <c r="F21" s="16">
        <v>0</v>
      </c>
      <c r="G21" s="23">
        <f>ROUND(E21*F21,2)</f>
        <v>0</v>
      </c>
      <c r="H21" s="23">
        <f>ROUND(E21-G21,2)</f>
        <v>132</v>
      </c>
    </row>
    <row r="22" spans="1:8" x14ac:dyDescent="0.25">
      <c r="A22" s="13" t="s">
        <v>20</v>
      </c>
      <c r="C22" s="23"/>
      <c r="E22" s="23"/>
    </row>
    <row r="23" spans="1:8" x14ac:dyDescent="0.25">
      <c r="A23" s="14" t="s">
        <v>22</v>
      </c>
      <c r="B23" s="14" t="s">
        <v>21</v>
      </c>
      <c r="C23" s="15">
        <v>25.56</v>
      </c>
      <c r="D23" s="14">
        <v>1.5</v>
      </c>
      <c r="E23" s="23">
        <f>ROUND(C23*D23,2)</f>
        <v>38.340000000000003</v>
      </c>
      <c r="F23" s="16">
        <v>0</v>
      </c>
      <c r="G23" s="23">
        <f>ROUND(E23*F23,2)</f>
        <v>0</v>
      </c>
      <c r="H23" s="23">
        <f>ROUND(E23-G23,2)</f>
        <v>38.340000000000003</v>
      </c>
    </row>
    <row r="24" spans="1:8" x14ac:dyDescent="0.25">
      <c r="A24" s="14" t="s">
        <v>103</v>
      </c>
      <c r="B24" s="14" t="s">
        <v>19</v>
      </c>
      <c r="C24" s="15">
        <v>2.63</v>
      </c>
      <c r="D24" s="14">
        <v>25.4</v>
      </c>
      <c r="E24" s="23">
        <f>ROUND(C24*D24,2)</f>
        <v>66.8</v>
      </c>
      <c r="F24" s="16">
        <v>0</v>
      </c>
      <c r="G24" s="23">
        <f>ROUND(E24*F24,2)</f>
        <v>0</v>
      </c>
      <c r="H24" s="23">
        <f>ROUND(E24-G24,2)</f>
        <v>66.8</v>
      </c>
    </row>
    <row r="25" spans="1:8" x14ac:dyDescent="0.25">
      <c r="A25" s="13" t="s">
        <v>23</v>
      </c>
      <c r="C25" s="23"/>
      <c r="E25" s="23"/>
    </row>
    <row r="26" spans="1:8" x14ac:dyDescent="0.25">
      <c r="A26" s="14" t="s">
        <v>71</v>
      </c>
      <c r="B26" s="14" t="s">
        <v>48</v>
      </c>
      <c r="C26" s="15">
        <v>20</v>
      </c>
      <c r="D26" s="14">
        <v>1</v>
      </c>
      <c r="E26" s="23">
        <f>ROUND(C26*D26,2)</f>
        <v>20</v>
      </c>
      <c r="F26" s="16">
        <v>0</v>
      </c>
      <c r="G26" s="23">
        <f>ROUND(E26*F26,2)</f>
        <v>0</v>
      </c>
      <c r="H26" s="23">
        <f>ROUND(E26-G26,2)</f>
        <v>20</v>
      </c>
    </row>
    <row r="27" spans="1:8" x14ac:dyDescent="0.25">
      <c r="A27" s="13" t="s">
        <v>24</v>
      </c>
      <c r="C27" s="23"/>
      <c r="E27" s="23"/>
    </row>
    <row r="28" spans="1:8" x14ac:dyDescent="0.25">
      <c r="A28" s="14" t="s">
        <v>59</v>
      </c>
      <c r="B28" s="14" t="s">
        <v>26</v>
      </c>
      <c r="C28" s="15">
        <v>15</v>
      </c>
      <c r="D28" s="14">
        <v>0.5</v>
      </c>
      <c r="E28" s="23">
        <f t="shared" ref="E28:E34" si="0">ROUND(C28*D28,2)</f>
        <v>7.5</v>
      </c>
      <c r="F28" s="16">
        <v>0</v>
      </c>
      <c r="G28" s="23">
        <f t="shared" ref="G28:G34" si="1">ROUND(E28*F28,2)</f>
        <v>0</v>
      </c>
      <c r="H28" s="23">
        <f t="shared" ref="H28:H34" si="2">ROUND(E28-G28,2)</f>
        <v>7.5</v>
      </c>
    </row>
    <row r="29" spans="1:8" x14ac:dyDescent="0.25">
      <c r="A29" s="14" t="s">
        <v>25</v>
      </c>
      <c r="B29" s="14" t="s">
        <v>18</v>
      </c>
      <c r="C29" s="15">
        <v>0.12</v>
      </c>
      <c r="D29" s="14">
        <v>96</v>
      </c>
      <c r="E29" s="23">
        <f t="shared" si="0"/>
        <v>11.52</v>
      </c>
      <c r="F29" s="16">
        <v>0</v>
      </c>
      <c r="G29" s="23">
        <f t="shared" si="1"/>
        <v>0</v>
      </c>
      <c r="H29" s="23">
        <f t="shared" si="2"/>
        <v>11.52</v>
      </c>
    </row>
    <row r="30" spans="1:8" x14ac:dyDescent="0.25">
      <c r="A30" s="14" t="s">
        <v>104</v>
      </c>
      <c r="B30" s="14" t="s">
        <v>26</v>
      </c>
      <c r="C30" s="15">
        <v>11.55</v>
      </c>
      <c r="D30" s="14">
        <v>1</v>
      </c>
      <c r="E30" s="23">
        <f t="shared" si="0"/>
        <v>11.55</v>
      </c>
      <c r="F30" s="16">
        <v>0</v>
      </c>
      <c r="G30" s="23">
        <f t="shared" si="1"/>
        <v>0</v>
      </c>
      <c r="H30" s="23">
        <f t="shared" si="2"/>
        <v>11.55</v>
      </c>
    </row>
    <row r="31" spans="1:8" x14ac:dyDescent="0.25">
      <c r="A31" s="14" t="s">
        <v>105</v>
      </c>
      <c r="B31" s="14" t="s">
        <v>18</v>
      </c>
      <c r="C31" s="15">
        <v>0.32</v>
      </c>
      <c r="D31" s="14">
        <v>48</v>
      </c>
      <c r="E31" s="23">
        <f t="shared" si="0"/>
        <v>15.36</v>
      </c>
      <c r="F31" s="16">
        <v>0</v>
      </c>
      <c r="G31" s="23">
        <f t="shared" si="1"/>
        <v>0</v>
      </c>
      <c r="H31" s="23">
        <f t="shared" si="2"/>
        <v>15.36</v>
      </c>
    </row>
    <row r="32" spans="1:8" x14ac:dyDescent="0.25">
      <c r="A32" s="14" t="s">
        <v>106</v>
      </c>
      <c r="B32" s="14" t="s">
        <v>26</v>
      </c>
      <c r="C32" s="15">
        <v>7.34</v>
      </c>
      <c r="D32" s="14">
        <v>2</v>
      </c>
      <c r="E32" s="23">
        <f t="shared" si="0"/>
        <v>14.68</v>
      </c>
      <c r="F32" s="16">
        <v>0</v>
      </c>
      <c r="G32" s="23">
        <f t="shared" si="1"/>
        <v>0</v>
      </c>
      <c r="H32" s="23">
        <f t="shared" si="2"/>
        <v>14.68</v>
      </c>
    </row>
    <row r="33" spans="1:8" x14ac:dyDescent="0.25">
      <c r="A33" s="14" t="s">
        <v>369</v>
      </c>
      <c r="B33" s="14" t="s">
        <v>18</v>
      </c>
      <c r="C33" s="15">
        <v>1.06</v>
      </c>
      <c r="D33" s="14">
        <v>25.6</v>
      </c>
      <c r="E33" s="23">
        <f t="shared" si="0"/>
        <v>27.14</v>
      </c>
      <c r="F33" s="16">
        <v>0</v>
      </c>
      <c r="G33" s="23">
        <f t="shared" si="1"/>
        <v>0</v>
      </c>
      <c r="H33" s="23">
        <f t="shared" si="2"/>
        <v>27.14</v>
      </c>
    </row>
    <row r="34" spans="1:8" x14ac:dyDescent="0.25">
      <c r="A34" s="14" t="s">
        <v>74</v>
      </c>
      <c r="B34" s="14" t="s">
        <v>26</v>
      </c>
      <c r="C34" s="15">
        <v>7.79</v>
      </c>
      <c r="D34" s="14">
        <v>2</v>
      </c>
      <c r="E34" s="23">
        <f t="shared" si="0"/>
        <v>15.58</v>
      </c>
      <c r="F34" s="16">
        <v>0</v>
      </c>
      <c r="G34" s="23">
        <f t="shared" si="1"/>
        <v>0</v>
      </c>
      <c r="H34" s="23">
        <f t="shared" si="2"/>
        <v>15.58</v>
      </c>
    </row>
    <row r="35" spans="1:8" x14ac:dyDescent="0.25">
      <c r="A35" s="13" t="s">
        <v>27</v>
      </c>
      <c r="C35" s="23"/>
      <c r="E35" s="23"/>
    </row>
    <row r="36" spans="1:8" x14ac:dyDescent="0.25">
      <c r="A36" s="14" t="s">
        <v>78</v>
      </c>
      <c r="B36" s="14" t="s">
        <v>29</v>
      </c>
      <c r="C36" s="15">
        <v>7.97</v>
      </c>
      <c r="D36" s="14">
        <v>2</v>
      </c>
      <c r="E36" s="23">
        <f t="shared" ref="E36:E44" si="3">ROUND(C36*D36,2)</f>
        <v>15.94</v>
      </c>
      <c r="F36" s="16">
        <v>0</v>
      </c>
      <c r="G36" s="23">
        <f t="shared" ref="G36:G44" si="4">ROUND(E36*F36,2)</f>
        <v>0</v>
      </c>
      <c r="H36" s="23">
        <f t="shared" ref="H36:H44" si="5">ROUND(E36-G36,2)</f>
        <v>15.94</v>
      </c>
    </row>
    <row r="37" spans="1:8" x14ac:dyDescent="0.25">
      <c r="A37" s="14" t="s">
        <v>107</v>
      </c>
      <c r="B37" s="14" t="s">
        <v>18</v>
      </c>
      <c r="C37" s="15">
        <v>1.77</v>
      </c>
      <c r="D37" s="14">
        <v>5.2</v>
      </c>
      <c r="E37" s="23">
        <f t="shared" si="3"/>
        <v>9.1999999999999993</v>
      </c>
      <c r="F37" s="16">
        <v>0</v>
      </c>
      <c r="G37" s="23">
        <f t="shared" si="4"/>
        <v>0</v>
      </c>
      <c r="H37" s="23">
        <f t="shared" si="5"/>
        <v>9.1999999999999993</v>
      </c>
    </row>
    <row r="38" spans="1:8" x14ac:dyDescent="0.25">
      <c r="A38" s="14" t="s">
        <v>79</v>
      </c>
      <c r="B38" s="14" t="s">
        <v>18</v>
      </c>
      <c r="C38" s="15">
        <v>7.29</v>
      </c>
      <c r="D38" s="14">
        <v>2</v>
      </c>
      <c r="E38" s="23">
        <f t="shared" si="3"/>
        <v>14.58</v>
      </c>
      <c r="F38" s="16">
        <v>0</v>
      </c>
      <c r="G38" s="23">
        <f t="shared" si="4"/>
        <v>0</v>
      </c>
      <c r="H38" s="23">
        <f t="shared" si="5"/>
        <v>14.58</v>
      </c>
    </row>
    <row r="39" spans="1:8" x14ac:dyDescent="0.25">
      <c r="A39" s="14" t="s">
        <v>108</v>
      </c>
      <c r="B39" s="14" t="s">
        <v>18</v>
      </c>
      <c r="C39" s="15">
        <v>2.25</v>
      </c>
      <c r="D39" s="14">
        <v>6</v>
      </c>
      <c r="E39" s="23">
        <f t="shared" si="3"/>
        <v>13.5</v>
      </c>
      <c r="F39" s="16">
        <v>0</v>
      </c>
      <c r="G39" s="23">
        <f t="shared" si="4"/>
        <v>0</v>
      </c>
      <c r="H39" s="23">
        <f t="shared" si="5"/>
        <v>13.5</v>
      </c>
    </row>
    <row r="40" spans="1:8" x14ac:dyDescent="0.25">
      <c r="A40" s="14" t="s">
        <v>109</v>
      </c>
      <c r="B40" s="14" t="s">
        <v>18</v>
      </c>
      <c r="C40" s="15">
        <v>0.51</v>
      </c>
      <c r="D40" s="14">
        <v>2</v>
      </c>
      <c r="E40" s="23">
        <f t="shared" si="3"/>
        <v>1.02</v>
      </c>
      <c r="F40" s="16">
        <v>0</v>
      </c>
      <c r="G40" s="23">
        <f t="shared" si="4"/>
        <v>0</v>
      </c>
      <c r="H40" s="23">
        <f t="shared" si="5"/>
        <v>1.02</v>
      </c>
    </row>
    <row r="41" spans="1:8" x14ac:dyDescent="0.25">
      <c r="A41" s="14" t="s">
        <v>110</v>
      </c>
      <c r="B41" s="14" t="s">
        <v>18</v>
      </c>
      <c r="C41" s="15">
        <v>0.42</v>
      </c>
      <c r="D41" s="14">
        <v>12.8</v>
      </c>
      <c r="E41" s="23">
        <f t="shared" si="3"/>
        <v>5.38</v>
      </c>
      <c r="F41" s="16">
        <v>0</v>
      </c>
      <c r="G41" s="23">
        <f t="shared" si="4"/>
        <v>0</v>
      </c>
      <c r="H41" s="23">
        <f t="shared" si="5"/>
        <v>5.38</v>
      </c>
    </row>
    <row r="42" spans="1:8" x14ac:dyDescent="0.25">
      <c r="A42" s="14" t="s">
        <v>441</v>
      </c>
      <c r="B42" s="14" t="s">
        <v>18</v>
      </c>
      <c r="C42" s="15">
        <v>1.75</v>
      </c>
      <c r="D42" s="14">
        <v>1</v>
      </c>
      <c r="E42" s="23">
        <f t="shared" si="3"/>
        <v>1.75</v>
      </c>
      <c r="F42" s="16">
        <v>0</v>
      </c>
      <c r="G42" s="23">
        <f t="shared" si="4"/>
        <v>0</v>
      </c>
      <c r="H42" s="23">
        <f t="shared" si="5"/>
        <v>1.75</v>
      </c>
    </row>
    <row r="43" spans="1:8" x14ac:dyDescent="0.25">
      <c r="A43" s="14" t="s">
        <v>111</v>
      </c>
      <c r="B43" s="14" t="s">
        <v>48</v>
      </c>
      <c r="C43" s="15">
        <v>15</v>
      </c>
      <c r="D43" s="14">
        <v>1</v>
      </c>
      <c r="E43" s="23">
        <f t="shared" si="3"/>
        <v>15</v>
      </c>
      <c r="F43" s="16">
        <v>0</v>
      </c>
      <c r="G43" s="23">
        <f t="shared" si="4"/>
        <v>0</v>
      </c>
      <c r="H43" s="23">
        <f t="shared" si="5"/>
        <v>15</v>
      </c>
    </row>
    <row r="44" spans="1:8" x14ac:dyDescent="0.25">
      <c r="A44" s="14" t="s">
        <v>112</v>
      </c>
      <c r="B44" s="14" t="s">
        <v>18</v>
      </c>
      <c r="C44" s="15">
        <v>11.63</v>
      </c>
      <c r="D44" s="14">
        <v>1.5</v>
      </c>
      <c r="E44" s="23">
        <f t="shared" si="3"/>
        <v>17.45</v>
      </c>
      <c r="F44" s="16">
        <v>0</v>
      </c>
      <c r="G44" s="23">
        <f t="shared" si="4"/>
        <v>0</v>
      </c>
      <c r="H44" s="23">
        <f t="shared" si="5"/>
        <v>17.45</v>
      </c>
    </row>
    <row r="45" spans="1:8" x14ac:dyDescent="0.25">
      <c r="A45" s="13" t="s">
        <v>33</v>
      </c>
      <c r="C45" s="23"/>
      <c r="E45" s="23"/>
    </row>
    <row r="46" spans="1:8" x14ac:dyDescent="0.25">
      <c r="A46" s="14" t="s">
        <v>442</v>
      </c>
      <c r="B46" s="14" t="s">
        <v>60</v>
      </c>
      <c r="C46" s="15">
        <v>2.94</v>
      </c>
      <c r="D46" s="14">
        <v>45</v>
      </c>
      <c r="E46" s="23">
        <f>ROUND(C46*D46,2)</f>
        <v>132.30000000000001</v>
      </c>
      <c r="F46" s="16">
        <v>0</v>
      </c>
      <c r="G46" s="23">
        <f>ROUND(E46*F46,2)</f>
        <v>0</v>
      </c>
      <c r="H46" s="23">
        <f>ROUND(E46-G46,2)</f>
        <v>132.30000000000001</v>
      </c>
    </row>
    <row r="47" spans="1:8" x14ac:dyDescent="0.25">
      <c r="A47" s="13" t="s">
        <v>85</v>
      </c>
      <c r="C47" s="23"/>
      <c r="E47" s="23"/>
    </row>
    <row r="48" spans="1:8" x14ac:dyDescent="0.25">
      <c r="A48" s="14" t="s">
        <v>86</v>
      </c>
      <c r="B48" s="14" t="s">
        <v>18</v>
      </c>
      <c r="C48" s="15">
        <v>0.06</v>
      </c>
      <c r="D48" s="14">
        <v>48</v>
      </c>
      <c r="E48" s="23">
        <f>ROUND(C48*D48,2)</f>
        <v>2.88</v>
      </c>
      <c r="F48" s="16">
        <v>0</v>
      </c>
      <c r="G48" s="23">
        <f>ROUND(E48*F48,2)</f>
        <v>0</v>
      </c>
      <c r="H48" s="23">
        <f>ROUND(E48-G48,2)</f>
        <v>2.88</v>
      </c>
    </row>
    <row r="49" spans="1:8" x14ac:dyDescent="0.25">
      <c r="A49" s="13" t="s">
        <v>113</v>
      </c>
      <c r="C49" s="23"/>
      <c r="E49" s="23"/>
    </row>
    <row r="50" spans="1:8" x14ac:dyDescent="0.25">
      <c r="A50" s="14" t="s">
        <v>114</v>
      </c>
      <c r="B50" s="14" t="s">
        <v>26</v>
      </c>
      <c r="C50" s="15">
        <v>3.3</v>
      </c>
      <c r="D50" s="14">
        <v>0.4</v>
      </c>
      <c r="E50" s="23">
        <f>ROUND(C50*D50,2)</f>
        <v>1.32</v>
      </c>
      <c r="F50" s="16">
        <v>0</v>
      </c>
      <c r="G50" s="23">
        <f>ROUND(E50*F50,2)</f>
        <v>0</v>
      </c>
      <c r="H50" s="23">
        <f>ROUND(E50-G50,2)</f>
        <v>1.32</v>
      </c>
    </row>
    <row r="51" spans="1:8" x14ac:dyDescent="0.25">
      <c r="A51" s="13" t="s">
        <v>61</v>
      </c>
      <c r="C51" s="23"/>
      <c r="E51" s="23"/>
    </row>
    <row r="52" spans="1:8" x14ac:dyDescent="0.25">
      <c r="A52" s="14" t="s">
        <v>62</v>
      </c>
      <c r="B52" s="14" t="s">
        <v>48</v>
      </c>
      <c r="C52" s="15">
        <v>9</v>
      </c>
      <c r="D52" s="14">
        <v>1</v>
      </c>
      <c r="E52" s="23">
        <f>ROUND(C52*D52,2)</f>
        <v>9</v>
      </c>
      <c r="F52" s="16">
        <v>0</v>
      </c>
      <c r="G52" s="23">
        <f>ROUND(E52*F52,2)</f>
        <v>0</v>
      </c>
      <c r="H52" s="23">
        <f>ROUND(E52-G52,2)</f>
        <v>9</v>
      </c>
    </row>
    <row r="53" spans="1:8" x14ac:dyDescent="0.25">
      <c r="A53" s="13" t="s">
        <v>87</v>
      </c>
      <c r="C53" s="23"/>
      <c r="E53" s="23"/>
    </row>
    <row r="54" spans="1:8" x14ac:dyDescent="0.25">
      <c r="A54" s="14" t="s">
        <v>88</v>
      </c>
      <c r="B54" s="14" t="s">
        <v>48</v>
      </c>
      <c r="C54" s="15">
        <v>1</v>
      </c>
      <c r="D54" s="14">
        <v>1</v>
      </c>
      <c r="E54" s="23">
        <f>ROUND(C54*D54,2)</f>
        <v>1</v>
      </c>
      <c r="F54" s="16">
        <v>0</v>
      </c>
      <c r="G54" s="23">
        <f>ROUND(E54*F54,2)</f>
        <v>0</v>
      </c>
      <c r="H54" s="23">
        <f>ROUND(E54-G54,2)</f>
        <v>1</v>
      </c>
    </row>
    <row r="55" spans="1:8" x14ac:dyDescent="0.25">
      <c r="A55" s="13" t="s">
        <v>34</v>
      </c>
      <c r="C55" s="23"/>
      <c r="E55" s="23"/>
    </row>
    <row r="56" spans="1:8" x14ac:dyDescent="0.25">
      <c r="A56" s="14" t="s">
        <v>35</v>
      </c>
      <c r="B56" s="14" t="s">
        <v>36</v>
      </c>
      <c r="C56" s="15">
        <v>63.67</v>
      </c>
      <c r="D56" s="14">
        <v>0.66600000000000004</v>
      </c>
      <c r="E56" s="23">
        <f>ROUND(C56*D56,2)</f>
        <v>42.4</v>
      </c>
      <c r="F56" s="16">
        <v>0</v>
      </c>
      <c r="G56" s="23">
        <f>ROUND(E56*F56,2)</f>
        <v>0</v>
      </c>
      <c r="H56" s="23">
        <f>ROUND(E56-G56,2)</f>
        <v>42.4</v>
      </c>
    </row>
    <row r="57" spans="1:8" x14ac:dyDescent="0.25">
      <c r="A57" s="13" t="s">
        <v>115</v>
      </c>
      <c r="C57" s="23"/>
      <c r="E57" s="23"/>
    </row>
    <row r="58" spans="1:8" x14ac:dyDescent="0.25">
      <c r="A58" s="14" t="s">
        <v>116</v>
      </c>
      <c r="B58" s="14" t="s">
        <v>48</v>
      </c>
      <c r="C58" s="15">
        <v>8</v>
      </c>
      <c r="D58" s="14">
        <v>1</v>
      </c>
      <c r="E58" s="23">
        <f>ROUND(C58*D58,2)</f>
        <v>8</v>
      </c>
      <c r="F58" s="16">
        <v>0</v>
      </c>
      <c r="G58" s="23">
        <f>ROUND(E58*F58,2)</f>
        <v>0</v>
      </c>
      <c r="H58" s="23">
        <f>ROUND(E58-G58,2)</f>
        <v>8</v>
      </c>
    </row>
    <row r="59" spans="1:8" x14ac:dyDescent="0.25">
      <c r="A59" s="13" t="s">
        <v>117</v>
      </c>
      <c r="C59" s="23"/>
      <c r="E59" s="23"/>
    </row>
    <row r="60" spans="1:8" x14ac:dyDescent="0.25">
      <c r="A60" s="14" t="s">
        <v>118</v>
      </c>
      <c r="B60" s="14" t="s">
        <v>48</v>
      </c>
      <c r="C60" s="15">
        <v>10</v>
      </c>
      <c r="D60" s="14">
        <v>0.33300000000000002</v>
      </c>
      <c r="E60" s="23">
        <f>ROUND(C60*D60,2)</f>
        <v>3.33</v>
      </c>
      <c r="F60" s="16">
        <v>0</v>
      </c>
      <c r="G60" s="23">
        <f>ROUND(E60*F60,2)</f>
        <v>0</v>
      </c>
      <c r="H60" s="23">
        <f>ROUND(E60-G60,2)</f>
        <v>3.33</v>
      </c>
    </row>
    <row r="61" spans="1:8" x14ac:dyDescent="0.25">
      <c r="A61" s="13" t="s">
        <v>37</v>
      </c>
      <c r="C61" s="23"/>
      <c r="E61" s="23"/>
    </row>
    <row r="62" spans="1:8" x14ac:dyDescent="0.25">
      <c r="A62" s="14" t="s">
        <v>38</v>
      </c>
      <c r="B62" s="14" t="s">
        <v>39</v>
      </c>
      <c r="C62" s="15">
        <v>19.28</v>
      </c>
      <c r="D62" s="14">
        <v>0.35670000000000002</v>
      </c>
      <c r="E62" s="23">
        <f>ROUND(C62*D62,2)</f>
        <v>6.88</v>
      </c>
      <c r="F62" s="16">
        <v>0</v>
      </c>
      <c r="G62" s="23">
        <f>ROUND(E62*F62,2)</f>
        <v>0</v>
      </c>
      <c r="H62" s="23">
        <f>ROUND(E62-G62,2)</f>
        <v>6.88</v>
      </c>
    </row>
    <row r="63" spans="1:8" x14ac:dyDescent="0.25">
      <c r="A63" s="14" t="s">
        <v>91</v>
      </c>
      <c r="B63" s="14" t="s">
        <v>39</v>
      </c>
      <c r="C63" s="15">
        <v>19.28</v>
      </c>
      <c r="D63" s="14">
        <v>0.20760000000000001</v>
      </c>
      <c r="E63" s="23">
        <f>ROUND(C63*D63,2)</f>
        <v>4</v>
      </c>
      <c r="F63" s="16">
        <v>0</v>
      </c>
      <c r="G63" s="23">
        <f>ROUND(E63*F63,2)</f>
        <v>0</v>
      </c>
      <c r="H63" s="23">
        <f>ROUND(E63-G63,2)</f>
        <v>4</v>
      </c>
    </row>
    <row r="64" spans="1:8" x14ac:dyDescent="0.25">
      <c r="A64" s="13" t="s">
        <v>43</v>
      </c>
      <c r="C64" s="23"/>
      <c r="E64" s="23"/>
    </row>
    <row r="65" spans="1:8" x14ac:dyDescent="0.25">
      <c r="A65" s="14" t="s">
        <v>42</v>
      </c>
      <c r="B65" s="14" t="s">
        <v>39</v>
      </c>
      <c r="C65" s="15">
        <v>9.06</v>
      </c>
      <c r="D65" s="14">
        <v>9.98E-2</v>
      </c>
      <c r="E65" s="23">
        <f>ROUND(C65*D65,2)</f>
        <v>0.9</v>
      </c>
      <c r="F65" s="16">
        <v>0</v>
      </c>
      <c r="G65" s="23">
        <f>ROUND(E65*F65,2)</f>
        <v>0</v>
      </c>
      <c r="H65" s="23">
        <f>ROUND(E65-G65,2)</f>
        <v>0.9</v>
      </c>
    </row>
    <row r="66" spans="1:8" x14ac:dyDescent="0.25">
      <c r="A66" s="14" t="s">
        <v>91</v>
      </c>
      <c r="B66" s="14" t="s">
        <v>39</v>
      </c>
      <c r="C66" s="15">
        <v>9.06</v>
      </c>
      <c r="D66" s="14">
        <v>0.18990000000000001</v>
      </c>
      <c r="E66" s="23">
        <f>ROUND(C66*D66,2)</f>
        <v>1.72</v>
      </c>
      <c r="F66" s="16">
        <v>0</v>
      </c>
      <c r="G66" s="23">
        <f>ROUND(E66*F66,2)</f>
        <v>0</v>
      </c>
      <c r="H66" s="23">
        <f>ROUND(E66-G66,2)</f>
        <v>1.72</v>
      </c>
    </row>
    <row r="67" spans="1:8" x14ac:dyDescent="0.25">
      <c r="A67" s="14" t="s">
        <v>44</v>
      </c>
      <c r="B67" s="14" t="s">
        <v>39</v>
      </c>
      <c r="C67" s="15">
        <v>19.3</v>
      </c>
      <c r="D67" s="14">
        <v>0.45140000000000002</v>
      </c>
      <c r="E67" s="23">
        <f>ROUND(C67*D67,2)</f>
        <v>8.7100000000000009</v>
      </c>
      <c r="F67" s="16">
        <v>0</v>
      </c>
      <c r="G67" s="23">
        <f>ROUND(E67*F67,2)</f>
        <v>0</v>
      </c>
      <c r="H67" s="23">
        <f>ROUND(E67-G67,2)</f>
        <v>8.7100000000000009</v>
      </c>
    </row>
    <row r="68" spans="1:8" x14ac:dyDescent="0.25">
      <c r="A68" s="13" t="s">
        <v>45</v>
      </c>
      <c r="C68" s="23"/>
      <c r="E68" s="23"/>
    </row>
    <row r="69" spans="1:8" x14ac:dyDescent="0.25">
      <c r="A69" s="14" t="s">
        <v>38</v>
      </c>
      <c r="B69" s="14" t="s">
        <v>19</v>
      </c>
      <c r="C69" s="15">
        <v>2.94</v>
      </c>
      <c r="D69" s="14">
        <v>5.5077999999999996</v>
      </c>
      <c r="E69" s="23">
        <f>ROUND(C69*D69,2)</f>
        <v>16.190000000000001</v>
      </c>
      <c r="F69" s="16">
        <v>0</v>
      </c>
      <c r="G69" s="23">
        <f>ROUND(E69*F69,2)</f>
        <v>0</v>
      </c>
      <c r="H69" s="23">
        <f>ROUND(E69-G69,2)</f>
        <v>16.190000000000001</v>
      </c>
    </row>
    <row r="70" spans="1:8" x14ac:dyDescent="0.25">
      <c r="A70" s="14" t="s">
        <v>91</v>
      </c>
      <c r="B70" s="14" t="s">
        <v>19</v>
      </c>
      <c r="C70" s="15">
        <v>2.94</v>
      </c>
      <c r="D70" s="14">
        <v>4.8836000000000004</v>
      </c>
      <c r="E70" s="23">
        <f>ROUND(C70*D70,2)</f>
        <v>14.36</v>
      </c>
      <c r="F70" s="16">
        <v>0</v>
      </c>
      <c r="G70" s="23">
        <f>ROUND(E70*F70,2)</f>
        <v>0</v>
      </c>
      <c r="H70" s="23">
        <f>ROUND(E70-G70,2)</f>
        <v>14.36</v>
      </c>
    </row>
    <row r="71" spans="1:8" x14ac:dyDescent="0.25">
      <c r="A71" s="13" t="s">
        <v>47</v>
      </c>
      <c r="C71" s="23"/>
      <c r="E71" s="23"/>
    </row>
    <row r="72" spans="1:8" x14ac:dyDescent="0.25">
      <c r="A72" s="14" t="s">
        <v>42</v>
      </c>
      <c r="B72" s="14" t="s">
        <v>48</v>
      </c>
      <c r="C72" s="15">
        <v>8.86</v>
      </c>
      <c r="D72" s="14">
        <v>1</v>
      </c>
      <c r="E72" s="23">
        <f>ROUND(C72*D72,2)</f>
        <v>8.86</v>
      </c>
      <c r="F72" s="16">
        <v>0</v>
      </c>
      <c r="G72" s="23">
        <f>ROUND(E72*F72,2)</f>
        <v>0</v>
      </c>
      <c r="H72" s="23">
        <f t="shared" ref="H72:H77" si="6">ROUND(E72-G72,2)</f>
        <v>8.86</v>
      </c>
    </row>
    <row r="73" spans="1:8" x14ac:dyDescent="0.25">
      <c r="A73" s="14" t="s">
        <v>38</v>
      </c>
      <c r="B73" s="14" t="s">
        <v>48</v>
      </c>
      <c r="C73" s="15">
        <v>4.4000000000000004</v>
      </c>
      <c r="D73" s="14">
        <v>1</v>
      </c>
      <c r="E73" s="23">
        <f>ROUND(C73*D73,2)</f>
        <v>4.4000000000000004</v>
      </c>
      <c r="F73" s="16">
        <v>0</v>
      </c>
      <c r="G73" s="23">
        <f>ROUND(E73*F73,2)</f>
        <v>0</v>
      </c>
      <c r="H73" s="23">
        <f t="shared" si="6"/>
        <v>4.4000000000000004</v>
      </c>
    </row>
    <row r="74" spans="1:8" x14ac:dyDescent="0.25">
      <c r="A74" s="14" t="s">
        <v>91</v>
      </c>
      <c r="B74" s="14" t="s">
        <v>48</v>
      </c>
      <c r="C74" s="15">
        <v>30.28</v>
      </c>
      <c r="D74" s="14">
        <v>1</v>
      </c>
      <c r="E74" s="23">
        <f>ROUND(C74*D74,2)</f>
        <v>30.28</v>
      </c>
      <c r="F74" s="16">
        <v>0</v>
      </c>
      <c r="G74" s="23">
        <f>ROUND(E74*F74,2)</f>
        <v>0</v>
      </c>
      <c r="H74" s="23">
        <f t="shared" si="6"/>
        <v>30.28</v>
      </c>
    </row>
    <row r="75" spans="1:8" x14ac:dyDescent="0.25">
      <c r="A75" s="9" t="s">
        <v>49</v>
      </c>
      <c r="B75" s="9" t="s">
        <v>48</v>
      </c>
      <c r="C75" s="10">
        <v>28.37</v>
      </c>
      <c r="D75" s="9">
        <v>1</v>
      </c>
      <c r="E75" s="22">
        <f>ROUND(C75*D75,2)</f>
        <v>28.37</v>
      </c>
      <c r="F75" s="11">
        <v>0</v>
      </c>
      <c r="G75" s="22">
        <f>ROUND(E75*F75,2)</f>
        <v>0</v>
      </c>
      <c r="H75" s="22">
        <f t="shared" si="6"/>
        <v>28.37</v>
      </c>
    </row>
    <row r="76" spans="1:8" x14ac:dyDescent="0.25">
      <c r="A76" s="7" t="s">
        <v>50</v>
      </c>
      <c r="C76" s="23"/>
      <c r="E76" s="23">
        <f>SUM(E13:E75)</f>
        <v>910.21000000000026</v>
      </c>
      <c r="G76" s="12">
        <f>SUM(G13:G75)</f>
        <v>0</v>
      </c>
      <c r="H76" s="12">
        <f t="shared" si="6"/>
        <v>910.21</v>
      </c>
    </row>
    <row r="77" spans="1:8" x14ac:dyDescent="0.25">
      <c r="A77" s="7" t="s">
        <v>51</v>
      </c>
      <c r="C77" s="23"/>
      <c r="E77" s="23" t="e">
        <f>+#REF!-E76</f>
        <v>#REF!</v>
      </c>
      <c r="G77" s="12" t="e">
        <f>+#REF!-G76</f>
        <v>#REF!</v>
      </c>
      <c r="H77" s="12" t="e">
        <f t="shared" si="6"/>
        <v>#REF!</v>
      </c>
    </row>
    <row r="78" spans="1:8" x14ac:dyDescent="0.25">
      <c r="A78" t="s">
        <v>12</v>
      </c>
      <c r="C78" s="23"/>
      <c r="E78" s="23"/>
    </row>
    <row r="79" spans="1:8" x14ac:dyDescent="0.25">
      <c r="A79" s="7" t="s">
        <v>52</v>
      </c>
      <c r="C79" s="23"/>
      <c r="E79" s="23"/>
    </row>
    <row r="80" spans="1:8" x14ac:dyDescent="0.25">
      <c r="A80" s="14" t="s">
        <v>42</v>
      </c>
      <c r="B80" s="14" t="s">
        <v>48</v>
      </c>
      <c r="C80" s="15">
        <v>16.22</v>
      </c>
      <c r="D80" s="14">
        <v>1</v>
      </c>
      <c r="E80" s="23">
        <f>ROUND(C80*D80,2)</f>
        <v>16.22</v>
      </c>
      <c r="F80" s="16">
        <v>0</v>
      </c>
      <c r="G80" s="23">
        <f>ROUND(E80*F80,2)</f>
        <v>0</v>
      </c>
      <c r="H80" s="23">
        <f t="shared" ref="H80:H85" si="7">ROUND(E80-G80,2)</f>
        <v>16.22</v>
      </c>
    </row>
    <row r="81" spans="1:8" x14ac:dyDescent="0.25">
      <c r="A81" s="14" t="s">
        <v>38</v>
      </c>
      <c r="B81" s="14" t="s">
        <v>48</v>
      </c>
      <c r="C81" s="15">
        <v>34.04</v>
      </c>
      <c r="D81" s="14">
        <v>1</v>
      </c>
      <c r="E81" s="23">
        <f>ROUND(C81*D81,2)</f>
        <v>34.04</v>
      </c>
      <c r="F81" s="16">
        <v>0</v>
      </c>
      <c r="G81" s="23">
        <f>ROUND(E81*F81,2)</f>
        <v>0</v>
      </c>
      <c r="H81" s="23">
        <f t="shared" si="7"/>
        <v>34.04</v>
      </c>
    </row>
    <row r="82" spans="1:8" x14ac:dyDescent="0.25">
      <c r="A82" s="9" t="s">
        <v>91</v>
      </c>
      <c r="B82" s="9" t="s">
        <v>48</v>
      </c>
      <c r="C82" s="10">
        <v>147.18</v>
      </c>
      <c r="D82" s="9">
        <v>1</v>
      </c>
      <c r="E82" s="22">
        <f>ROUND(C82*D82,2)</f>
        <v>147.18</v>
      </c>
      <c r="F82" s="11">
        <v>0</v>
      </c>
      <c r="G82" s="22">
        <f>ROUND(E82*F82,2)</f>
        <v>0</v>
      </c>
      <c r="H82" s="22">
        <f t="shared" si="7"/>
        <v>147.18</v>
      </c>
    </row>
    <row r="83" spans="1:8" x14ac:dyDescent="0.25">
      <c r="A83" s="7" t="s">
        <v>53</v>
      </c>
      <c r="C83" s="23"/>
      <c r="E83" s="23">
        <f>SUM(E80:E82)</f>
        <v>197.44</v>
      </c>
      <c r="G83" s="12">
        <f>SUM(G80:G82)</f>
        <v>0</v>
      </c>
      <c r="H83" s="12">
        <f t="shared" si="7"/>
        <v>197.44</v>
      </c>
    </row>
    <row r="84" spans="1:8" x14ac:dyDescent="0.25">
      <c r="A84" s="7" t="s">
        <v>54</v>
      </c>
      <c r="C84" s="23"/>
      <c r="E84" s="23">
        <f>+E76+E83</f>
        <v>1107.6500000000003</v>
      </c>
      <c r="G84" s="12">
        <f>+G76+G83</f>
        <v>0</v>
      </c>
      <c r="H84" s="12">
        <f t="shared" si="7"/>
        <v>1107.6500000000001</v>
      </c>
    </row>
    <row r="85" spans="1:8" x14ac:dyDescent="0.25">
      <c r="A85" s="7" t="s">
        <v>55</v>
      </c>
      <c r="C85" s="23"/>
      <c r="E85" s="23" t="e">
        <f>+#REF!-E84</f>
        <v>#REF!</v>
      </c>
      <c r="G85" s="12" t="e">
        <f>+#REF!-G84</f>
        <v>#REF!</v>
      </c>
      <c r="H85" s="12" t="e">
        <f t="shared" si="7"/>
        <v>#REF!</v>
      </c>
    </row>
    <row r="86" spans="1:8" x14ac:dyDescent="0.25">
      <c r="A86" t="s">
        <v>119</v>
      </c>
      <c r="C86" s="23"/>
      <c r="E86" s="23"/>
    </row>
    <row r="87" spans="1:8" x14ac:dyDescent="0.25">
      <c r="A87" t="s">
        <v>483</v>
      </c>
      <c r="C87" s="23"/>
      <c r="E87" s="23"/>
    </row>
    <row r="88" spans="1:8" x14ac:dyDescent="0.25">
      <c r="A88" s="7" t="s">
        <v>120</v>
      </c>
      <c r="C88" s="23"/>
      <c r="E88" s="23"/>
    </row>
    <row r="89" spans="1:8" x14ac:dyDescent="0.25">
      <c r="A89" s="7" t="s">
        <v>121</v>
      </c>
      <c r="C89" s="23"/>
      <c r="E89" s="23"/>
    </row>
    <row r="90" spans="1:8" x14ac:dyDescent="0.25">
      <c r="A90" s="7"/>
      <c r="C90" s="23"/>
      <c r="E90" s="23"/>
    </row>
    <row r="98" spans="1:19" x14ac:dyDescent="0.25">
      <c r="A98" t="str" cm="1">
        <f t="array" aca="1" ref="A98" ca="1">MID(CELL("filename",A1),FIND("]",CELL("filename",A1))+1,256)</f>
        <v>cotton4</v>
      </c>
    </row>
    <row r="99" spans="1:19" x14ac:dyDescent="0.25">
      <c r="A99" s="7" t="s">
        <v>50</v>
      </c>
      <c r="E99" s="25">
        <f>VLOOKUP(A99,$A$1:$H$98,5,FALSE)</f>
        <v>910.21000000000026</v>
      </c>
    </row>
    <row r="100" spans="1:19" x14ac:dyDescent="0.25">
      <c r="A100" s="7" t="s">
        <v>288</v>
      </c>
      <c r="E100" s="25">
        <f>VLOOKUP(A100,$A$1:$H$98,5,FALSE)</f>
        <v>197.44</v>
      </c>
    </row>
    <row r="101" spans="1:19" x14ac:dyDescent="0.25">
      <c r="A101" s="7" t="s">
        <v>289</v>
      </c>
      <c r="E101" s="25">
        <f t="shared" ref="E101:E102" si="8">VLOOKUP(A101,$A$1:$H$98,5,FALSE)</f>
        <v>1107.6500000000003</v>
      </c>
    </row>
    <row r="102" spans="1:19" x14ac:dyDescent="0.25">
      <c r="A102" s="7" t="s">
        <v>55</v>
      </c>
      <c r="E102" s="25" t="e">
        <f t="shared" si="8"/>
        <v>#REF!</v>
      </c>
    </row>
    <row r="103" spans="1:19" x14ac:dyDescent="0.25">
      <c r="A103" s="21"/>
    </row>
    <row r="104" spans="1:19" x14ac:dyDescent="0.25">
      <c r="A104" s="21"/>
    </row>
    <row r="105" spans="1:19" x14ac:dyDescent="0.25">
      <c r="A105" s="25"/>
      <c r="B105" s="25"/>
      <c r="C105" s="25"/>
      <c r="D105" s="25"/>
      <c r="E105" s="25"/>
      <c r="F105" s="25"/>
      <c r="G105" s="25"/>
      <c r="H105" s="25"/>
    </row>
    <row r="106" spans="1:19" x14ac:dyDescent="0.25">
      <c r="B106" s="12"/>
      <c r="C106" s="12"/>
      <c r="D106" s="12"/>
      <c r="E106" s="12"/>
      <c r="F106" s="12"/>
      <c r="G106" s="12"/>
      <c r="H106" s="12"/>
      <c r="I106" s="12"/>
      <c r="S106" s="12"/>
    </row>
    <row r="107" spans="1:19" x14ac:dyDescent="0.25">
      <c r="B107" s="12"/>
      <c r="C107" s="12"/>
      <c r="D107" s="12"/>
      <c r="E107" s="12"/>
      <c r="F107" s="12"/>
      <c r="G107" s="12"/>
      <c r="H107" s="12"/>
      <c r="I107" s="12"/>
      <c r="S107" s="12"/>
    </row>
    <row r="108" spans="1:19" x14ac:dyDescent="0.25">
      <c r="B108" s="12"/>
      <c r="C108" s="12"/>
      <c r="D108" s="12"/>
      <c r="E108" s="12"/>
      <c r="F108" s="12"/>
      <c r="G108" s="12"/>
      <c r="H108" s="12"/>
      <c r="I108" s="12"/>
      <c r="S108" s="12"/>
    </row>
    <row r="109" spans="1:19" x14ac:dyDescent="0.25">
      <c r="B109" s="12"/>
      <c r="C109" s="12"/>
      <c r="D109" s="12"/>
      <c r="E109" s="12"/>
      <c r="F109" s="12"/>
      <c r="G109" s="12"/>
      <c r="H109" s="12"/>
      <c r="I109" s="12"/>
      <c r="S109" s="12"/>
    </row>
    <row r="110" spans="1:19" x14ac:dyDescent="0.25">
      <c r="B110" s="12"/>
      <c r="C110" s="12"/>
      <c r="D110" s="12"/>
      <c r="E110" s="12"/>
      <c r="F110" s="12"/>
      <c r="G110" s="12"/>
      <c r="H110" s="12"/>
      <c r="I110" s="12"/>
      <c r="S110" s="12"/>
    </row>
    <row r="111" spans="1:19" x14ac:dyDescent="0.25">
      <c r="B111" s="12"/>
      <c r="C111" s="12"/>
      <c r="D111" s="12"/>
      <c r="E111" s="12"/>
      <c r="F111" s="12"/>
      <c r="G111" s="12"/>
      <c r="H111" s="12"/>
      <c r="I111" s="12"/>
      <c r="S111" s="12"/>
    </row>
    <row r="112" spans="1:19" x14ac:dyDescent="0.25">
      <c r="B112" s="12"/>
      <c r="C112" s="12"/>
      <c r="D112" s="12"/>
      <c r="E112" s="12"/>
      <c r="F112" s="12"/>
      <c r="G112" s="12"/>
      <c r="H112" s="12"/>
      <c r="I112" s="12"/>
      <c r="S112" s="12"/>
    </row>
    <row r="114" spans="1:14" x14ac:dyDescent="0.25">
      <c r="K114" s="21"/>
    </row>
    <row r="115" spans="1:14" x14ac:dyDescent="0.25">
      <c r="A115" s="21"/>
    </row>
    <row r="116" spans="1:14" x14ac:dyDescent="0.25">
      <c r="A116" s="25"/>
      <c r="N116" s="12"/>
    </row>
    <row r="117" spans="1:14" x14ac:dyDescent="0.25">
      <c r="B117" s="12"/>
      <c r="C117" s="12"/>
      <c r="D117" s="12"/>
      <c r="E117" s="12"/>
      <c r="F117" s="12"/>
      <c r="G117" s="12"/>
      <c r="H117" s="12"/>
      <c r="N117" s="12"/>
    </row>
    <row r="118" spans="1:14" x14ac:dyDescent="0.25">
      <c r="B118" s="12"/>
      <c r="C118" s="12"/>
      <c r="D118" s="12"/>
      <c r="E118" s="12"/>
      <c r="F118" s="12"/>
      <c r="G118" s="12"/>
      <c r="H118" s="12"/>
      <c r="N118" s="12"/>
    </row>
    <row r="119" spans="1:14" x14ac:dyDescent="0.25">
      <c r="B119" s="12"/>
      <c r="C119" s="12"/>
      <c r="D119" s="12"/>
      <c r="E119" s="12"/>
      <c r="F119" s="12"/>
      <c r="G119" s="12"/>
      <c r="H119" s="12"/>
      <c r="N119" s="12"/>
    </row>
    <row r="120" spans="1:14" x14ac:dyDescent="0.25">
      <c r="B120" s="12"/>
      <c r="C120" s="12"/>
      <c r="D120" s="12"/>
      <c r="E120" s="12"/>
      <c r="F120" s="12"/>
      <c r="G120" s="12"/>
      <c r="H120" s="12"/>
      <c r="N120" s="12"/>
    </row>
    <row r="121" spans="1:14" x14ac:dyDescent="0.25">
      <c r="B121" s="12"/>
      <c r="C121" s="12"/>
      <c r="D121" s="12"/>
      <c r="E121" s="12"/>
      <c r="F121" s="12"/>
      <c r="G121" s="12"/>
      <c r="H121" s="12"/>
      <c r="N121" s="12"/>
    </row>
    <row r="122" spans="1:14" x14ac:dyDescent="0.25">
      <c r="B122" s="12"/>
      <c r="C122" s="12"/>
      <c r="D122" s="12"/>
      <c r="E122" s="12"/>
      <c r="F122" s="12"/>
      <c r="G122" s="12"/>
      <c r="H122" s="12"/>
      <c r="N122" s="12"/>
    </row>
    <row r="123" spans="1:14" x14ac:dyDescent="0.25">
      <c r="B123" s="12"/>
      <c r="C123" s="12"/>
      <c r="D123" s="12"/>
      <c r="E123" s="12"/>
      <c r="F123" s="12"/>
      <c r="G123" s="12"/>
      <c r="H123" s="12"/>
      <c r="N123" s="12"/>
    </row>
    <row r="124" spans="1:14" x14ac:dyDescent="0.25">
      <c r="D124" s="12"/>
      <c r="N124" s="12"/>
    </row>
    <row r="125" spans="1:14" x14ac:dyDescent="0.25">
      <c r="D125" s="12"/>
      <c r="N125" s="12"/>
    </row>
    <row r="126" spans="1:14" x14ac:dyDescent="0.25">
      <c r="D126" s="12"/>
      <c r="N126" s="12"/>
    </row>
    <row r="127" spans="1:14" x14ac:dyDescent="0.25">
      <c r="N127" s="12"/>
    </row>
    <row r="128" spans="1:14" x14ac:dyDescent="0.25">
      <c r="D128" s="12"/>
    </row>
    <row r="129" spans="4:14" x14ac:dyDescent="0.25">
      <c r="D129" s="12"/>
      <c r="N129" s="12"/>
    </row>
    <row r="130" spans="4:14" x14ac:dyDescent="0.25">
      <c r="D130" s="12"/>
      <c r="N130" s="12"/>
    </row>
    <row r="131" spans="4:14" x14ac:dyDescent="0.25">
      <c r="D131" s="12"/>
      <c r="N131" s="12"/>
    </row>
    <row r="132" spans="4:14" x14ac:dyDescent="0.25">
      <c r="D132" s="12"/>
    </row>
    <row r="133" spans="4:14" x14ac:dyDescent="0.25">
      <c r="D133" s="12"/>
      <c r="N133" s="12"/>
    </row>
    <row r="134" spans="4:14" x14ac:dyDescent="0.25">
      <c r="D134" s="12"/>
      <c r="N134" s="12"/>
    </row>
    <row r="135" spans="4:14" x14ac:dyDescent="0.25">
      <c r="N135" s="12"/>
    </row>
    <row r="136" spans="4:14" x14ac:dyDescent="0.25">
      <c r="D136" s="12"/>
      <c r="N136" s="12"/>
    </row>
    <row r="137" spans="4:14" x14ac:dyDescent="0.25">
      <c r="D137" s="12"/>
      <c r="N137" s="12"/>
    </row>
    <row r="138" spans="4:14" x14ac:dyDescent="0.25">
      <c r="D138" s="12"/>
      <c r="N138" s="12"/>
    </row>
    <row r="139" spans="4:14" x14ac:dyDescent="0.25">
      <c r="D139" s="12"/>
      <c r="N139" s="12"/>
    </row>
    <row r="140" spans="4:14" x14ac:dyDescent="0.25">
      <c r="D140" s="12"/>
    </row>
    <row r="141" spans="4:14" x14ac:dyDescent="0.25">
      <c r="D141" s="12"/>
      <c r="N141" s="12"/>
    </row>
    <row r="142" spans="4:14" x14ac:dyDescent="0.25">
      <c r="D142" s="12"/>
      <c r="N142" s="12"/>
    </row>
    <row r="143" spans="4:14" x14ac:dyDescent="0.25">
      <c r="N143" s="12"/>
    </row>
    <row r="144" spans="4:14" x14ac:dyDescent="0.25">
      <c r="N144" s="12"/>
    </row>
    <row r="145" spans="14:14" x14ac:dyDescent="0.25">
      <c r="N145" s="12"/>
    </row>
    <row r="146" spans="14:14" x14ac:dyDescent="0.25">
      <c r="N146" s="12"/>
    </row>
    <row r="147" spans="14:14" x14ac:dyDescent="0.25">
      <c r="N147" s="12"/>
    </row>
    <row r="157" spans="14:14" x14ac:dyDescent="0.25">
      <c r="N157" s="12"/>
    </row>
    <row r="158" spans="14:14" x14ac:dyDescent="0.25">
      <c r="N158" s="12"/>
    </row>
    <row r="159" spans="14:14" x14ac:dyDescent="0.25">
      <c r="N159" s="12"/>
    </row>
    <row r="160" spans="14:14" x14ac:dyDescent="0.25">
      <c r="N160" s="12"/>
    </row>
    <row r="161" spans="14:14" x14ac:dyDescent="0.25">
      <c r="N161" s="12"/>
    </row>
    <row r="162" spans="14:14" x14ac:dyDescent="0.25">
      <c r="N162" s="12"/>
    </row>
    <row r="163" spans="14:14" x14ac:dyDescent="0.25">
      <c r="N163" s="12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B7A13-7514-46A6-8B49-B32177876AC2}">
  <sheetPr codeName="Sheet17"/>
  <dimension ref="A1:S163"/>
  <sheetViews>
    <sheetView topLeftCell="A98" workbookViewId="0">
      <selection activeCell="D7" sqref="D7"/>
    </sheetView>
  </sheetViews>
  <sheetFormatPr defaultRowHeight="15" x14ac:dyDescent="0.25"/>
  <cols>
    <col min="1" max="1" width="25.5703125" customWidth="1"/>
    <col min="2" max="2" width="16.42578125" bestFit="1" customWidth="1"/>
    <col min="3" max="3" width="10.5703125" customWidth="1"/>
    <col min="4" max="4" width="11.140625" customWidth="1"/>
    <col min="5" max="5" width="11" customWidth="1"/>
    <col min="6" max="6" width="11.85546875" customWidth="1"/>
    <col min="7" max="7" width="10.5703125" customWidth="1"/>
    <col min="8" max="8" width="11.5703125" customWidth="1"/>
    <col min="9" max="9" width="10.5703125" customWidth="1"/>
    <col min="12" max="12" width="10.5703125" customWidth="1"/>
    <col min="13" max="13" width="10.42578125" customWidth="1"/>
    <col min="14" max="14" width="10.5703125" customWidth="1"/>
    <col min="15" max="15" width="11" customWidth="1"/>
    <col min="16" max="16" width="11.42578125" customWidth="1"/>
    <col min="17" max="17" width="10.5703125" customWidth="1"/>
    <col min="18" max="18" width="9.5703125" customWidth="1"/>
  </cols>
  <sheetData>
    <row r="1" spans="1:8" x14ac:dyDescent="0.25">
      <c r="A1" s="81" t="s">
        <v>161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162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511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14</v>
      </c>
      <c r="C12" s="23"/>
      <c r="E12" s="23"/>
    </row>
    <row r="13" spans="1:8" x14ac:dyDescent="0.25">
      <c r="A13" s="14" t="s">
        <v>15</v>
      </c>
      <c r="B13" s="14" t="s">
        <v>16</v>
      </c>
      <c r="C13" s="15">
        <v>8.0500000000000007</v>
      </c>
      <c r="D13" s="14">
        <v>2.5</v>
      </c>
      <c r="E13" s="23">
        <f>ROUND(C13*D13,2)</f>
        <v>20.13</v>
      </c>
      <c r="F13" s="16">
        <v>0</v>
      </c>
      <c r="G13" s="23">
        <f>ROUND(E13*F13,2)</f>
        <v>0</v>
      </c>
      <c r="H13" s="23">
        <f>ROUND(E13-G13,2)</f>
        <v>20.13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5.25</v>
      </c>
      <c r="E14" s="23">
        <f>ROUND(C14*D14,2)</f>
        <v>39.380000000000003</v>
      </c>
      <c r="F14" s="16">
        <v>0</v>
      </c>
      <c r="G14" s="23">
        <f>ROUND(E14*F14,2)</f>
        <v>0</v>
      </c>
      <c r="H14" s="23">
        <f>ROUND(E14-G14,2)</f>
        <v>39.380000000000003</v>
      </c>
    </row>
    <row r="15" spans="1:8" x14ac:dyDescent="0.25">
      <c r="A15" s="13" t="s">
        <v>17</v>
      </c>
      <c r="C15" s="23"/>
      <c r="E15" s="23"/>
    </row>
    <row r="16" spans="1:8" x14ac:dyDescent="0.25">
      <c r="A16" s="14" t="s">
        <v>66</v>
      </c>
      <c r="B16" s="14" t="s">
        <v>18</v>
      </c>
      <c r="C16" s="15">
        <v>1.0900000000000001</v>
      </c>
      <c r="D16" s="14">
        <v>2.2999999999999998</v>
      </c>
      <c r="E16" s="23">
        <f>ROUND(C16*D16,2)</f>
        <v>2.5099999999999998</v>
      </c>
      <c r="F16" s="16">
        <v>0</v>
      </c>
      <c r="G16" s="23">
        <f>ROUND(E16*F16,2)</f>
        <v>0</v>
      </c>
      <c r="H16" s="23">
        <f>ROUND(E16-G16,2)</f>
        <v>2.5099999999999998</v>
      </c>
    </row>
    <row r="17" spans="1:8" x14ac:dyDescent="0.25">
      <c r="A17" s="14" t="s">
        <v>67</v>
      </c>
      <c r="B17" s="14" t="s">
        <v>26</v>
      </c>
      <c r="C17" s="15">
        <v>3.01</v>
      </c>
      <c r="D17" s="14">
        <v>2.3125</v>
      </c>
      <c r="E17" s="23">
        <f>ROUND(C17*D17,2)</f>
        <v>6.96</v>
      </c>
      <c r="F17" s="16">
        <v>0</v>
      </c>
      <c r="G17" s="23">
        <f>ROUND(E17*F17,2)</f>
        <v>0</v>
      </c>
      <c r="H17" s="23">
        <f>ROUND(E17-G17,2)</f>
        <v>6.96</v>
      </c>
    </row>
    <row r="18" spans="1:8" x14ac:dyDescent="0.25">
      <c r="A18" s="14" t="s">
        <v>68</v>
      </c>
      <c r="B18" s="14" t="s">
        <v>26</v>
      </c>
      <c r="C18" s="15">
        <v>7.75</v>
      </c>
      <c r="D18" s="14">
        <v>0.5</v>
      </c>
      <c r="E18" s="23">
        <f>ROUND(C18*D18,2)</f>
        <v>3.88</v>
      </c>
      <c r="F18" s="16">
        <v>0</v>
      </c>
      <c r="G18" s="23">
        <f>ROUND(E18*F18,2)</f>
        <v>0</v>
      </c>
      <c r="H18" s="23">
        <f>ROUND(E18-G18,2)</f>
        <v>3.88</v>
      </c>
    </row>
    <row r="19" spans="1:8" x14ac:dyDescent="0.25">
      <c r="A19" s="14" t="s">
        <v>495</v>
      </c>
      <c r="B19" s="14" t="s">
        <v>496</v>
      </c>
      <c r="C19" s="15">
        <v>41.25</v>
      </c>
      <c r="D19" s="14">
        <v>0.95</v>
      </c>
      <c r="E19" s="23">
        <f>ROUND(C19*D19,2)</f>
        <v>39.19</v>
      </c>
      <c r="F19" s="16">
        <v>0</v>
      </c>
      <c r="G19" s="23">
        <f>ROUND(E19*F19,2)</f>
        <v>0</v>
      </c>
      <c r="H19" s="23">
        <f>ROUND(E19-G19,2)</f>
        <v>39.19</v>
      </c>
    </row>
    <row r="20" spans="1:8" x14ac:dyDescent="0.25">
      <c r="A20" s="13" t="s">
        <v>69</v>
      </c>
      <c r="C20" s="23"/>
      <c r="E20" s="23"/>
    </row>
    <row r="21" spans="1:8" x14ac:dyDescent="0.25">
      <c r="A21" s="14" t="s">
        <v>70</v>
      </c>
      <c r="B21" s="14" t="s">
        <v>29</v>
      </c>
      <c r="C21" s="15">
        <v>0.11</v>
      </c>
      <c r="D21" s="14">
        <v>811</v>
      </c>
      <c r="E21" s="23">
        <f>ROUND(C21*D21,2)</f>
        <v>89.21</v>
      </c>
      <c r="F21" s="16">
        <v>0</v>
      </c>
      <c r="G21" s="23">
        <f>ROUND(E21*F21,2)</f>
        <v>0</v>
      </c>
      <c r="H21" s="23">
        <f>ROUND(E21-G21,2)</f>
        <v>89.21</v>
      </c>
    </row>
    <row r="22" spans="1:8" x14ac:dyDescent="0.25">
      <c r="A22" s="13" t="s">
        <v>20</v>
      </c>
      <c r="C22" s="23"/>
      <c r="E22" s="23"/>
    </row>
    <row r="23" spans="1:8" x14ac:dyDescent="0.25">
      <c r="A23" s="14" t="s">
        <v>22</v>
      </c>
      <c r="B23" s="14" t="s">
        <v>21</v>
      </c>
      <c r="C23" s="15">
        <v>25.56</v>
      </c>
      <c r="D23" s="14">
        <v>1.5</v>
      </c>
      <c r="E23" s="23">
        <f>ROUND(C23*D23,2)</f>
        <v>38.340000000000003</v>
      </c>
      <c r="F23" s="16">
        <v>0</v>
      </c>
      <c r="G23" s="23">
        <f>ROUND(E23*F23,2)</f>
        <v>0</v>
      </c>
      <c r="H23" s="23">
        <f>ROUND(E23-G23,2)</f>
        <v>38.340000000000003</v>
      </c>
    </row>
    <row r="24" spans="1:8" x14ac:dyDescent="0.25">
      <c r="A24" s="14" t="s">
        <v>103</v>
      </c>
      <c r="B24" s="14" t="s">
        <v>19</v>
      </c>
      <c r="C24" s="15">
        <v>2.63</v>
      </c>
      <c r="D24" s="14">
        <v>32.549799999999998</v>
      </c>
      <c r="E24" s="23">
        <f>ROUND(C24*D24,2)</f>
        <v>85.61</v>
      </c>
      <c r="F24" s="16">
        <v>0</v>
      </c>
      <c r="G24" s="23">
        <f>ROUND(E24*F24,2)</f>
        <v>0</v>
      </c>
      <c r="H24" s="23">
        <f>ROUND(E24-G24,2)</f>
        <v>85.61</v>
      </c>
    </row>
    <row r="25" spans="1:8" x14ac:dyDescent="0.25">
      <c r="A25" s="13" t="s">
        <v>23</v>
      </c>
      <c r="C25" s="23"/>
      <c r="E25" s="23"/>
    </row>
    <row r="26" spans="1:8" x14ac:dyDescent="0.25">
      <c r="A26" s="14" t="s">
        <v>71</v>
      </c>
      <c r="B26" s="14" t="s">
        <v>48</v>
      </c>
      <c r="C26" s="15">
        <v>20</v>
      </c>
      <c r="D26" s="14">
        <v>0.67</v>
      </c>
      <c r="E26" s="23">
        <f>ROUND(C26*D26,2)</f>
        <v>13.4</v>
      </c>
      <c r="F26" s="16">
        <v>0</v>
      </c>
      <c r="G26" s="23">
        <f>ROUND(E26*F26,2)</f>
        <v>0</v>
      </c>
      <c r="H26" s="23">
        <f>ROUND(E26-G26,2)</f>
        <v>13.4</v>
      </c>
    </row>
    <row r="27" spans="1:8" x14ac:dyDescent="0.25">
      <c r="A27" s="13" t="s">
        <v>24</v>
      </c>
      <c r="C27" s="23"/>
      <c r="E27" s="23"/>
    </row>
    <row r="28" spans="1:8" x14ac:dyDescent="0.25">
      <c r="A28" s="14" t="s">
        <v>59</v>
      </c>
      <c r="B28" s="14" t="s">
        <v>26</v>
      </c>
      <c r="C28" s="15">
        <v>15</v>
      </c>
      <c r="D28" s="14">
        <v>0.5</v>
      </c>
      <c r="E28" s="23">
        <f t="shared" ref="E28:E34" si="0">ROUND(C28*D28,2)</f>
        <v>7.5</v>
      </c>
      <c r="F28" s="16">
        <v>0</v>
      </c>
      <c r="G28" s="23">
        <f t="shared" ref="G28:G34" si="1">ROUND(E28*F28,2)</f>
        <v>0</v>
      </c>
      <c r="H28" s="23">
        <f t="shared" ref="H28:H34" si="2">ROUND(E28-G28,2)</f>
        <v>7.5</v>
      </c>
    </row>
    <row r="29" spans="1:8" x14ac:dyDescent="0.25">
      <c r="A29" s="14" t="s">
        <v>25</v>
      </c>
      <c r="B29" s="14" t="s">
        <v>18</v>
      </c>
      <c r="C29" s="15">
        <v>0.12</v>
      </c>
      <c r="D29" s="14">
        <v>96</v>
      </c>
      <c r="E29" s="23">
        <f t="shared" si="0"/>
        <v>11.52</v>
      </c>
      <c r="F29" s="16">
        <v>0</v>
      </c>
      <c r="G29" s="23">
        <f t="shared" si="1"/>
        <v>0</v>
      </c>
      <c r="H29" s="23">
        <f t="shared" si="2"/>
        <v>11.52</v>
      </c>
    </row>
    <row r="30" spans="1:8" x14ac:dyDescent="0.25">
      <c r="A30" s="14" t="s">
        <v>104</v>
      </c>
      <c r="B30" s="14" t="s">
        <v>26</v>
      </c>
      <c r="C30" s="15">
        <v>11.55</v>
      </c>
      <c r="D30" s="14">
        <v>1</v>
      </c>
      <c r="E30" s="23">
        <f t="shared" si="0"/>
        <v>11.55</v>
      </c>
      <c r="F30" s="16">
        <v>0</v>
      </c>
      <c r="G30" s="23">
        <f t="shared" si="1"/>
        <v>0</v>
      </c>
      <c r="H30" s="23">
        <f t="shared" si="2"/>
        <v>11.55</v>
      </c>
    </row>
    <row r="31" spans="1:8" x14ac:dyDescent="0.25">
      <c r="A31" s="14" t="s">
        <v>105</v>
      </c>
      <c r="B31" s="14" t="s">
        <v>18</v>
      </c>
      <c r="C31" s="15">
        <v>0.32</v>
      </c>
      <c r="D31" s="14">
        <v>48</v>
      </c>
      <c r="E31" s="23">
        <f t="shared" si="0"/>
        <v>15.36</v>
      </c>
      <c r="F31" s="16">
        <v>0</v>
      </c>
      <c r="G31" s="23">
        <f t="shared" si="1"/>
        <v>0</v>
      </c>
      <c r="H31" s="23">
        <f t="shared" si="2"/>
        <v>15.36</v>
      </c>
    </row>
    <row r="32" spans="1:8" x14ac:dyDescent="0.25">
      <c r="A32" s="14" t="s">
        <v>106</v>
      </c>
      <c r="B32" s="14" t="s">
        <v>26</v>
      </c>
      <c r="C32" s="15">
        <v>7.34</v>
      </c>
      <c r="D32" s="14">
        <v>2</v>
      </c>
      <c r="E32" s="23">
        <f t="shared" si="0"/>
        <v>14.68</v>
      </c>
      <c r="F32" s="16">
        <v>0</v>
      </c>
      <c r="G32" s="23">
        <f t="shared" si="1"/>
        <v>0</v>
      </c>
      <c r="H32" s="23">
        <f t="shared" si="2"/>
        <v>14.68</v>
      </c>
    </row>
    <row r="33" spans="1:8" x14ac:dyDescent="0.25">
      <c r="A33" s="14" t="s">
        <v>369</v>
      </c>
      <c r="B33" s="14" t="s">
        <v>18</v>
      </c>
      <c r="C33" s="15">
        <v>1.06</v>
      </c>
      <c r="D33" s="14">
        <v>25.6</v>
      </c>
      <c r="E33" s="23">
        <f t="shared" si="0"/>
        <v>27.14</v>
      </c>
      <c r="F33" s="16">
        <v>0</v>
      </c>
      <c r="G33" s="23">
        <f t="shared" si="1"/>
        <v>0</v>
      </c>
      <c r="H33" s="23">
        <f t="shared" si="2"/>
        <v>27.14</v>
      </c>
    </row>
    <row r="34" spans="1:8" x14ac:dyDescent="0.25">
      <c r="A34" s="14" t="s">
        <v>74</v>
      </c>
      <c r="B34" s="14" t="s">
        <v>26</v>
      </c>
      <c r="C34" s="15">
        <v>7.79</v>
      </c>
      <c r="D34" s="14">
        <v>2</v>
      </c>
      <c r="E34" s="23">
        <f t="shared" si="0"/>
        <v>15.58</v>
      </c>
      <c r="F34" s="16">
        <v>0</v>
      </c>
      <c r="G34" s="23">
        <f t="shared" si="1"/>
        <v>0</v>
      </c>
      <c r="H34" s="23">
        <f t="shared" si="2"/>
        <v>15.58</v>
      </c>
    </row>
    <row r="35" spans="1:8" x14ac:dyDescent="0.25">
      <c r="A35" s="13" t="s">
        <v>27</v>
      </c>
      <c r="C35" s="23"/>
      <c r="E35" s="23"/>
    </row>
    <row r="36" spans="1:8" x14ac:dyDescent="0.25">
      <c r="A36" s="14" t="s">
        <v>78</v>
      </c>
      <c r="B36" s="14" t="s">
        <v>29</v>
      </c>
      <c r="C36" s="15">
        <v>7.97</v>
      </c>
      <c r="D36" s="14">
        <v>2</v>
      </c>
      <c r="E36" s="23">
        <f t="shared" ref="E36:E44" si="3">ROUND(C36*D36,2)</f>
        <v>15.94</v>
      </c>
      <c r="F36" s="16">
        <v>0</v>
      </c>
      <c r="G36" s="23">
        <f t="shared" ref="G36:G44" si="4">ROUND(E36*F36,2)</f>
        <v>0</v>
      </c>
      <c r="H36" s="23">
        <f t="shared" ref="H36:H44" si="5">ROUND(E36-G36,2)</f>
        <v>15.94</v>
      </c>
    </row>
    <row r="37" spans="1:8" x14ac:dyDescent="0.25">
      <c r="A37" s="14" t="s">
        <v>107</v>
      </c>
      <c r="B37" s="14" t="s">
        <v>18</v>
      </c>
      <c r="C37" s="15">
        <v>1.77</v>
      </c>
      <c r="D37" s="14">
        <v>5.2</v>
      </c>
      <c r="E37" s="23">
        <f t="shared" si="3"/>
        <v>9.1999999999999993</v>
      </c>
      <c r="F37" s="16">
        <v>0</v>
      </c>
      <c r="G37" s="23">
        <f t="shared" si="4"/>
        <v>0</v>
      </c>
      <c r="H37" s="23">
        <f t="shared" si="5"/>
        <v>9.1999999999999993</v>
      </c>
    </row>
    <row r="38" spans="1:8" x14ac:dyDescent="0.25">
      <c r="A38" s="14" t="s">
        <v>79</v>
      </c>
      <c r="B38" s="14" t="s">
        <v>18</v>
      </c>
      <c r="C38" s="15">
        <v>7.29</v>
      </c>
      <c r="D38" s="14">
        <v>1.34</v>
      </c>
      <c r="E38" s="23">
        <f t="shared" si="3"/>
        <v>9.77</v>
      </c>
      <c r="F38" s="16">
        <v>0</v>
      </c>
      <c r="G38" s="23">
        <f t="shared" si="4"/>
        <v>0</v>
      </c>
      <c r="H38" s="23">
        <f t="shared" si="5"/>
        <v>9.77</v>
      </c>
    </row>
    <row r="39" spans="1:8" x14ac:dyDescent="0.25">
      <c r="A39" s="14" t="s">
        <v>108</v>
      </c>
      <c r="B39" s="14" t="s">
        <v>18</v>
      </c>
      <c r="C39" s="15">
        <v>2.25</v>
      </c>
      <c r="D39" s="14">
        <v>6</v>
      </c>
      <c r="E39" s="23">
        <f t="shared" si="3"/>
        <v>13.5</v>
      </c>
      <c r="F39" s="16">
        <v>0</v>
      </c>
      <c r="G39" s="23">
        <f t="shared" si="4"/>
        <v>0</v>
      </c>
      <c r="H39" s="23">
        <f t="shared" si="5"/>
        <v>13.5</v>
      </c>
    </row>
    <row r="40" spans="1:8" x14ac:dyDescent="0.25">
      <c r="A40" s="14" t="s">
        <v>109</v>
      </c>
      <c r="B40" s="14" t="s">
        <v>18</v>
      </c>
      <c r="C40" s="15">
        <v>0.51</v>
      </c>
      <c r="D40" s="14">
        <v>2</v>
      </c>
      <c r="E40" s="23">
        <f t="shared" si="3"/>
        <v>1.02</v>
      </c>
      <c r="F40" s="16">
        <v>0</v>
      </c>
      <c r="G40" s="23">
        <f t="shared" si="4"/>
        <v>0</v>
      </c>
      <c r="H40" s="23">
        <f t="shared" si="5"/>
        <v>1.02</v>
      </c>
    </row>
    <row r="41" spans="1:8" x14ac:dyDescent="0.25">
      <c r="A41" s="14" t="s">
        <v>110</v>
      </c>
      <c r="B41" s="14" t="s">
        <v>18</v>
      </c>
      <c r="C41" s="15">
        <v>0.42</v>
      </c>
      <c r="D41" s="14">
        <v>12.8</v>
      </c>
      <c r="E41" s="23">
        <f t="shared" si="3"/>
        <v>5.38</v>
      </c>
      <c r="F41" s="16">
        <v>0</v>
      </c>
      <c r="G41" s="23">
        <f t="shared" si="4"/>
        <v>0</v>
      </c>
      <c r="H41" s="23">
        <f t="shared" si="5"/>
        <v>5.38</v>
      </c>
    </row>
    <row r="42" spans="1:8" x14ac:dyDescent="0.25">
      <c r="A42" s="14" t="s">
        <v>441</v>
      </c>
      <c r="B42" s="14" t="s">
        <v>18</v>
      </c>
      <c r="C42" s="15">
        <v>1.75</v>
      </c>
      <c r="D42" s="14">
        <v>1</v>
      </c>
      <c r="E42" s="23">
        <f t="shared" si="3"/>
        <v>1.75</v>
      </c>
      <c r="F42" s="16">
        <v>0</v>
      </c>
      <c r="G42" s="23">
        <f t="shared" si="4"/>
        <v>0</v>
      </c>
      <c r="H42" s="23">
        <f t="shared" si="5"/>
        <v>1.75</v>
      </c>
    </row>
    <row r="43" spans="1:8" x14ac:dyDescent="0.25">
      <c r="A43" s="14" t="s">
        <v>111</v>
      </c>
      <c r="B43" s="14" t="s">
        <v>48</v>
      </c>
      <c r="C43" s="15">
        <v>15</v>
      </c>
      <c r="D43" s="14">
        <v>1</v>
      </c>
      <c r="E43" s="23">
        <f t="shared" si="3"/>
        <v>15</v>
      </c>
      <c r="F43" s="16">
        <v>0</v>
      </c>
      <c r="G43" s="23">
        <f t="shared" si="4"/>
        <v>0</v>
      </c>
      <c r="H43" s="23">
        <f t="shared" si="5"/>
        <v>15</v>
      </c>
    </row>
    <row r="44" spans="1:8" x14ac:dyDescent="0.25">
      <c r="A44" s="14" t="s">
        <v>112</v>
      </c>
      <c r="B44" s="14" t="s">
        <v>18</v>
      </c>
      <c r="C44" s="15">
        <v>11.63</v>
      </c>
      <c r="D44" s="14">
        <v>1.5</v>
      </c>
      <c r="E44" s="23">
        <f t="shared" si="3"/>
        <v>17.45</v>
      </c>
      <c r="F44" s="16">
        <v>0</v>
      </c>
      <c r="G44" s="23">
        <f t="shared" si="4"/>
        <v>0</v>
      </c>
      <c r="H44" s="23">
        <f t="shared" si="5"/>
        <v>17.45</v>
      </c>
    </row>
    <row r="45" spans="1:8" x14ac:dyDescent="0.25">
      <c r="A45" s="13" t="s">
        <v>33</v>
      </c>
      <c r="C45" s="23"/>
      <c r="E45" s="23"/>
    </row>
    <row r="46" spans="1:8" x14ac:dyDescent="0.25">
      <c r="A46" s="14" t="s">
        <v>442</v>
      </c>
      <c r="B46" s="14" t="s">
        <v>60</v>
      </c>
      <c r="C46" s="15">
        <v>2.94</v>
      </c>
      <c r="D46" s="14">
        <v>30</v>
      </c>
      <c r="E46" s="23">
        <f>ROUND(C46*D46,2)</f>
        <v>88.2</v>
      </c>
      <c r="F46" s="16">
        <v>0</v>
      </c>
      <c r="G46" s="23">
        <f>ROUND(E46*F46,2)</f>
        <v>0</v>
      </c>
      <c r="H46" s="23">
        <f>ROUND(E46-G46,2)</f>
        <v>88.2</v>
      </c>
    </row>
    <row r="47" spans="1:8" x14ac:dyDescent="0.25">
      <c r="A47" s="13" t="s">
        <v>85</v>
      </c>
      <c r="C47" s="23"/>
      <c r="E47" s="23"/>
    </row>
    <row r="48" spans="1:8" x14ac:dyDescent="0.25">
      <c r="A48" s="14" t="s">
        <v>86</v>
      </c>
      <c r="B48" s="14" t="s">
        <v>18</v>
      </c>
      <c r="C48" s="15">
        <v>0.06</v>
      </c>
      <c r="D48" s="14">
        <v>42.72</v>
      </c>
      <c r="E48" s="23">
        <f>ROUND(C48*D48,2)</f>
        <v>2.56</v>
      </c>
      <c r="F48" s="16">
        <v>0</v>
      </c>
      <c r="G48" s="23">
        <f>ROUND(E48*F48,2)</f>
        <v>0</v>
      </c>
      <c r="H48" s="23">
        <f>ROUND(E48-G48,2)</f>
        <v>2.56</v>
      </c>
    </row>
    <row r="49" spans="1:8" x14ac:dyDescent="0.25">
      <c r="A49" s="13" t="s">
        <v>113</v>
      </c>
      <c r="C49" s="23"/>
      <c r="E49" s="23"/>
    </row>
    <row r="50" spans="1:8" x14ac:dyDescent="0.25">
      <c r="A50" s="14" t="s">
        <v>114</v>
      </c>
      <c r="B50" s="14" t="s">
        <v>26</v>
      </c>
      <c r="C50" s="15">
        <v>3.3</v>
      </c>
      <c r="D50" s="14">
        <v>0.4</v>
      </c>
      <c r="E50" s="23">
        <f>ROUND(C50*D50,2)</f>
        <v>1.32</v>
      </c>
      <c r="F50" s="16">
        <v>0</v>
      </c>
      <c r="G50" s="23">
        <f>ROUND(E50*F50,2)</f>
        <v>0</v>
      </c>
      <c r="H50" s="23">
        <f>ROUND(E50-G50,2)</f>
        <v>1.32</v>
      </c>
    </row>
    <row r="51" spans="1:8" x14ac:dyDescent="0.25">
      <c r="A51" s="13" t="s">
        <v>61</v>
      </c>
      <c r="C51" s="23"/>
      <c r="E51" s="23"/>
    </row>
    <row r="52" spans="1:8" x14ac:dyDescent="0.25">
      <c r="A52" s="14" t="s">
        <v>62</v>
      </c>
      <c r="B52" s="14" t="s">
        <v>48</v>
      </c>
      <c r="C52" s="15">
        <v>9</v>
      </c>
      <c r="D52" s="14">
        <v>1</v>
      </c>
      <c r="E52" s="23">
        <f>ROUND(C52*D52,2)</f>
        <v>9</v>
      </c>
      <c r="F52" s="16">
        <v>0</v>
      </c>
      <c r="G52" s="23">
        <f>ROUND(E52*F52,2)</f>
        <v>0</v>
      </c>
      <c r="H52" s="23">
        <f>ROUND(E52-G52,2)</f>
        <v>9</v>
      </c>
    </row>
    <row r="53" spans="1:8" x14ac:dyDescent="0.25">
      <c r="A53" s="13" t="s">
        <v>87</v>
      </c>
      <c r="C53" s="23"/>
      <c r="E53" s="23"/>
    </row>
    <row r="54" spans="1:8" x14ac:dyDescent="0.25">
      <c r="A54" s="14" t="s">
        <v>88</v>
      </c>
      <c r="B54" s="14" t="s">
        <v>48</v>
      </c>
      <c r="C54" s="15">
        <v>1</v>
      </c>
      <c r="D54" s="14">
        <v>1</v>
      </c>
      <c r="E54" s="23">
        <f>ROUND(C54*D54,2)</f>
        <v>1</v>
      </c>
      <c r="F54" s="16">
        <v>0</v>
      </c>
      <c r="G54" s="23">
        <f>ROUND(E54*F54,2)</f>
        <v>0</v>
      </c>
      <c r="H54" s="23">
        <f>ROUND(E54-G54,2)</f>
        <v>1</v>
      </c>
    </row>
    <row r="55" spans="1:8" x14ac:dyDescent="0.25">
      <c r="A55" s="13" t="s">
        <v>34</v>
      </c>
      <c r="C55" s="23"/>
      <c r="E55" s="23"/>
    </row>
    <row r="56" spans="1:8" x14ac:dyDescent="0.25">
      <c r="A56" s="14" t="s">
        <v>35</v>
      </c>
      <c r="B56" s="14" t="s">
        <v>36</v>
      </c>
      <c r="C56" s="15">
        <v>63.67</v>
      </c>
      <c r="D56" s="14">
        <v>0.66600000000000004</v>
      </c>
      <c r="E56" s="23">
        <f>ROUND(C56*D56,2)</f>
        <v>42.4</v>
      </c>
      <c r="F56" s="16">
        <v>0</v>
      </c>
      <c r="G56" s="23">
        <f>ROUND(E56*F56,2)</f>
        <v>0</v>
      </c>
      <c r="H56" s="23">
        <f>ROUND(E56-G56,2)</f>
        <v>42.4</v>
      </c>
    </row>
    <row r="57" spans="1:8" x14ac:dyDescent="0.25">
      <c r="A57" s="13" t="s">
        <v>115</v>
      </c>
      <c r="C57" s="23"/>
      <c r="E57" s="23"/>
    </row>
    <row r="58" spans="1:8" x14ac:dyDescent="0.25">
      <c r="A58" s="14" t="s">
        <v>116</v>
      </c>
      <c r="B58" s="14" t="s">
        <v>48</v>
      </c>
      <c r="C58" s="15">
        <v>8</v>
      </c>
      <c r="D58" s="14">
        <v>1</v>
      </c>
      <c r="E58" s="23">
        <f>ROUND(C58*D58,2)</f>
        <v>8</v>
      </c>
      <c r="F58" s="16">
        <v>0</v>
      </c>
      <c r="G58" s="23">
        <f>ROUND(E58*F58,2)</f>
        <v>0</v>
      </c>
      <c r="H58" s="23">
        <f>ROUND(E58-G58,2)</f>
        <v>8</v>
      </c>
    </row>
    <row r="59" spans="1:8" x14ac:dyDescent="0.25">
      <c r="A59" s="13" t="s">
        <v>117</v>
      </c>
      <c r="C59" s="23"/>
      <c r="E59" s="23"/>
    </row>
    <row r="60" spans="1:8" x14ac:dyDescent="0.25">
      <c r="A60" s="14" t="s">
        <v>118</v>
      </c>
      <c r="B60" s="14" t="s">
        <v>48</v>
      </c>
      <c r="C60" s="15">
        <v>10</v>
      </c>
      <c r="D60" s="14">
        <v>0.33300000000000002</v>
      </c>
      <c r="E60" s="23">
        <f>ROUND(C60*D60,2)</f>
        <v>3.33</v>
      </c>
      <c r="F60" s="16">
        <v>0</v>
      </c>
      <c r="G60" s="23">
        <f>ROUND(E60*F60,2)</f>
        <v>0</v>
      </c>
      <c r="H60" s="23">
        <f>ROUND(E60-G60,2)</f>
        <v>3.33</v>
      </c>
    </row>
    <row r="61" spans="1:8" x14ac:dyDescent="0.25">
      <c r="A61" s="13" t="s">
        <v>37</v>
      </c>
      <c r="C61" s="23"/>
      <c r="E61" s="23"/>
    </row>
    <row r="62" spans="1:8" x14ac:dyDescent="0.25">
      <c r="A62" s="14" t="s">
        <v>38</v>
      </c>
      <c r="B62" s="14" t="s">
        <v>39</v>
      </c>
      <c r="C62" s="15">
        <v>19.28</v>
      </c>
      <c r="D62" s="14">
        <v>0.55679999999999996</v>
      </c>
      <c r="E62" s="23">
        <f>ROUND(C62*D62,2)</f>
        <v>10.74</v>
      </c>
      <c r="F62" s="16">
        <v>0</v>
      </c>
      <c r="G62" s="23">
        <f>ROUND(E62*F62,2)</f>
        <v>0</v>
      </c>
      <c r="H62" s="23">
        <f>ROUND(E62-G62,2)</f>
        <v>10.74</v>
      </c>
    </row>
    <row r="63" spans="1:8" x14ac:dyDescent="0.25">
      <c r="A63" s="14" t="s">
        <v>91</v>
      </c>
      <c r="B63" s="14" t="s">
        <v>39</v>
      </c>
      <c r="C63" s="15">
        <v>19.28</v>
      </c>
      <c r="D63" s="14">
        <v>0.1958</v>
      </c>
      <c r="E63" s="23">
        <f>ROUND(C63*D63,2)</f>
        <v>3.78</v>
      </c>
      <c r="F63" s="16">
        <v>0</v>
      </c>
      <c r="G63" s="23">
        <f>ROUND(E63*F63,2)</f>
        <v>0</v>
      </c>
      <c r="H63" s="23">
        <f>ROUND(E63-G63,2)</f>
        <v>3.78</v>
      </c>
    </row>
    <row r="64" spans="1:8" x14ac:dyDescent="0.25">
      <c r="A64" s="13" t="s">
        <v>43</v>
      </c>
      <c r="C64" s="23"/>
      <c r="E64" s="23"/>
    </row>
    <row r="65" spans="1:8" x14ac:dyDescent="0.25">
      <c r="A65" s="14" t="s">
        <v>42</v>
      </c>
      <c r="B65" s="14" t="s">
        <v>39</v>
      </c>
      <c r="C65" s="15">
        <v>9.06</v>
      </c>
      <c r="D65" s="14">
        <v>0.14580000000000001</v>
      </c>
      <c r="E65" s="23">
        <f>ROUND(C65*D65,2)</f>
        <v>1.32</v>
      </c>
      <c r="F65" s="16">
        <v>0</v>
      </c>
      <c r="G65" s="23">
        <f>ROUND(E65*F65,2)</f>
        <v>0</v>
      </c>
      <c r="H65" s="23">
        <f>ROUND(E65-G65,2)</f>
        <v>1.32</v>
      </c>
    </row>
    <row r="66" spans="1:8" x14ac:dyDescent="0.25">
      <c r="A66" s="14" t="s">
        <v>91</v>
      </c>
      <c r="B66" s="14" t="s">
        <v>39</v>
      </c>
      <c r="C66" s="15">
        <v>9.06</v>
      </c>
      <c r="D66" s="14">
        <v>0.18410000000000001</v>
      </c>
      <c r="E66" s="23">
        <f>ROUND(C66*D66,2)</f>
        <v>1.67</v>
      </c>
      <c r="F66" s="16">
        <v>0</v>
      </c>
      <c r="G66" s="23">
        <f>ROUND(E66*F66,2)</f>
        <v>0</v>
      </c>
      <c r="H66" s="23">
        <f>ROUND(E66-G66,2)</f>
        <v>1.67</v>
      </c>
    </row>
    <row r="67" spans="1:8" x14ac:dyDescent="0.25">
      <c r="A67" s="14" t="s">
        <v>44</v>
      </c>
      <c r="B67" s="14" t="s">
        <v>39</v>
      </c>
      <c r="C67" s="15">
        <v>19.32</v>
      </c>
      <c r="D67" s="14">
        <v>0.60209999999999997</v>
      </c>
      <c r="E67" s="23">
        <f>ROUND(C67*D67,2)</f>
        <v>11.63</v>
      </c>
      <c r="F67" s="16">
        <v>0</v>
      </c>
      <c r="G67" s="23">
        <f>ROUND(E67*F67,2)</f>
        <v>0</v>
      </c>
      <c r="H67" s="23">
        <f>ROUND(E67-G67,2)</f>
        <v>11.63</v>
      </c>
    </row>
    <row r="68" spans="1:8" x14ac:dyDescent="0.25">
      <c r="A68" s="13" t="s">
        <v>45</v>
      </c>
      <c r="C68" s="23"/>
      <c r="E68" s="23"/>
    </row>
    <row r="69" spans="1:8" x14ac:dyDescent="0.25">
      <c r="A69" s="14" t="s">
        <v>38</v>
      </c>
      <c r="B69" s="14" t="s">
        <v>19</v>
      </c>
      <c r="C69" s="15">
        <v>2.94</v>
      </c>
      <c r="D69" s="14">
        <v>8.5975000000000001</v>
      </c>
      <c r="E69" s="23">
        <f>ROUND(C69*D69,2)</f>
        <v>25.28</v>
      </c>
      <c r="F69" s="16">
        <v>0</v>
      </c>
      <c r="G69" s="23">
        <f>ROUND(E69*F69,2)</f>
        <v>0</v>
      </c>
      <c r="H69" s="23">
        <f>ROUND(E69-G69,2)</f>
        <v>25.28</v>
      </c>
    </row>
    <row r="70" spans="1:8" x14ac:dyDescent="0.25">
      <c r="A70" s="14" t="s">
        <v>91</v>
      </c>
      <c r="B70" s="14" t="s">
        <v>19</v>
      </c>
      <c r="C70" s="15">
        <v>2.94</v>
      </c>
      <c r="D70" s="14">
        <v>4.7339000000000002</v>
      </c>
      <c r="E70" s="23">
        <f>ROUND(C70*D70,2)</f>
        <v>13.92</v>
      </c>
      <c r="F70" s="16">
        <v>0</v>
      </c>
      <c r="G70" s="23">
        <f>ROUND(E70*F70,2)</f>
        <v>0</v>
      </c>
      <c r="H70" s="23">
        <f>ROUND(E70-G70,2)</f>
        <v>13.92</v>
      </c>
    </row>
    <row r="71" spans="1:8" x14ac:dyDescent="0.25">
      <c r="A71" s="13" t="s">
        <v>47</v>
      </c>
      <c r="C71" s="23"/>
      <c r="E71" s="23"/>
    </row>
    <row r="72" spans="1:8" x14ac:dyDescent="0.25">
      <c r="A72" s="14" t="s">
        <v>42</v>
      </c>
      <c r="B72" s="14" t="s">
        <v>48</v>
      </c>
      <c r="C72" s="15">
        <v>13.03</v>
      </c>
      <c r="D72" s="14">
        <v>1</v>
      </c>
      <c r="E72" s="23">
        <f>ROUND(C72*D72,2)</f>
        <v>13.03</v>
      </c>
      <c r="F72" s="16">
        <v>0</v>
      </c>
      <c r="G72" s="23">
        <f>ROUND(E72*F72,2)</f>
        <v>0</v>
      </c>
      <c r="H72" s="23">
        <f t="shared" ref="H72:H77" si="6">ROUND(E72-G72,2)</f>
        <v>13.03</v>
      </c>
    </row>
    <row r="73" spans="1:8" x14ac:dyDescent="0.25">
      <c r="A73" s="14" t="s">
        <v>38</v>
      </c>
      <c r="B73" s="14" t="s">
        <v>48</v>
      </c>
      <c r="C73" s="15">
        <v>6.86</v>
      </c>
      <c r="D73" s="14">
        <v>1</v>
      </c>
      <c r="E73" s="23">
        <f>ROUND(C73*D73,2)</f>
        <v>6.86</v>
      </c>
      <c r="F73" s="16">
        <v>0</v>
      </c>
      <c r="G73" s="23">
        <f>ROUND(E73*F73,2)</f>
        <v>0</v>
      </c>
      <c r="H73" s="23">
        <f t="shared" si="6"/>
        <v>6.86</v>
      </c>
    </row>
    <row r="74" spans="1:8" x14ac:dyDescent="0.25">
      <c r="A74" s="14" t="s">
        <v>91</v>
      </c>
      <c r="B74" s="14" t="s">
        <v>48</v>
      </c>
      <c r="C74" s="15">
        <v>30.06</v>
      </c>
      <c r="D74" s="14">
        <v>1</v>
      </c>
      <c r="E74" s="23">
        <f>ROUND(C74*D74,2)</f>
        <v>30.06</v>
      </c>
      <c r="F74" s="16">
        <v>0</v>
      </c>
      <c r="G74" s="23">
        <f>ROUND(E74*F74,2)</f>
        <v>0</v>
      </c>
      <c r="H74" s="23">
        <f t="shared" si="6"/>
        <v>30.06</v>
      </c>
    </row>
    <row r="75" spans="1:8" x14ac:dyDescent="0.25">
      <c r="A75" s="9" t="s">
        <v>49</v>
      </c>
      <c r="B75" s="9" t="s">
        <v>48</v>
      </c>
      <c r="C75" s="10">
        <v>28.14</v>
      </c>
      <c r="D75" s="9">
        <v>1</v>
      </c>
      <c r="E75" s="22">
        <f>ROUND(C75*D75,2)</f>
        <v>28.14</v>
      </c>
      <c r="F75" s="11">
        <v>0</v>
      </c>
      <c r="G75" s="22">
        <f>ROUND(E75*F75,2)</f>
        <v>0</v>
      </c>
      <c r="H75" s="22">
        <f t="shared" si="6"/>
        <v>28.14</v>
      </c>
    </row>
    <row r="76" spans="1:8" x14ac:dyDescent="0.25">
      <c r="A76" s="7" t="s">
        <v>50</v>
      </c>
      <c r="C76" s="23"/>
      <c r="E76" s="23">
        <f>SUM(E13:E75)</f>
        <v>833.18999999999983</v>
      </c>
      <c r="G76" s="12">
        <f>SUM(G13:G75)</f>
        <v>0</v>
      </c>
      <c r="H76" s="12">
        <f t="shared" si="6"/>
        <v>833.19</v>
      </c>
    </row>
    <row r="77" spans="1:8" x14ac:dyDescent="0.25">
      <c r="A77" s="7" t="s">
        <v>51</v>
      </c>
      <c r="C77" s="23"/>
      <c r="E77" s="23" t="e">
        <f>+#REF!-E76</f>
        <v>#REF!</v>
      </c>
      <c r="G77" s="12" t="e">
        <f>+#REF!-G76</f>
        <v>#REF!</v>
      </c>
      <c r="H77" s="12" t="e">
        <f t="shared" si="6"/>
        <v>#REF!</v>
      </c>
    </row>
    <row r="78" spans="1:8" x14ac:dyDescent="0.25">
      <c r="A78" t="s">
        <v>12</v>
      </c>
      <c r="C78" s="23"/>
      <c r="E78" s="23"/>
    </row>
    <row r="79" spans="1:8" x14ac:dyDescent="0.25">
      <c r="A79" s="7" t="s">
        <v>52</v>
      </c>
      <c r="C79" s="23"/>
      <c r="E79" s="23"/>
    </row>
    <row r="80" spans="1:8" x14ac:dyDescent="0.25">
      <c r="A80" s="14" t="s">
        <v>42</v>
      </c>
      <c r="B80" s="14" t="s">
        <v>48</v>
      </c>
      <c r="C80" s="15">
        <v>24.73</v>
      </c>
      <c r="D80" s="14">
        <v>1</v>
      </c>
      <c r="E80" s="23">
        <f>ROUND(C80*D80,2)</f>
        <v>24.73</v>
      </c>
      <c r="F80" s="16">
        <v>0</v>
      </c>
      <c r="G80" s="23">
        <f>ROUND(E80*F80,2)</f>
        <v>0</v>
      </c>
      <c r="H80" s="23">
        <f t="shared" ref="H80:H85" si="7">ROUND(E80-G80,2)</f>
        <v>24.73</v>
      </c>
    </row>
    <row r="81" spans="1:8" x14ac:dyDescent="0.25">
      <c r="A81" s="14" t="s">
        <v>38</v>
      </c>
      <c r="B81" s="14" t="s">
        <v>48</v>
      </c>
      <c r="C81" s="15">
        <v>53.14</v>
      </c>
      <c r="D81" s="14">
        <v>1</v>
      </c>
      <c r="E81" s="23">
        <f>ROUND(C81*D81,2)</f>
        <v>53.14</v>
      </c>
      <c r="F81" s="16">
        <v>0</v>
      </c>
      <c r="G81" s="23">
        <f>ROUND(E81*F81,2)</f>
        <v>0</v>
      </c>
      <c r="H81" s="23">
        <f t="shared" si="7"/>
        <v>53.14</v>
      </c>
    </row>
    <row r="82" spans="1:8" x14ac:dyDescent="0.25">
      <c r="A82" s="9" t="s">
        <v>91</v>
      </c>
      <c r="B82" s="9" t="s">
        <v>48</v>
      </c>
      <c r="C82" s="10">
        <v>145.38999999999999</v>
      </c>
      <c r="D82" s="9">
        <v>1</v>
      </c>
      <c r="E82" s="22">
        <f>ROUND(C82*D82,2)</f>
        <v>145.38999999999999</v>
      </c>
      <c r="F82" s="11">
        <v>0</v>
      </c>
      <c r="G82" s="22">
        <f>ROUND(E82*F82,2)</f>
        <v>0</v>
      </c>
      <c r="H82" s="22">
        <f t="shared" si="7"/>
        <v>145.38999999999999</v>
      </c>
    </row>
    <row r="83" spans="1:8" x14ac:dyDescent="0.25">
      <c r="A83" s="7" t="s">
        <v>53</v>
      </c>
      <c r="C83" s="23"/>
      <c r="E83" s="23">
        <f>SUM(E80:E82)</f>
        <v>223.26</v>
      </c>
      <c r="G83" s="12">
        <f>SUM(G80:G82)</f>
        <v>0</v>
      </c>
      <c r="H83" s="12">
        <f t="shared" si="7"/>
        <v>223.26</v>
      </c>
    </row>
    <row r="84" spans="1:8" x14ac:dyDescent="0.25">
      <c r="A84" s="7" t="s">
        <v>54</v>
      </c>
      <c r="C84" s="23"/>
      <c r="E84" s="23">
        <f>+E76+E83</f>
        <v>1056.4499999999998</v>
      </c>
      <c r="G84" s="12">
        <f>+G76+G83</f>
        <v>0</v>
      </c>
      <c r="H84" s="12">
        <f t="shared" si="7"/>
        <v>1056.45</v>
      </c>
    </row>
    <row r="85" spans="1:8" x14ac:dyDescent="0.25">
      <c r="A85" s="7" t="s">
        <v>55</v>
      </c>
      <c r="C85" s="23"/>
      <c r="E85" s="23" t="e">
        <f>+#REF!-E84</f>
        <v>#REF!</v>
      </c>
      <c r="G85" s="12" t="e">
        <f>+#REF!-G84</f>
        <v>#REF!</v>
      </c>
      <c r="H85" s="12" t="e">
        <f t="shared" si="7"/>
        <v>#REF!</v>
      </c>
    </row>
    <row r="86" spans="1:8" x14ac:dyDescent="0.25">
      <c r="A86" t="s">
        <v>119</v>
      </c>
      <c r="C86" s="23"/>
      <c r="E86" s="23"/>
    </row>
    <row r="87" spans="1:8" x14ac:dyDescent="0.25">
      <c r="A87" t="s">
        <v>483</v>
      </c>
      <c r="C87" s="23"/>
      <c r="E87" s="23"/>
    </row>
    <row r="88" spans="1:8" x14ac:dyDescent="0.25">
      <c r="A88" s="7" t="s">
        <v>120</v>
      </c>
      <c r="C88" s="23"/>
      <c r="E88" s="23"/>
    </row>
    <row r="89" spans="1:8" x14ac:dyDescent="0.25">
      <c r="A89" s="7" t="s">
        <v>121</v>
      </c>
      <c r="C89" s="23"/>
      <c r="E89" s="23"/>
    </row>
    <row r="90" spans="1:8" x14ac:dyDescent="0.25">
      <c r="A90" s="7"/>
      <c r="C90" s="23"/>
      <c r="E90" s="23"/>
    </row>
    <row r="98" spans="1:19" x14ac:dyDescent="0.25">
      <c r="A98" t="str" cm="1">
        <f t="array" aca="1" ref="A98" ca="1">MID(CELL("filename",A1),FIND("]",CELL("filename",A1))+1,256)</f>
        <v>cotton5</v>
      </c>
    </row>
    <row r="99" spans="1:19" x14ac:dyDescent="0.25">
      <c r="A99" s="7" t="s">
        <v>50</v>
      </c>
      <c r="E99" s="25">
        <f>VLOOKUP(A99,$A$1:$H$98,5,FALSE)</f>
        <v>833.18999999999983</v>
      </c>
    </row>
    <row r="100" spans="1:19" x14ac:dyDescent="0.25">
      <c r="A100" s="7" t="s">
        <v>288</v>
      </c>
      <c r="E100" s="25">
        <f>VLOOKUP(A100,$A$1:$H$98,5,FALSE)</f>
        <v>223.26</v>
      </c>
    </row>
    <row r="101" spans="1:19" x14ac:dyDescent="0.25">
      <c r="A101" s="7" t="s">
        <v>289</v>
      </c>
      <c r="E101" s="25">
        <f t="shared" ref="E101:E102" si="8">VLOOKUP(A101,$A$1:$H$98,5,FALSE)</f>
        <v>1056.4499999999998</v>
      </c>
    </row>
    <row r="102" spans="1:19" x14ac:dyDescent="0.25">
      <c r="A102" s="7" t="s">
        <v>55</v>
      </c>
      <c r="E102" s="25" t="e">
        <f t="shared" si="8"/>
        <v>#REF!</v>
      </c>
    </row>
    <row r="103" spans="1:19" x14ac:dyDescent="0.25">
      <c r="A103" s="21" t="s">
        <v>250</v>
      </c>
    </row>
    <row r="104" spans="1:19" x14ac:dyDescent="0.25">
      <c r="A104" s="21"/>
    </row>
    <row r="105" spans="1:19" x14ac:dyDescent="0.25">
      <c r="A105" s="25"/>
      <c r="B105" s="25"/>
      <c r="C105" s="25"/>
      <c r="D105" s="25"/>
      <c r="E105" s="25"/>
      <c r="F105" s="25"/>
      <c r="G105" s="25"/>
      <c r="H105" s="25"/>
    </row>
    <row r="106" spans="1:19" x14ac:dyDescent="0.25">
      <c r="B106" s="12"/>
      <c r="C106" s="12"/>
      <c r="D106" s="12"/>
      <c r="E106" s="12"/>
      <c r="F106" s="12"/>
      <c r="G106" s="12"/>
      <c r="H106" s="12"/>
      <c r="I106" s="12"/>
      <c r="S106" s="12"/>
    </row>
    <row r="107" spans="1:19" x14ac:dyDescent="0.25">
      <c r="B107" s="12"/>
      <c r="C107" s="12"/>
      <c r="D107" s="12"/>
      <c r="E107" s="12"/>
      <c r="F107" s="12"/>
      <c r="G107" s="12"/>
      <c r="H107" s="12"/>
      <c r="I107" s="12"/>
      <c r="S107" s="12"/>
    </row>
    <row r="108" spans="1:19" x14ac:dyDescent="0.25">
      <c r="B108" s="12"/>
      <c r="C108" s="12"/>
      <c r="D108" s="12"/>
      <c r="E108" s="12"/>
      <c r="F108" s="12"/>
      <c r="G108" s="12"/>
      <c r="H108" s="12"/>
      <c r="I108" s="12"/>
      <c r="S108" s="12"/>
    </row>
    <row r="109" spans="1:19" x14ac:dyDescent="0.25">
      <c r="B109" s="12"/>
      <c r="C109" s="12"/>
      <c r="D109" s="12"/>
      <c r="E109" s="12"/>
      <c r="F109" s="12"/>
      <c r="G109" s="12"/>
      <c r="H109" s="12"/>
      <c r="I109" s="12"/>
      <c r="S109" s="12"/>
    </row>
    <row r="110" spans="1:19" x14ac:dyDescent="0.25">
      <c r="B110" s="12"/>
      <c r="C110" s="12"/>
      <c r="D110" s="12"/>
      <c r="E110" s="12"/>
      <c r="F110" s="12"/>
      <c r="G110" s="12"/>
      <c r="H110" s="12"/>
      <c r="I110" s="12"/>
      <c r="S110" s="12"/>
    </row>
    <row r="111" spans="1:19" x14ac:dyDescent="0.25">
      <c r="B111" s="12"/>
      <c r="C111" s="12"/>
      <c r="D111" s="12"/>
      <c r="E111" s="12"/>
      <c r="F111" s="12"/>
      <c r="G111" s="12"/>
      <c r="H111" s="12"/>
      <c r="I111" s="12"/>
      <c r="S111" s="12"/>
    </row>
    <row r="112" spans="1:19" x14ac:dyDescent="0.25">
      <c r="B112" s="12"/>
      <c r="C112" s="12"/>
      <c r="D112" s="12"/>
      <c r="E112" s="12"/>
      <c r="F112" s="12"/>
      <c r="G112" s="12"/>
      <c r="H112" s="12"/>
      <c r="I112" s="12"/>
      <c r="S112" s="12"/>
    </row>
    <row r="114" spans="1:14" x14ac:dyDescent="0.25">
      <c r="K114" s="21"/>
    </row>
    <row r="115" spans="1:14" x14ac:dyDescent="0.25">
      <c r="A115" s="21"/>
    </row>
    <row r="116" spans="1:14" x14ac:dyDescent="0.25">
      <c r="A116" s="25"/>
      <c r="N116" s="12"/>
    </row>
    <row r="117" spans="1:14" x14ac:dyDescent="0.25">
      <c r="B117" s="12"/>
      <c r="C117" s="12"/>
      <c r="D117" s="12"/>
      <c r="E117" s="12"/>
      <c r="F117" s="12"/>
      <c r="G117" s="12"/>
      <c r="H117" s="12"/>
      <c r="N117" s="12"/>
    </row>
    <row r="118" spans="1:14" x14ac:dyDescent="0.25">
      <c r="B118" s="12"/>
      <c r="C118" s="12"/>
      <c r="D118" s="12"/>
      <c r="E118" s="12"/>
      <c r="F118" s="12"/>
      <c r="G118" s="12"/>
      <c r="H118" s="12"/>
      <c r="N118" s="12"/>
    </row>
    <row r="119" spans="1:14" x14ac:dyDescent="0.25">
      <c r="B119" s="12"/>
      <c r="C119" s="12"/>
      <c r="D119" s="12"/>
      <c r="E119" s="12"/>
      <c r="F119" s="12"/>
      <c r="G119" s="12"/>
      <c r="H119" s="12"/>
      <c r="N119" s="12"/>
    </row>
    <row r="120" spans="1:14" x14ac:dyDescent="0.25">
      <c r="B120" s="12"/>
      <c r="C120" s="12"/>
      <c r="D120" s="12"/>
      <c r="E120" s="12"/>
      <c r="F120" s="12"/>
      <c r="G120" s="12"/>
      <c r="H120" s="12"/>
      <c r="N120" s="12"/>
    </row>
    <row r="121" spans="1:14" x14ac:dyDescent="0.25">
      <c r="B121" s="12"/>
      <c r="C121" s="12"/>
      <c r="D121" s="12"/>
      <c r="E121" s="12"/>
      <c r="F121" s="12"/>
      <c r="G121" s="12"/>
      <c r="H121" s="12"/>
      <c r="N121" s="12"/>
    </row>
    <row r="122" spans="1:14" x14ac:dyDescent="0.25">
      <c r="B122" s="12"/>
      <c r="C122" s="12"/>
      <c r="D122" s="12"/>
      <c r="E122" s="12"/>
      <c r="F122" s="12"/>
      <c r="G122" s="12"/>
      <c r="H122" s="12"/>
      <c r="N122" s="12"/>
    </row>
    <row r="123" spans="1:14" x14ac:dyDescent="0.25">
      <c r="B123" s="12"/>
      <c r="C123" s="12"/>
      <c r="D123" s="12"/>
      <c r="E123" s="12"/>
      <c r="F123" s="12"/>
      <c r="G123" s="12"/>
      <c r="H123" s="12"/>
      <c r="N123" s="12"/>
    </row>
    <row r="124" spans="1:14" x14ac:dyDescent="0.25">
      <c r="D124" s="12"/>
      <c r="N124" s="12"/>
    </row>
    <row r="125" spans="1:14" x14ac:dyDescent="0.25">
      <c r="D125" s="12"/>
      <c r="N125" s="12"/>
    </row>
    <row r="126" spans="1:14" x14ac:dyDescent="0.25">
      <c r="D126" s="12"/>
      <c r="N126" s="12"/>
    </row>
    <row r="127" spans="1:14" x14ac:dyDescent="0.25">
      <c r="N127" s="12"/>
    </row>
    <row r="128" spans="1:14" x14ac:dyDescent="0.25">
      <c r="D128" s="12"/>
    </row>
    <row r="129" spans="4:14" x14ac:dyDescent="0.25">
      <c r="D129" s="12"/>
      <c r="N129" s="12"/>
    </row>
    <row r="130" spans="4:14" x14ac:dyDescent="0.25">
      <c r="D130" s="12"/>
      <c r="N130" s="12"/>
    </row>
    <row r="131" spans="4:14" x14ac:dyDescent="0.25">
      <c r="D131" s="12"/>
      <c r="N131" s="12"/>
    </row>
    <row r="132" spans="4:14" x14ac:dyDescent="0.25">
      <c r="D132" s="12"/>
    </row>
    <row r="133" spans="4:14" x14ac:dyDescent="0.25">
      <c r="D133" s="12"/>
      <c r="N133" s="12"/>
    </row>
    <row r="134" spans="4:14" x14ac:dyDescent="0.25">
      <c r="D134" s="12"/>
      <c r="N134" s="12"/>
    </row>
    <row r="135" spans="4:14" x14ac:dyDescent="0.25">
      <c r="N135" s="12"/>
    </row>
    <row r="136" spans="4:14" x14ac:dyDescent="0.25">
      <c r="D136" s="12"/>
      <c r="N136" s="12"/>
    </row>
    <row r="137" spans="4:14" x14ac:dyDescent="0.25">
      <c r="D137" s="12"/>
      <c r="N137" s="12"/>
    </row>
    <row r="138" spans="4:14" x14ac:dyDescent="0.25">
      <c r="D138" s="12"/>
      <c r="N138" s="12"/>
    </row>
    <row r="139" spans="4:14" x14ac:dyDescent="0.25">
      <c r="D139" s="12"/>
      <c r="N139" s="12"/>
    </row>
    <row r="140" spans="4:14" x14ac:dyDescent="0.25">
      <c r="D140" s="12"/>
    </row>
    <row r="141" spans="4:14" x14ac:dyDescent="0.25">
      <c r="D141" s="12"/>
      <c r="N141" s="12"/>
    </row>
    <row r="142" spans="4:14" x14ac:dyDescent="0.25">
      <c r="D142" s="12"/>
      <c r="N142" s="12"/>
    </row>
    <row r="143" spans="4:14" x14ac:dyDescent="0.25">
      <c r="N143" s="12"/>
    </row>
    <row r="144" spans="4:14" x14ac:dyDescent="0.25">
      <c r="N144" s="12"/>
    </row>
    <row r="145" spans="14:14" x14ac:dyDescent="0.25">
      <c r="N145" s="12"/>
    </row>
    <row r="146" spans="14:14" x14ac:dyDescent="0.25">
      <c r="N146" s="12"/>
    </row>
    <row r="147" spans="14:14" x14ac:dyDescent="0.25">
      <c r="N147" s="12"/>
    </row>
    <row r="157" spans="14:14" x14ac:dyDescent="0.25">
      <c r="N157" s="12"/>
    </row>
    <row r="158" spans="14:14" x14ac:dyDescent="0.25">
      <c r="N158" s="12"/>
    </row>
    <row r="159" spans="14:14" x14ac:dyDescent="0.25">
      <c r="N159" s="12"/>
    </row>
    <row r="160" spans="14:14" x14ac:dyDescent="0.25">
      <c r="N160" s="12"/>
    </row>
    <row r="161" spans="14:14" x14ac:dyDescent="0.25">
      <c r="N161" s="12"/>
    </row>
    <row r="162" spans="14:14" x14ac:dyDescent="0.25">
      <c r="N162" s="12"/>
    </row>
    <row r="163" spans="14:14" x14ac:dyDescent="0.25">
      <c r="N163" s="12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42682-9B97-45BD-990E-89973F0E6E5F}">
  <sheetPr codeName="Sheet18"/>
  <dimension ref="A1:S163"/>
  <sheetViews>
    <sheetView topLeftCell="A106" workbookViewId="0">
      <selection activeCell="D7" sqref="D7"/>
    </sheetView>
  </sheetViews>
  <sheetFormatPr defaultRowHeight="15" x14ac:dyDescent="0.25"/>
  <cols>
    <col min="1" max="1" width="25.5703125" customWidth="1"/>
    <col min="2" max="2" width="16.42578125" bestFit="1" customWidth="1"/>
    <col min="3" max="3" width="10.5703125" customWidth="1"/>
    <col min="4" max="4" width="11.140625" customWidth="1"/>
    <col min="5" max="5" width="11" customWidth="1"/>
    <col min="6" max="6" width="11.85546875" customWidth="1"/>
    <col min="7" max="7" width="10.5703125" customWidth="1"/>
    <col min="8" max="8" width="11.5703125" customWidth="1"/>
    <col min="9" max="9" width="10.5703125" customWidth="1"/>
    <col min="12" max="12" width="10.5703125" customWidth="1"/>
    <col min="13" max="13" width="10.42578125" customWidth="1"/>
    <col min="14" max="14" width="10.5703125" customWidth="1"/>
    <col min="15" max="15" width="11" customWidth="1"/>
    <col min="16" max="16" width="11.42578125" customWidth="1"/>
    <col min="17" max="17" width="10.5703125" customWidth="1"/>
    <col min="18" max="18" width="9.5703125" customWidth="1"/>
  </cols>
  <sheetData>
    <row r="1" spans="1:8" x14ac:dyDescent="0.25">
      <c r="A1" s="81" t="s">
        <v>213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163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510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17</v>
      </c>
      <c r="C12" s="23"/>
      <c r="E12" s="23"/>
    </row>
    <row r="13" spans="1:8" x14ac:dyDescent="0.25">
      <c r="A13" s="14" t="s">
        <v>66</v>
      </c>
      <c r="B13" s="14" t="s">
        <v>18</v>
      </c>
      <c r="C13" s="15">
        <v>1.0900000000000001</v>
      </c>
      <c r="D13" s="14">
        <v>2.2999999999999998</v>
      </c>
      <c r="E13" s="23">
        <f>ROUND(C13*D13,2)</f>
        <v>2.5099999999999998</v>
      </c>
      <c r="F13" s="16">
        <v>0</v>
      </c>
      <c r="G13" s="23">
        <f>ROUND(E13*F13,2)</f>
        <v>0</v>
      </c>
      <c r="H13" s="23">
        <f>ROUND(E13-G13,2)</f>
        <v>2.5099999999999998</v>
      </c>
    </row>
    <row r="14" spans="1:8" x14ac:dyDescent="0.25">
      <c r="A14" s="14" t="s">
        <v>67</v>
      </c>
      <c r="B14" s="14" t="s">
        <v>26</v>
      </c>
      <c r="C14" s="15">
        <v>3.01</v>
      </c>
      <c r="D14" s="14">
        <v>2.3125</v>
      </c>
      <c r="E14" s="23">
        <f>ROUND(C14*D14,2)</f>
        <v>6.96</v>
      </c>
      <c r="F14" s="16">
        <v>0</v>
      </c>
      <c r="G14" s="23">
        <f>ROUND(E14*F14,2)</f>
        <v>0</v>
      </c>
      <c r="H14" s="23">
        <f>ROUND(E14-G14,2)</f>
        <v>6.96</v>
      </c>
    </row>
    <row r="15" spans="1:8" x14ac:dyDescent="0.25">
      <c r="A15" s="14" t="s">
        <v>68</v>
      </c>
      <c r="B15" s="14" t="s">
        <v>26</v>
      </c>
      <c r="C15" s="15">
        <v>7.75</v>
      </c>
      <c r="D15" s="14">
        <v>0.5</v>
      </c>
      <c r="E15" s="23">
        <f>ROUND(C15*D15,2)</f>
        <v>3.88</v>
      </c>
      <c r="F15" s="16">
        <v>0</v>
      </c>
      <c r="G15" s="23">
        <f>ROUND(E15*F15,2)</f>
        <v>0</v>
      </c>
      <c r="H15" s="23">
        <f>ROUND(E15-G15,2)</f>
        <v>3.88</v>
      </c>
    </row>
    <row r="16" spans="1:8" x14ac:dyDescent="0.25">
      <c r="A16" s="14" t="s">
        <v>495</v>
      </c>
      <c r="B16" s="14" t="s">
        <v>496</v>
      </c>
      <c r="C16" s="15">
        <v>41.25</v>
      </c>
      <c r="D16" s="14">
        <v>1.18</v>
      </c>
      <c r="E16" s="23">
        <f>ROUND(C16*D16,2)</f>
        <v>48.68</v>
      </c>
      <c r="F16" s="16">
        <v>0</v>
      </c>
      <c r="G16" s="23">
        <f>ROUND(E16*F16,2)</f>
        <v>0</v>
      </c>
      <c r="H16" s="23">
        <f>ROUND(E16-G16,2)</f>
        <v>48.68</v>
      </c>
    </row>
    <row r="17" spans="1:8" x14ac:dyDescent="0.25">
      <c r="A17" s="13" t="s">
        <v>69</v>
      </c>
      <c r="C17" s="23"/>
      <c r="E17" s="23"/>
    </row>
    <row r="18" spans="1:8" x14ac:dyDescent="0.25">
      <c r="A18" s="14" t="s">
        <v>70</v>
      </c>
      <c r="B18" s="14" t="s">
        <v>29</v>
      </c>
      <c r="C18" s="15">
        <v>0.11</v>
      </c>
      <c r="D18" s="14">
        <v>1000</v>
      </c>
      <c r="E18" s="23">
        <f>ROUND(C18*D18,2)</f>
        <v>110</v>
      </c>
      <c r="F18" s="16">
        <v>0</v>
      </c>
      <c r="G18" s="23">
        <f>ROUND(E18*F18,2)</f>
        <v>0</v>
      </c>
      <c r="H18" s="23">
        <f>ROUND(E18-G18,2)</f>
        <v>110</v>
      </c>
    </row>
    <row r="19" spans="1:8" x14ac:dyDescent="0.25">
      <c r="A19" s="13" t="s">
        <v>20</v>
      </c>
      <c r="C19" s="23"/>
      <c r="E19" s="23"/>
    </row>
    <row r="20" spans="1:8" x14ac:dyDescent="0.25">
      <c r="A20" s="14" t="s">
        <v>22</v>
      </c>
      <c r="B20" s="14" t="s">
        <v>21</v>
      </c>
      <c r="C20" s="15">
        <v>25.56</v>
      </c>
      <c r="D20" s="14">
        <v>1.5</v>
      </c>
      <c r="E20" s="23">
        <f>ROUND(C20*D20,2)</f>
        <v>38.340000000000003</v>
      </c>
      <c r="F20" s="16">
        <v>0</v>
      </c>
      <c r="G20" s="23">
        <f>ROUND(E20*F20,2)</f>
        <v>0</v>
      </c>
      <c r="H20" s="23">
        <f>ROUND(E20-G20,2)</f>
        <v>38.340000000000003</v>
      </c>
    </row>
    <row r="21" spans="1:8" x14ac:dyDescent="0.25">
      <c r="A21" s="14" t="s">
        <v>103</v>
      </c>
      <c r="B21" s="14" t="s">
        <v>19</v>
      </c>
      <c r="C21" s="15">
        <v>2.63</v>
      </c>
      <c r="D21" s="14">
        <v>28.933199999999999</v>
      </c>
      <c r="E21" s="23">
        <f>ROUND(C21*D21,2)</f>
        <v>76.09</v>
      </c>
      <c r="F21" s="16">
        <v>0</v>
      </c>
      <c r="G21" s="23">
        <f>ROUND(E21*F21,2)</f>
        <v>0</v>
      </c>
      <c r="H21" s="23">
        <f>ROUND(E21-G21,2)</f>
        <v>76.09</v>
      </c>
    </row>
    <row r="22" spans="1:8" x14ac:dyDescent="0.25">
      <c r="A22" s="13" t="s">
        <v>23</v>
      </c>
      <c r="C22" s="23"/>
      <c r="E22" s="23"/>
    </row>
    <row r="23" spans="1:8" x14ac:dyDescent="0.25">
      <c r="A23" s="14" t="s">
        <v>71</v>
      </c>
      <c r="B23" s="14" t="s">
        <v>48</v>
      </c>
      <c r="C23" s="15">
        <v>20</v>
      </c>
      <c r="D23" s="14">
        <v>1</v>
      </c>
      <c r="E23" s="23">
        <f>ROUND(C23*D23,2)</f>
        <v>20</v>
      </c>
      <c r="F23" s="16">
        <v>0</v>
      </c>
      <c r="G23" s="23">
        <f>ROUND(E23*F23,2)</f>
        <v>0</v>
      </c>
      <c r="H23" s="23">
        <f>ROUND(E23-G23,2)</f>
        <v>20</v>
      </c>
    </row>
    <row r="24" spans="1:8" x14ac:dyDescent="0.25">
      <c r="A24" s="13" t="s">
        <v>24</v>
      </c>
      <c r="C24" s="23"/>
      <c r="E24" s="23"/>
    </row>
    <row r="25" spans="1:8" x14ac:dyDescent="0.25">
      <c r="A25" s="14" t="s">
        <v>59</v>
      </c>
      <c r="B25" s="14" t="s">
        <v>26</v>
      </c>
      <c r="C25" s="15">
        <v>15</v>
      </c>
      <c r="D25" s="14">
        <v>0.5</v>
      </c>
      <c r="E25" s="23">
        <f t="shared" ref="E25:E30" si="0">ROUND(C25*D25,2)</f>
        <v>7.5</v>
      </c>
      <c r="F25" s="16">
        <v>0</v>
      </c>
      <c r="G25" s="23">
        <f t="shared" ref="G25:G30" si="1">ROUND(E25*F25,2)</f>
        <v>0</v>
      </c>
      <c r="H25" s="23">
        <f t="shared" ref="H25:H30" si="2">ROUND(E25-G25,2)</f>
        <v>7.5</v>
      </c>
    </row>
    <row r="26" spans="1:8" x14ac:dyDescent="0.25">
      <c r="A26" s="14" t="s">
        <v>25</v>
      </c>
      <c r="B26" s="14" t="s">
        <v>18</v>
      </c>
      <c r="C26" s="15">
        <v>0.12</v>
      </c>
      <c r="D26" s="14">
        <v>96</v>
      </c>
      <c r="E26" s="23">
        <f t="shared" si="0"/>
        <v>11.52</v>
      </c>
      <c r="F26" s="16">
        <v>0</v>
      </c>
      <c r="G26" s="23">
        <f t="shared" si="1"/>
        <v>0</v>
      </c>
      <c r="H26" s="23">
        <f t="shared" si="2"/>
        <v>11.52</v>
      </c>
    </row>
    <row r="27" spans="1:8" x14ac:dyDescent="0.25">
      <c r="A27" s="14" t="s">
        <v>105</v>
      </c>
      <c r="B27" s="14" t="s">
        <v>18</v>
      </c>
      <c r="C27" s="15">
        <v>0.32</v>
      </c>
      <c r="D27" s="14">
        <v>48</v>
      </c>
      <c r="E27" s="23">
        <f t="shared" si="0"/>
        <v>15.36</v>
      </c>
      <c r="F27" s="16">
        <v>0</v>
      </c>
      <c r="G27" s="23">
        <f t="shared" si="1"/>
        <v>0</v>
      </c>
      <c r="H27" s="23">
        <f t="shared" si="2"/>
        <v>15.36</v>
      </c>
    </row>
    <row r="28" spans="1:8" x14ac:dyDescent="0.25">
      <c r="A28" s="14" t="s">
        <v>106</v>
      </c>
      <c r="B28" s="14" t="s">
        <v>26</v>
      </c>
      <c r="C28" s="15">
        <v>7.34</v>
      </c>
      <c r="D28" s="14">
        <v>2</v>
      </c>
      <c r="E28" s="23">
        <f t="shared" si="0"/>
        <v>14.68</v>
      </c>
      <c r="F28" s="16">
        <v>0</v>
      </c>
      <c r="G28" s="23">
        <f t="shared" si="1"/>
        <v>0</v>
      </c>
      <c r="H28" s="23">
        <f t="shared" si="2"/>
        <v>14.68</v>
      </c>
    </row>
    <row r="29" spans="1:8" x14ac:dyDescent="0.25">
      <c r="A29" s="14" t="s">
        <v>369</v>
      </c>
      <c r="B29" s="14" t="s">
        <v>18</v>
      </c>
      <c r="C29" s="15">
        <v>1.06</v>
      </c>
      <c r="D29" s="14">
        <v>25.6</v>
      </c>
      <c r="E29" s="23">
        <f t="shared" si="0"/>
        <v>27.14</v>
      </c>
      <c r="F29" s="16">
        <v>0</v>
      </c>
      <c r="G29" s="23">
        <f t="shared" si="1"/>
        <v>0</v>
      </c>
      <c r="H29" s="23">
        <f t="shared" si="2"/>
        <v>27.14</v>
      </c>
    </row>
    <row r="30" spans="1:8" x14ac:dyDescent="0.25">
      <c r="A30" s="14" t="s">
        <v>74</v>
      </c>
      <c r="B30" s="14" t="s">
        <v>26</v>
      </c>
      <c r="C30" s="15">
        <v>7.79</v>
      </c>
      <c r="D30" s="14">
        <v>2</v>
      </c>
      <c r="E30" s="23">
        <f t="shared" si="0"/>
        <v>15.58</v>
      </c>
      <c r="F30" s="16">
        <v>0</v>
      </c>
      <c r="G30" s="23">
        <f t="shared" si="1"/>
        <v>0</v>
      </c>
      <c r="H30" s="23">
        <f t="shared" si="2"/>
        <v>15.58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78</v>
      </c>
      <c r="B32" s="14" t="s">
        <v>29</v>
      </c>
      <c r="C32" s="15">
        <v>7.97</v>
      </c>
      <c r="D32" s="14">
        <v>2</v>
      </c>
      <c r="E32" s="23">
        <f>ROUND(C32*D32,2)</f>
        <v>15.94</v>
      </c>
      <c r="F32" s="16">
        <v>0</v>
      </c>
      <c r="G32" s="23">
        <f>ROUND(E32*F32,2)</f>
        <v>0</v>
      </c>
      <c r="H32" s="23">
        <f>ROUND(E32-G32,2)</f>
        <v>15.94</v>
      </c>
    </row>
    <row r="33" spans="1:8" x14ac:dyDescent="0.25">
      <c r="A33" s="14" t="s">
        <v>107</v>
      </c>
      <c r="B33" s="14" t="s">
        <v>18</v>
      </c>
      <c r="C33" s="15">
        <v>1.77</v>
      </c>
      <c r="D33" s="14">
        <v>3.2</v>
      </c>
      <c r="E33" s="23">
        <f>ROUND(C33*D33,2)</f>
        <v>5.66</v>
      </c>
      <c r="F33" s="16">
        <v>0</v>
      </c>
      <c r="G33" s="23">
        <f>ROUND(E33*F33,2)</f>
        <v>0</v>
      </c>
      <c r="H33" s="23">
        <f>ROUND(E33-G33,2)</f>
        <v>5.66</v>
      </c>
    </row>
    <row r="34" spans="1:8" x14ac:dyDescent="0.25">
      <c r="A34" s="14" t="s">
        <v>79</v>
      </c>
      <c r="B34" s="14" t="s">
        <v>18</v>
      </c>
      <c r="C34" s="15">
        <v>7.29</v>
      </c>
      <c r="D34" s="14">
        <v>2</v>
      </c>
      <c r="E34" s="23">
        <f>ROUND(C34*D34,2)</f>
        <v>14.58</v>
      </c>
      <c r="F34" s="16">
        <v>0</v>
      </c>
      <c r="G34" s="23">
        <f>ROUND(E34*F34,2)</f>
        <v>0</v>
      </c>
      <c r="H34" s="23">
        <f>ROUND(E34-G34,2)</f>
        <v>14.58</v>
      </c>
    </row>
    <row r="35" spans="1:8" x14ac:dyDescent="0.25">
      <c r="A35" s="14" t="s">
        <v>111</v>
      </c>
      <c r="B35" s="14" t="s">
        <v>48</v>
      </c>
      <c r="C35" s="15">
        <v>15</v>
      </c>
      <c r="D35" s="14">
        <v>1</v>
      </c>
      <c r="E35" s="23">
        <f>ROUND(C35*D35,2)</f>
        <v>15</v>
      </c>
      <c r="F35" s="16">
        <v>0</v>
      </c>
      <c r="G35" s="23">
        <f>ROUND(E35*F35,2)</f>
        <v>0</v>
      </c>
      <c r="H35" s="23">
        <f>ROUND(E35-G35,2)</f>
        <v>15</v>
      </c>
    </row>
    <row r="36" spans="1:8" x14ac:dyDescent="0.25">
      <c r="A36" s="13" t="s">
        <v>33</v>
      </c>
      <c r="C36" s="23"/>
      <c r="E36" s="23"/>
    </row>
    <row r="37" spans="1:8" x14ac:dyDescent="0.25">
      <c r="A37" s="14" t="s">
        <v>442</v>
      </c>
      <c r="B37" s="14" t="s">
        <v>60</v>
      </c>
      <c r="C37" s="15">
        <v>2.94</v>
      </c>
      <c r="D37" s="14">
        <v>45</v>
      </c>
      <c r="E37" s="23">
        <f>ROUND(C37*D37,2)</f>
        <v>132.30000000000001</v>
      </c>
      <c r="F37" s="16">
        <v>0</v>
      </c>
      <c r="G37" s="23">
        <f>ROUND(E37*F37,2)</f>
        <v>0</v>
      </c>
      <c r="H37" s="23">
        <f>ROUND(E37-G37,2)</f>
        <v>132.30000000000001</v>
      </c>
    </row>
    <row r="38" spans="1:8" x14ac:dyDescent="0.25">
      <c r="A38" s="13" t="s">
        <v>85</v>
      </c>
      <c r="C38" s="23"/>
      <c r="E38" s="23"/>
    </row>
    <row r="39" spans="1:8" x14ac:dyDescent="0.25">
      <c r="A39" s="14" t="s">
        <v>86</v>
      </c>
      <c r="B39" s="14" t="s">
        <v>18</v>
      </c>
      <c r="C39" s="15">
        <v>0.06</v>
      </c>
      <c r="D39" s="14">
        <v>32</v>
      </c>
      <c r="E39" s="23">
        <f>ROUND(C39*D39,2)</f>
        <v>1.92</v>
      </c>
      <c r="F39" s="16">
        <v>0</v>
      </c>
      <c r="G39" s="23">
        <f>ROUND(E39*F39,2)</f>
        <v>0</v>
      </c>
      <c r="H39" s="23">
        <f>ROUND(E39-G39,2)</f>
        <v>1.92</v>
      </c>
    </row>
    <row r="40" spans="1:8" x14ac:dyDescent="0.25">
      <c r="A40" s="13" t="s">
        <v>113</v>
      </c>
      <c r="C40" s="23"/>
      <c r="E40" s="23"/>
    </row>
    <row r="41" spans="1:8" x14ac:dyDescent="0.25">
      <c r="A41" s="14" t="s">
        <v>114</v>
      </c>
      <c r="B41" s="14" t="s">
        <v>26</v>
      </c>
      <c r="C41" s="15">
        <v>3.3</v>
      </c>
      <c r="D41" s="14">
        <v>0.4</v>
      </c>
      <c r="E41" s="23">
        <f>ROUND(C41*D41,2)</f>
        <v>1.32</v>
      </c>
      <c r="F41" s="16">
        <v>0</v>
      </c>
      <c r="G41" s="23">
        <f>ROUND(E41*F41,2)</f>
        <v>0</v>
      </c>
      <c r="H41" s="23">
        <f>ROUND(E41-G41,2)</f>
        <v>1.32</v>
      </c>
    </row>
    <row r="42" spans="1:8" x14ac:dyDescent="0.25">
      <c r="A42" s="13" t="s">
        <v>61</v>
      </c>
      <c r="C42" s="23"/>
      <c r="E42" s="23"/>
    </row>
    <row r="43" spans="1:8" x14ac:dyDescent="0.25">
      <c r="A43" s="14" t="s">
        <v>62</v>
      </c>
      <c r="B43" s="14" t="s">
        <v>48</v>
      </c>
      <c r="C43" s="15">
        <v>9</v>
      </c>
      <c r="D43" s="14">
        <v>1</v>
      </c>
      <c r="E43" s="23">
        <f>ROUND(C43*D43,2)</f>
        <v>9</v>
      </c>
      <c r="F43" s="16">
        <v>0</v>
      </c>
      <c r="G43" s="23">
        <f>ROUND(E43*F43,2)</f>
        <v>0</v>
      </c>
      <c r="H43" s="23">
        <f>ROUND(E43-G43,2)</f>
        <v>9</v>
      </c>
    </row>
    <row r="44" spans="1:8" x14ac:dyDescent="0.25">
      <c r="A44" s="13" t="s">
        <v>87</v>
      </c>
      <c r="C44" s="23"/>
      <c r="E44" s="23"/>
    </row>
    <row r="45" spans="1:8" x14ac:dyDescent="0.25">
      <c r="A45" s="14" t="s">
        <v>88</v>
      </c>
      <c r="B45" s="14" t="s">
        <v>48</v>
      </c>
      <c r="C45" s="15">
        <v>1</v>
      </c>
      <c r="D45" s="14">
        <v>1</v>
      </c>
      <c r="E45" s="23">
        <f>ROUND(C45*D45,2)</f>
        <v>1</v>
      </c>
      <c r="F45" s="16">
        <v>0</v>
      </c>
      <c r="G45" s="23">
        <f>ROUND(E45*F45,2)</f>
        <v>0</v>
      </c>
      <c r="H45" s="23">
        <f>ROUND(E45-G45,2)</f>
        <v>1</v>
      </c>
    </row>
    <row r="46" spans="1:8" x14ac:dyDescent="0.25">
      <c r="A46" s="13" t="s">
        <v>34</v>
      </c>
      <c r="C46" s="23"/>
      <c r="E46" s="23"/>
    </row>
    <row r="47" spans="1:8" x14ac:dyDescent="0.25">
      <c r="A47" s="14" t="s">
        <v>35</v>
      </c>
      <c r="B47" s="14" t="s">
        <v>36</v>
      </c>
      <c r="C47" s="15">
        <v>63.67</v>
      </c>
      <c r="D47" s="14">
        <v>0.66600000000000004</v>
      </c>
      <c r="E47" s="23">
        <f>ROUND(C47*D47,2)</f>
        <v>42.4</v>
      </c>
      <c r="F47" s="16">
        <v>0</v>
      </c>
      <c r="G47" s="23">
        <f>ROUND(E47*F47,2)</f>
        <v>0</v>
      </c>
      <c r="H47" s="23">
        <f>ROUND(E47-G47,2)</f>
        <v>42.4</v>
      </c>
    </row>
    <row r="48" spans="1:8" x14ac:dyDescent="0.25">
      <c r="A48" s="13" t="s">
        <v>115</v>
      </c>
      <c r="C48" s="23"/>
      <c r="E48" s="23"/>
    </row>
    <row r="49" spans="1:8" x14ac:dyDescent="0.25">
      <c r="A49" s="14" t="s">
        <v>116</v>
      </c>
      <c r="B49" s="14" t="s">
        <v>48</v>
      </c>
      <c r="C49" s="15">
        <v>8</v>
      </c>
      <c r="D49" s="14">
        <v>1</v>
      </c>
      <c r="E49" s="23">
        <f>ROUND(C49*D49,2)</f>
        <v>8</v>
      </c>
      <c r="F49" s="16">
        <v>0</v>
      </c>
      <c r="G49" s="23">
        <f>ROUND(E49*F49,2)</f>
        <v>0</v>
      </c>
      <c r="H49" s="23">
        <f>ROUND(E49-G49,2)</f>
        <v>8</v>
      </c>
    </row>
    <row r="50" spans="1:8" x14ac:dyDescent="0.25">
      <c r="A50" s="13" t="s">
        <v>117</v>
      </c>
      <c r="C50" s="23"/>
      <c r="E50" s="23"/>
    </row>
    <row r="51" spans="1:8" x14ac:dyDescent="0.25">
      <c r="A51" s="14" t="s">
        <v>118</v>
      </c>
      <c r="B51" s="14" t="s">
        <v>48</v>
      </c>
      <c r="C51" s="15">
        <v>10</v>
      </c>
      <c r="D51" s="14">
        <v>0.33300000000000002</v>
      </c>
      <c r="E51" s="23">
        <f>ROUND(C51*D51,2)</f>
        <v>3.33</v>
      </c>
      <c r="F51" s="16">
        <v>0</v>
      </c>
      <c r="G51" s="23">
        <f>ROUND(E51*F51,2)</f>
        <v>0</v>
      </c>
      <c r="H51" s="23">
        <f>ROUND(E51-G51,2)</f>
        <v>3.33</v>
      </c>
    </row>
    <row r="52" spans="1:8" x14ac:dyDescent="0.25">
      <c r="A52" s="13" t="s">
        <v>37</v>
      </c>
      <c r="C52" s="23"/>
      <c r="E52" s="23"/>
    </row>
    <row r="53" spans="1:8" x14ac:dyDescent="0.25">
      <c r="A53" s="14" t="s">
        <v>38</v>
      </c>
      <c r="B53" s="14" t="s">
        <v>39</v>
      </c>
      <c r="C53" s="15">
        <v>19.28</v>
      </c>
      <c r="D53" s="14">
        <v>0.66959999999999997</v>
      </c>
      <c r="E53" s="23">
        <f>ROUND(C53*D53,2)</f>
        <v>12.91</v>
      </c>
      <c r="F53" s="16">
        <v>0</v>
      </c>
      <c r="G53" s="23">
        <f>ROUND(E53*F53,2)</f>
        <v>0</v>
      </c>
      <c r="H53" s="23">
        <f>ROUND(E53-G53,2)</f>
        <v>12.91</v>
      </c>
    </row>
    <row r="54" spans="1:8" x14ac:dyDescent="0.25">
      <c r="A54" s="14" t="s">
        <v>91</v>
      </c>
      <c r="B54" s="14" t="s">
        <v>39</v>
      </c>
      <c r="C54" s="15">
        <v>19.28</v>
      </c>
      <c r="D54" s="14">
        <v>0.2722</v>
      </c>
      <c r="E54" s="23">
        <f>ROUND(C54*D54,2)</f>
        <v>5.25</v>
      </c>
      <c r="F54" s="16">
        <v>0</v>
      </c>
      <c r="G54" s="23">
        <f>ROUND(E54*F54,2)</f>
        <v>0</v>
      </c>
      <c r="H54" s="23">
        <f>ROUND(E54-G54,2)</f>
        <v>5.25</v>
      </c>
    </row>
    <row r="55" spans="1:8" x14ac:dyDescent="0.25">
      <c r="A55" s="13" t="s">
        <v>43</v>
      </c>
      <c r="C55" s="23"/>
      <c r="E55" s="23"/>
    </row>
    <row r="56" spans="1:8" x14ac:dyDescent="0.25">
      <c r="A56" s="14" t="s">
        <v>42</v>
      </c>
      <c r="B56" s="14" t="s">
        <v>39</v>
      </c>
      <c r="C56" s="15">
        <v>9.06</v>
      </c>
      <c r="D56" s="14">
        <v>0.18559999999999999</v>
      </c>
      <c r="E56" s="23">
        <f>ROUND(C56*D56,2)</f>
        <v>1.68</v>
      </c>
      <c r="F56" s="16">
        <v>0</v>
      </c>
      <c r="G56" s="23">
        <f>ROUND(E56*F56,2)</f>
        <v>0</v>
      </c>
      <c r="H56" s="23">
        <f>ROUND(E56-G56,2)</f>
        <v>1.68</v>
      </c>
    </row>
    <row r="57" spans="1:8" x14ac:dyDescent="0.25">
      <c r="A57" s="14" t="s">
        <v>91</v>
      </c>
      <c r="B57" s="14" t="s">
        <v>39</v>
      </c>
      <c r="C57" s="15">
        <v>9.06</v>
      </c>
      <c r="D57" s="14">
        <v>0.22220000000000001</v>
      </c>
      <c r="E57" s="23">
        <f>ROUND(C57*D57,2)</f>
        <v>2.0099999999999998</v>
      </c>
      <c r="F57" s="16">
        <v>0</v>
      </c>
      <c r="G57" s="23">
        <f>ROUND(E57*F57,2)</f>
        <v>0</v>
      </c>
      <c r="H57" s="23">
        <f>ROUND(E57-G57,2)</f>
        <v>2.0099999999999998</v>
      </c>
    </row>
    <row r="58" spans="1:8" x14ac:dyDescent="0.25">
      <c r="A58" s="14" t="s">
        <v>44</v>
      </c>
      <c r="B58" s="14" t="s">
        <v>39</v>
      </c>
      <c r="C58" s="15">
        <v>19.28</v>
      </c>
      <c r="D58" s="14">
        <v>0.75349999999999995</v>
      </c>
      <c r="E58" s="23">
        <f>ROUND(C58*D58,2)</f>
        <v>14.53</v>
      </c>
      <c r="F58" s="16">
        <v>0</v>
      </c>
      <c r="G58" s="23">
        <f>ROUND(E58*F58,2)</f>
        <v>0</v>
      </c>
      <c r="H58" s="23">
        <f>ROUND(E58-G58,2)</f>
        <v>14.53</v>
      </c>
    </row>
    <row r="59" spans="1:8" x14ac:dyDescent="0.25">
      <c r="A59" s="13" t="s">
        <v>45</v>
      </c>
      <c r="C59" s="23"/>
      <c r="E59" s="23"/>
    </row>
    <row r="60" spans="1:8" x14ac:dyDescent="0.25">
      <c r="A60" s="14" t="s">
        <v>38</v>
      </c>
      <c r="B60" s="14" t="s">
        <v>19</v>
      </c>
      <c r="C60" s="15">
        <v>2.94</v>
      </c>
      <c r="D60" s="14">
        <v>10.3405</v>
      </c>
      <c r="E60" s="23">
        <f>ROUND(C60*D60,2)</f>
        <v>30.4</v>
      </c>
      <c r="F60" s="16">
        <v>0</v>
      </c>
      <c r="G60" s="23">
        <f>ROUND(E60*F60,2)</f>
        <v>0</v>
      </c>
      <c r="H60" s="23">
        <f>ROUND(E60-G60,2)</f>
        <v>30.4</v>
      </c>
    </row>
    <row r="61" spans="1:8" x14ac:dyDescent="0.25">
      <c r="A61" s="14" t="s">
        <v>91</v>
      </c>
      <c r="B61" s="14" t="s">
        <v>19</v>
      </c>
      <c r="C61" s="15">
        <v>2.94</v>
      </c>
      <c r="D61" s="14">
        <v>5.7069000000000001</v>
      </c>
      <c r="E61" s="23">
        <f>ROUND(C61*D61,2)</f>
        <v>16.78</v>
      </c>
      <c r="F61" s="16">
        <v>0</v>
      </c>
      <c r="G61" s="23">
        <f>ROUND(E61*F61,2)</f>
        <v>0</v>
      </c>
      <c r="H61" s="23">
        <f>ROUND(E61-G61,2)</f>
        <v>16.78</v>
      </c>
    </row>
    <row r="62" spans="1:8" x14ac:dyDescent="0.25">
      <c r="A62" s="13" t="s">
        <v>47</v>
      </c>
      <c r="C62" s="23"/>
      <c r="E62" s="23"/>
    </row>
    <row r="63" spans="1:8" x14ac:dyDescent="0.25">
      <c r="A63" s="14" t="s">
        <v>42</v>
      </c>
      <c r="B63" s="14" t="s">
        <v>48</v>
      </c>
      <c r="C63" s="15">
        <v>12.45</v>
      </c>
      <c r="D63" s="14">
        <v>1</v>
      </c>
      <c r="E63" s="23">
        <f>ROUND(C63*D63,2)</f>
        <v>12.45</v>
      </c>
      <c r="F63" s="16">
        <v>0</v>
      </c>
      <c r="G63" s="23">
        <f>ROUND(E63*F63,2)</f>
        <v>0</v>
      </c>
      <c r="H63" s="23">
        <f t="shared" ref="H63:H68" si="3">ROUND(E63-G63,2)</f>
        <v>12.45</v>
      </c>
    </row>
    <row r="64" spans="1:8" x14ac:dyDescent="0.25">
      <c r="A64" s="14" t="s">
        <v>38</v>
      </c>
      <c r="B64" s="14" t="s">
        <v>48</v>
      </c>
      <c r="C64" s="15">
        <v>8.2799999999999994</v>
      </c>
      <c r="D64" s="14">
        <v>1</v>
      </c>
      <c r="E64" s="23">
        <f>ROUND(C64*D64,2)</f>
        <v>8.2799999999999994</v>
      </c>
      <c r="F64" s="16">
        <v>0</v>
      </c>
      <c r="G64" s="23">
        <f>ROUND(E64*F64,2)</f>
        <v>0</v>
      </c>
      <c r="H64" s="23">
        <f t="shared" si="3"/>
        <v>8.2799999999999994</v>
      </c>
    </row>
    <row r="65" spans="1:8" x14ac:dyDescent="0.25">
      <c r="A65" s="14" t="s">
        <v>91</v>
      </c>
      <c r="B65" s="14" t="s">
        <v>48</v>
      </c>
      <c r="C65" s="15">
        <v>31.49</v>
      </c>
      <c r="D65" s="14">
        <v>1</v>
      </c>
      <c r="E65" s="23">
        <f>ROUND(C65*D65,2)</f>
        <v>31.49</v>
      </c>
      <c r="F65" s="16">
        <v>0</v>
      </c>
      <c r="G65" s="23">
        <f>ROUND(E65*F65,2)</f>
        <v>0</v>
      </c>
      <c r="H65" s="23">
        <f t="shared" si="3"/>
        <v>31.49</v>
      </c>
    </row>
    <row r="66" spans="1:8" x14ac:dyDescent="0.25">
      <c r="A66" s="9" t="s">
        <v>49</v>
      </c>
      <c r="B66" s="9" t="s">
        <v>48</v>
      </c>
      <c r="C66" s="10">
        <v>27.72</v>
      </c>
      <c r="D66" s="9">
        <v>1</v>
      </c>
      <c r="E66" s="22">
        <f>ROUND(C66*D66,2)</f>
        <v>27.72</v>
      </c>
      <c r="F66" s="11">
        <v>0</v>
      </c>
      <c r="G66" s="22">
        <f>ROUND(E66*F66,2)</f>
        <v>0</v>
      </c>
      <c r="H66" s="22">
        <f t="shared" si="3"/>
        <v>27.72</v>
      </c>
    </row>
    <row r="67" spans="1:8" x14ac:dyDescent="0.25">
      <c r="A67" s="7" t="s">
        <v>50</v>
      </c>
      <c r="C67" s="23"/>
      <c r="E67" s="23">
        <f>SUM(E13:E66)</f>
        <v>812.18999999999994</v>
      </c>
      <c r="G67" s="12">
        <f>SUM(G13:G66)</f>
        <v>0</v>
      </c>
      <c r="H67" s="12">
        <f t="shared" si="3"/>
        <v>812.19</v>
      </c>
    </row>
    <row r="68" spans="1:8" x14ac:dyDescent="0.25">
      <c r="A68" s="7" t="s">
        <v>51</v>
      </c>
      <c r="C68" s="23"/>
      <c r="E68" s="23" t="e">
        <f>+#REF!-E67</f>
        <v>#REF!</v>
      </c>
      <c r="G68" s="12" t="e">
        <f>+#REF!-G67</f>
        <v>#REF!</v>
      </c>
      <c r="H68" s="12" t="e">
        <f t="shared" si="3"/>
        <v>#REF!</v>
      </c>
    </row>
    <row r="69" spans="1:8" x14ac:dyDescent="0.25">
      <c r="A69" t="s">
        <v>12</v>
      </c>
      <c r="C69" s="23"/>
      <c r="E69" s="23"/>
    </row>
    <row r="70" spans="1:8" x14ac:dyDescent="0.25">
      <c r="A70" s="7" t="s">
        <v>52</v>
      </c>
      <c r="C70" s="23"/>
      <c r="E70" s="23"/>
    </row>
    <row r="71" spans="1:8" x14ac:dyDescent="0.25">
      <c r="A71" s="14" t="s">
        <v>42</v>
      </c>
      <c r="B71" s="14" t="s">
        <v>48</v>
      </c>
      <c r="C71" s="15">
        <v>22.69</v>
      </c>
      <c r="D71" s="14">
        <v>1</v>
      </c>
      <c r="E71" s="23">
        <f>ROUND(C71*D71,2)</f>
        <v>22.69</v>
      </c>
      <c r="F71" s="16">
        <v>0</v>
      </c>
      <c r="G71" s="23">
        <f>ROUND(E71*F71,2)</f>
        <v>0</v>
      </c>
      <c r="H71" s="23">
        <f t="shared" ref="H71:H76" si="4">ROUND(E71-G71,2)</f>
        <v>22.69</v>
      </c>
    </row>
    <row r="72" spans="1:8" x14ac:dyDescent="0.25">
      <c r="A72" s="14" t="s">
        <v>38</v>
      </c>
      <c r="B72" s="14" t="s">
        <v>48</v>
      </c>
      <c r="C72" s="15">
        <v>63.93</v>
      </c>
      <c r="D72" s="14">
        <v>1</v>
      </c>
      <c r="E72" s="23">
        <f>ROUND(C72*D72,2)</f>
        <v>63.93</v>
      </c>
      <c r="F72" s="16">
        <v>0</v>
      </c>
      <c r="G72" s="23">
        <f>ROUND(E72*F72,2)</f>
        <v>0</v>
      </c>
      <c r="H72" s="23">
        <f t="shared" si="4"/>
        <v>63.93</v>
      </c>
    </row>
    <row r="73" spans="1:8" x14ac:dyDescent="0.25">
      <c r="A73" s="9" t="s">
        <v>91</v>
      </c>
      <c r="B73" s="9" t="s">
        <v>48</v>
      </c>
      <c r="C73" s="10">
        <v>157.02000000000001</v>
      </c>
      <c r="D73" s="9">
        <v>1</v>
      </c>
      <c r="E73" s="22">
        <f>ROUND(C73*D73,2)</f>
        <v>157.02000000000001</v>
      </c>
      <c r="F73" s="11">
        <v>0</v>
      </c>
      <c r="G73" s="22">
        <f>ROUND(E73*F73,2)</f>
        <v>0</v>
      </c>
      <c r="H73" s="22">
        <f t="shared" si="4"/>
        <v>157.02000000000001</v>
      </c>
    </row>
    <row r="74" spans="1:8" x14ac:dyDescent="0.25">
      <c r="A74" s="7" t="s">
        <v>53</v>
      </c>
      <c r="C74" s="23"/>
      <c r="E74" s="23">
        <f>SUM(E71:E73)</f>
        <v>243.64000000000001</v>
      </c>
      <c r="G74" s="12">
        <f>SUM(G71:G73)</f>
        <v>0</v>
      </c>
      <c r="H74" s="12">
        <f t="shared" si="4"/>
        <v>243.64</v>
      </c>
    </row>
    <row r="75" spans="1:8" x14ac:dyDescent="0.25">
      <c r="A75" s="7" t="s">
        <v>54</v>
      </c>
      <c r="C75" s="23"/>
      <c r="E75" s="23">
        <f>+E67+E74</f>
        <v>1055.83</v>
      </c>
      <c r="G75" s="12">
        <f>+G67+G74</f>
        <v>0</v>
      </c>
      <c r="H75" s="12">
        <f t="shared" si="4"/>
        <v>1055.83</v>
      </c>
    </row>
    <row r="76" spans="1:8" x14ac:dyDescent="0.25">
      <c r="A76" s="7" t="s">
        <v>55</v>
      </c>
      <c r="C76" s="23"/>
      <c r="E76" s="23" t="e">
        <f>+#REF!-E75</f>
        <v>#REF!</v>
      </c>
      <c r="G76" s="12" t="e">
        <f>+#REF!-G75</f>
        <v>#REF!</v>
      </c>
      <c r="H76" s="12" t="e">
        <f t="shared" si="4"/>
        <v>#REF!</v>
      </c>
    </row>
    <row r="77" spans="1:8" x14ac:dyDescent="0.25">
      <c r="A77" t="s">
        <v>119</v>
      </c>
      <c r="C77" s="23"/>
      <c r="E77" s="23"/>
    </row>
    <row r="78" spans="1:8" x14ac:dyDescent="0.25">
      <c r="A78" t="s">
        <v>483</v>
      </c>
      <c r="C78" s="23"/>
      <c r="E78" s="23"/>
    </row>
    <row r="79" spans="1:8" x14ac:dyDescent="0.25">
      <c r="A79" s="7" t="s">
        <v>120</v>
      </c>
      <c r="C79" s="23"/>
      <c r="E79" s="23"/>
    </row>
    <row r="80" spans="1:8" x14ac:dyDescent="0.25">
      <c r="A80" s="7" t="s">
        <v>121</v>
      </c>
      <c r="C80" s="23"/>
      <c r="E80" s="23"/>
    </row>
    <row r="98" spans="1:19" x14ac:dyDescent="0.25">
      <c r="A98" t="str" cm="1">
        <f t="array" aca="1" ref="A98" ca="1">MID(CELL("filename",A1),FIND("]",CELL("filename",A1))+1,256)</f>
        <v>cotton6</v>
      </c>
    </row>
    <row r="99" spans="1:19" x14ac:dyDescent="0.25">
      <c r="A99" s="7" t="s">
        <v>50</v>
      </c>
      <c r="E99" s="25">
        <f>VLOOKUP(A99,$A$1:$H$98,5,FALSE)</f>
        <v>812.18999999999994</v>
      </c>
    </row>
    <row r="100" spans="1:19" x14ac:dyDescent="0.25">
      <c r="A100" s="7" t="s">
        <v>288</v>
      </c>
      <c r="E100" s="25">
        <f>VLOOKUP(A100,$A$1:$H$98,5,FALSE)</f>
        <v>243.64000000000001</v>
      </c>
    </row>
    <row r="101" spans="1:19" x14ac:dyDescent="0.25">
      <c r="A101" s="7" t="s">
        <v>289</v>
      </c>
      <c r="E101" s="25">
        <f t="shared" ref="E101:E102" si="5">VLOOKUP(A101,$A$1:$H$98,5,FALSE)</f>
        <v>1055.83</v>
      </c>
    </row>
    <row r="102" spans="1:19" x14ac:dyDescent="0.25">
      <c r="A102" s="7" t="s">
        <v>55</v>
      </c>
      <c r="E102" s="25" t="e">
        <f t="shared" si="5"/>
        <v>#REF!</v>
      </c>
    </row>
    <row r="103" spans="1:19" x14ac:dyDescent="0.25">
      <c r="A103" s="21" t="s">
        <v>250</v>
      </c>
    </row>
    <row r="104" spans="1:19" x14ac:dyDescent="0.25">
      <c r="A104" s="21"/>
    </row>
    <row r="105" spans="1:19" x14ac:dyDescent="0.25">
      <c r="A105" s="25"/>
      <c r="B105" s="25"/>
      <c r="C105" s="25"/>
      <c r="D105" s="25"/>
      <c r="E105" s="25"/>
      <c r="F105" s="25"/>
      <c r="G105" s="25"/>
      <c r="H105" s="25"/>
    </row>
    <row r="106" spans="1:19" x14ac:dyDescent="0.25">
      <c r="B106" s="12"/>
      <c r="C106" s="12"/>
      <c r="D106" s="12"/>
      <c r="E106" s="12"/>
      <c r="F106" s="12"/>
      <c r="G106" s="12"/>
      <c r="H106" s="12"/>
      <c r="I106" s="12"/>
      <c r="S106" s="12"/>
    </row>
    <row r="107" spans="1:19" x14ac:dyDescent="0.25">
      <c r="B107" s="12"/>
      <c r="C107" s="12"/>
      <c r="D107" s="12"/>
      <c r="E107" s="12"/>
      <c r="F107" s="12"/>
      <c r="G107" s="12"/>
      <c r="H107" s="12"/>
      <c r="I107" s="12"/>
      <c r="S107" s="12"/>
    </row>
    <row r="108" spans="1:19" x14ac:dyDescent="0.25">
      <c r="B108" s="12"/>
      <c r="C108" s="12"/>
      <c r="D108" s="12"/>
      <c r="E108" s="12"/>
      <c r="F108" s="12"/>
      <c r="G108" s="12"/>
      <c r="H108" s="12"/>
      <c r="I108" s="12"/>
      <c r="S108" s="12"/>
    </row>
    <row r="109" spans="1:19" x14ac:dyDescent="0.25">
      <c r="B109" s="12"/>
      <c r="C109" s="12"/>
      <c r="D109" s="12"/>
      <c r="E109" s="12"/>
      <c r="F109" s="12"/>
      <c r="G109" s="12"/>
      <c r="H109" s="12"/>
      <c r="I109" s="12"/>
      <c r="S109" s="12"/>
    </row>
    <row r="110" spans="1:19" x14ac:dyDescent="0.25">
      <c r="B110" s="12"/>
      <c r="C110" s="12"/>
      <c r="D110" s="12"/>
      <c r="E110" s="12"/>
      <c r="F110" s="12"/>
      <c r="G110" s="12"/>
      <c r="H110" s="12"/>
      <c r="I110" s="12"/>
      <c r="S110" s="12"/>
    </row>
    <row r="111" spans="1:19" x14ac:dyDescent="0.25">
      <c r="B111" s="12"/>
      <c r="C111" s="12"/>
      <c r="D111" s="12"/>
      <c r="E111" s="12"/>
      <c r="F111" s="12"/>
      <c r="G111" s="12"/>
      <c r="H111" s="12"/>
      <c r="I111" s="12"/>
      <c r="S111" s="12"/>
    </row>
    <row r="112" spans="1:19" x14ac:dyDescent="0.25">
      <c r="B112" s="12"/>
      <c r="C112" s="12"/>
      <c r="D112" s="12"/>
      <c r="E112" s="12"/>
      <c r="F112" s="12"/>
      <c r="G112" s="12"/>
      <c r="H112" s="12"/>
      <c r="I112" s="12"/>
      <c r="S112" s="12"/>
    </row>
    <row r="114" spans="1:14" x14ac:dyDescent="0.25">
      <c r="K114" s="21"/>
    </row>
    <row r="115" spans="1:14" x14ac:dyDescent="0.25">
      <c r="A115" s="21"/>
    </row>
    <row r="116" spans="1:14" x14ac:dyDescent="0.25">
      <c r="A116" s="25"/>
      <c r="N116" s="12"/>
    </row>
    <row r="117" spans="1:14" x14ac:dyDescent="0.25">
      <c r="B117" s="12"/>
      <c r="C117" s="12"/>
      <c r="D117" s="12"/>
      <c r="E117" s="12"/>
      <c r="F117" s="12"/>
      <c r="G117" s="12"/>
      <c r="H117" s="12"/>
      <c r="N117" s="12"/>
    </row>
    <row r="118" spans="1:14" x14ac:dyDescent="0.25">
      <c r="B118" s="12"/>
      <c r="C118" s="12"/>
      <c r="D118" s="12"/>
      <c r="E118" s="12"/>
      <c r="F118" s="12"/>
      <c r="G118" s="12"/>
      <c r="H118" s="12"/>
      <c r="N118" s="12"/>
    </row>
    <row r="119" spans="1:14" x14ac:dyDescent="0.25">
      <c r="B119" s="12"/>
      <c r="C119" s="12"/>
      <c r="D119" s="12"/>
      <c r="E119" s="12"/>
      <c r="F119" s="12"/>
      <c r="G119" s="12"/>
      <c r="H119" s="12"/>
      <c r="N119" s="12"/>
    </row>
    <row r="120" spans="1:14" x14ac:dyDescent="0.25">
      <c r="B120" s="12"/>
      <c r="C120" s="12"/>
      <c r="D120" s="12"/>
      <c r="E120" s="12"/>
      <c r="F120" s="12"/>
      <c r="G120" s="12"/>
      <c r="H120" s="12"/>
      <c r="N120" s="12"/>
    </row>
    <row r="121" spans="1:14" x14ac:dyDescent="0.25">
      <c r="B121" s="12"/>
      <c r="C121" s="12"/>
      <c r="D121" s="12"/>
      <c r="E121" s="12"/>
      <c r="F121" s="12"/>
      <c r="G121" s="12"/>
      <c r="H121" s="12"/>
      <c r="N121" s="12"/>
    </row>
    <row r="122" spans="1:14" x14ac:dyDescent="0.25">
      <c r="B122" s="12"/>
      <c r="C122" s="12"/>
      <c r="D122" s="12"/>
      <c r="E122" s="12"/>
      <c r="F122" s="12"/>
      <c r="G122" s="12"/>
      <c r="H122" s="12"/>
      <c r="N122" s="12"/>
    </row>
    <row r="123" spans="1:14" x14ac:dyDescent="0.25">
      <c r="B123" s="12"/>
      <c r="C123" s="12"/>
      <c r="D123" s="12"/>
      <c r="E123" s="12"/>
      <c r="F123" s="12"/>
      <c r="G123" s="12"/>
      <c r="H123" s="12"/>
      <c r="N123" s="12"/>
    </row>
    <row r="124" spans="1:14" x14ac:dyDescent="0.25">
      <c r="D124" s="12"/>
      <c r="N124" s="12"/>
    </row>
    <row r="125" spans="1:14" x14ac:dyDescent="0.25">
      <c r="D125" s="12"/>
      <c r="N125" s="12"/>
    </row>
    <row r="126" spans="1:14" x14ac:dyDescent="0.25">
      <c r="D126" s="12"/>
      <c r="N126" s="12"/>
    </row>
    <row r="127" spans="1:14" x14ac:dyDescent="0.25">
      <c r="N127" s="12"/>
    </row>
    <row r="128" spans="1:14" x14ac:dyDescent="0.25">
      <c r="D128" s="12"/>
    </row>
    <row r="129" spans="4:14" x14ac:dyDescent="0.25">
      <c r="D129" s="12"/>
      <c r="N129" s="12"/>
    </row>
    <row r="130" spans="4:14" x14ac:dyDescent="0.25">
      <c r="D130" s="12"/>
      <c r="N130" s="12"/>
    </row>
    <row r="131" spans="4:14" x14ac:dyDescent="0.25">
      <c r="D131" s="12"/>
      <c r="N131" s="12"/>
    </row>
    <row r="132" spans="4:14" x14ac:dyDescent="0.25">
      <c r="D132" s="12"/>
    </row>
    <row r="133" spans="4:14" x14ac:dyDescent="0.25">
      <c r="D133" s="12"/>
      <c r="N133" s="12"/>
    </row>
    <row r="134" spans="4:14" x14ac:dyDescent="0.25">
      <c r="D134" s="12"/>
      <c r="N134" s="12"/>
    </row>
    <row r="135" spans="4:14" x14ac:dyDescent="0.25">
      <c r="N135" s="12"/>
    </row>
    <row r="136" spans="4:14" x14ac:dyDescent="0.25">
      <c r="D136" s="12"/>
      <c r="N136" s="12"/>
    </row>
    <row r="137" spans="4:14" x14ac:dyDescent="0.25">
      <c r="D137" s="12"/>
      <c r="N137" s="12"/>
    </row>
    <row r="138" spans="4:14" x14ac:dyDescent="0.25">
      <c r="D138" s="12"/>
      <c r="N138" s="12"/>
    </row>
    <row r="139" spans="4:14" x14ac:dyDescent="0.25">
      <c r="D139" s="12"/>
      <c r="N139" s="12"/>
    </row>
    <row r="140" spans="4:14" x14ac:dyDescent="0.25">
      <c r="D140" s="12"/>
    </row>
    <row r="141" spans="4:14" x14ac:dyDescent="0.25">
      <c r="D141" s="12"/>
      <c r="N141" s="12"/>
    </row>
    <row r="142" spans="4:14" x14ac:dyDescent="0.25">
      <c r="D142" s="12"/>
      <c r="N142" s="12"/>
    </row>
    <row r="143" spans="4:14" x14ac:dyDescent="0.25">
      <c r="N143" s="12"/>
    </row>
    <row r="144" spans="4:14" x14ac:dyDescent="0.25">
      <c r="N144" s="12"/>
    </row>
    <row r="145" spans="14:14" x14ac:dyDescent="0.25">
      <c r="N145" s="12"/>
    </row>
    <row r="146" spans="14:14" x14ac:dyDescent="0.25">
      <c r="N146" s="12"/>
    </row>
    <row r="147" spans="14:14" x14ac:dyDescent="0.25">
      <c r="N147" s="12"/>
    </row>
    <row r="157" spans="14:14" x14ac:dyDescent="0.25">
      <c r="N157" s="12"/>
    </row>
    <row r="158" spans="14:14" x14ac:dyDescent="0.25">
      <c r="N158" s="12"/>
    </row>
    <row r="159" spans="14:14" x14ac:dyDescent="0.25">
      <c r="N159" s="12"/>
    </row>
    <row r="160" spans="14:14" x14ac:dyDescent="0.25">
      <c r="N160" s="12"/>
    </row>
    <row r="161" spans="14:14" x14ac:dyDescent="0.25">
      <c r="N161" s="12"/>
    </row>
    <row r="162" spans="14:14" x14ac:dyDescent="0.25">
      <c r="N162" s="12"/>
    </row>
    <row r="163" spans="14:14" x14ac:dyDescent="0.25">
      <c r="N163" s="12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585E9-8951-43FE-B619-368626E4E015}">
  <sheetPr codeName="Sheet19"/>
  <dimension ref="A1:S163"/>
  <sheetViews>
    <sheetView topLeftCell="A100" workbookViewId="0">
      <selection activeCell="D7" sqref="D7"/>
    </sheetView>
  </sheetViews>
  <sheetFormatPr defaultRowHeight="15" x14ac:dyDescent="0.25"/>
  <cols>
    <col min="1" max="1" width="25.5703125" customWidth="1"/>
    <col min="2" max="2" width="16.42578125" bestFit="1" customWidth="1"/>
    <col min="3" max="3" width="10.5703125" customWidth="1"/>
    <col min="4" max="4" width="11.140625" customWidth="1"/>
    <col min="5" max="5" width="11" customWidth="1"/>
    <col min="6" max="6" width="11.85546875" customWidth="1"/>
    <col min="7" max="7" width="10.5703125" customWidth="1"/>
    <col min="8" max="8" width="11.5703125" customWidth="1"/>
    <col min="9" max="9" width="10.5703125" customWidth="1"/>
    <col min="12" max="12" width="10.5703125" customWidth="1"/>
    <col min="13" max="13" width="10.42578125" customWidth="1"/>
    <col min="14" max="14" width="10.5703125" customWidth="1"/>
    <col min="15" max="15" width="11" customWidth="1"/>
    <col min="16" max="16" width="11.42578125" customWidth="1"/>
    <col min="17" max="17" width="10.5703125" customWidth="1"/>
    <col min="18" max="18" width="9.5703125" customWidth="1"/>
  </cols>
  <sheetData>
    <row r="1" spans="1:8" x14ac:dyDescent="0.25">
      <c r="A1" s="81" t="s">
        <v>214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164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510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17</v>
      </c>
      <c r="C12" s="23"/>
      <c r="E12" s="23"/>
    </row>
    <row r="13" spans="1:8" x14ac:dyDescent="0.25">
      <c r="A13" s="14" t="s">
        <v>66</v>
      </c>
      <c r="B13" s="14" t="s">
        <v>18</v>
      </c>
      <c r="C13" s="15">
        <v>1.0900000000000001</v>
      </c>
      <c r="D13" s="14">
        <v>2.2999999999999998</v>
      </c>
      <c r="E13" s="23">
        <f>ROUND(C13*D13,2)</f>
        <v>2.5099999999999998</v>
      </c>
      <c r="F13" s="16">
        <v>0</v>
      </c>
      <c r="G13" s="23">
        <f>ROUND(E13*F13,2)</f>
        <v>0</v>
      </c>
      <c r="H13" s="23">
        <f>ROUND(E13-G13,2)</f>
        <v>2.5099999999999998</v>
      </c>
    </row>
    <row r="14" spans="1:8" x14ac:dyDescent="0.25">
      <c r="A14" s="14" t="s">
        <v>67</v>
      </c>
      <c r="B14" s="14" t="s">
        <v>26</v>
      </c>
      <c r="C14" s="15">
        <v>3.01</v>
      </c>
      <c r="D14" s="14">
        <v>2.3125</v>
      </c>
      <c r="E14" s="23">
        <f>ROUND(C14*D14,2)</f>
        <v>6.96</v>
      </c>
      <c r="F14" s="16">
        <v>0</v>
      </c>
      <c r="G14" s="23">
        <f>ROUND(E14*F14,2)</f>
        <v>0</v>
      </c>
      <c r="H14" s="23">
        <f>ROUND(E14-G14,2)</f>
        <v>6.96</v>
      </c>
    </row>
    <row r="15" spans="1:8" x14ac:dyDescent="0.25">
      <c r="A15" s="14" t="s">
        <v>68</v>
      </c>
      <c r="B15" s="14" t="s">
        <v>26</v>
      </c>
      <c r="C15" s="15">
        <v>7.75</v>
      </c>
      <c r="D15" s="14">
        <v>0.5</v>
      </c>
      <c r="E15" s="23">
        <f>ROUND(C15*D15,2)</f>
        <v>3.88</v>
      </c>
      <c r="F15" s="16">
        <v>0</v>
      </c>
      <c r="G15" s="23">
        <f>ROUND(E15*F15,2)</f>
        <v>0</v>
      </c>
      <c r="H15" s="23">
        <f>ROUND(E15-G15,2)</f>
        <v>3.88</v>
      </c>
    </row>
    <row r="16" spans="1:8" x14ac:dyDescent="0.25">
      <c r="A16" s="14" t="s">
        <v>495</v>
      </c>
      <c r="B16" s="14" t="s">
        <v>496</v>
      </c>
      <c r="C16" s="15">
        <v>41.25</v>
      </c>
      <c r="D16" s="14">
        <v>1.06</v>
      </c>
      <c r="E16" s="23">
        <f>ROUND(C16*D16,2)</f>
        <v>43.73</v>
      </c>
      <c r="F16" s="16">
        <v>0</v>
      </c>
      <c r="G16" s="23">
        <f>ROUND(E16*F16,2)</f>
        <v>0</v>
      </c>
      <c r="H16" s="23">
        <f>ROUND(E16-G16,2)</f>
        <v>43.73</v>
      </c>
    </row>
    <row r="17" spans="1:8" x14ac:dyDescent="0.25">
      <c r="A17" s="13" t="s">
        <v>69</v>
      </c>
      <c r="C17" s="23"/>
      <c r="E17" s="23"/>
    </row>
    <row r="18" spans="1:8" x14ac:dyDescent="0.25">
      <c r="A18" s="14" t="s">
        <v>70</v>
      </c>
      <c r="B18" s="14" t="s">
        <v>29</v>
      </c>
      <c r="C18" s="15">
        <v>0.11</v>
      </c>
      <c r="D18" s="14">
        <v>900</v>
      </c>
      <c r="E18" s="23">
        <f>ROUND(C18*D18,2)</f>
        <v>99</v>
      </c>
      <c r="F18" s="16">
        <v>0</v>
      </c>
      <c r="G18" s="23">
        <f>ROUND(E18*F18,2)</f>
        <v>0</v>
      </c>
      <c r="H18" s="23">
        <f>ROUND(E18-G18,2)</f>
        <v>99</v>
      </c>
    </row>
    <row r="19" spans="1:8" x14ac:dyDescent="0.25">
      <c r="A19" s="13" t="s">
        <v>20</v>
      </c>
      <c r="C19" s="23"/>
      <c r="E19" s="23"/>
    </row>
    <row r="20" spans="1:8" x14ac:dyDescent="0.25">
      <c r="A20" s="14" t="s">
        <v>22</v>
      </c>
      <c r="B20" s="14" t="s">
        <v>21</v>
      </c>
      <c r="C20" s="15">
        <v>25.56</v>
      </c>
      <c r="D20" s="14">
        <v>1.5</v>
      </c>
      <c r="E20" s="23">
        <f>ROUND(C20*D20,2)</f>
        <v>38.340000000000003</v>
      </c>
      <c r="F20" s="16">
        <v>0</v>
      </c>
      <c r="G20" s="23">
        <f>ROUND(E20*F20,2)</f>
        <v>0</v>
      </c>
      <c r="H20" s="23">
        <f>ROUND(E20-G20,2)</f>
        <v>38.340000000000003</v>
      </c>
    </row>
    <row r="21" spans="1:8" x14ac:dyDescent="0.25">
      <c r="A21" s="14" t="s">
        <v>103</v>
      </c>
      <c r="B21" s="14" t="s">
        <v>19</v>
      </c>
      <c r="C21" s="15">
        <v>2.63</v>
      </c>
      <c r="D21" s="14">
        <v>18.399999999999999</v>
      </c>
      <c r="E21" s="23">
        <f>ROUND(C21*D21,2)</f>
        <v>48.39</v>
      </c>
      <c r="F21" s="16">
        <v>0</v>
      </c>
      <c r="G21" s="23">
        <f>ROUND(E21*F21,2)</f>
        <v>0</v>
      </c>
      <c r="H21" s="23">
        <f>ROUND(E21-G21,2)</f>
        <v>48.39</v>
      </c>
    </row>
    <row r="22" spans="1:8" x14ac:dyDescent="0.25">
      <c r="A22" s="13" t="s">
        <v>23</v>
      </c>
      <c r="C22" s="23"/>
      <c r="E22" s="23"/>
    </row>
    <row r="23" spans="1:8" x14ac:dyDescent="0.25">
      <c r="A23" s="14" t="s">
        <v>71</v>
      </c>
      <c r="B23" s="14" t="s">
        <v>48</v>
      </c>
      <c r="C23" s="15">
        <v>20</v>
      </c>
      <c r="D23" s="14">
        <v>1</v>
      </c>
      <c r="E23" s="23">
        <f>ROUND(C23*D23,2)</f>
        <v>20</v>
      </c>
      <c r="F23" s="16">
        <v>0</v>
      </c>
      <c r="G23" s="23">
        <f>ROUND(E23*F23,2)</f>
        <v>0</v>
      </c>
      <c r="H23" s="23">
        <f>ROUND(E23-G23,2)</f>
        <v>20</v>
      </c>
    </row>
    <row r="24" spans="1:8" x14ac:dyDescent="0.25">
      <c r="A24" s="13" t="s">
        <v>24</v>
      </c>
      <c r="C24" s="23"/>
      <c r="E24" s="23"/>
    </row>
    <row r="25" spans="1:8" x14ac:dyDescent="0.25">
      <c r="A25" s="14" t="s">
        <v>59</v>
      </c>
      <c r="B25" s="14" t="s">
        <v>26</v>
      </c>
      <c r="C25" s="15">
        <v>15</v>
      </c>
      <c r="D25" s="14">
        <v>0.5</v>
      </c>
      <c r="E25" s="23">
        <f t="shared" ref="E25:E30" si="0">ROUND(C25*D25,2)</f>
        <v>7.5</v>
      </c>
      <c r="F25" s="16">
        <v>0</v>
      </c>
      <c r="G25" s="23">
        <f t="shared" ref="G25:G30" si="1">ROUND(E25*F25,2)</f>
        <v>0</v>
      </c>
      <c r="H25" s="23">
        <f t="shared" ref="H25:H30" si="2">ROUND(E25-G25,2)</f>
        <v>7.5</v>
      </c>
    </row>
    <row r="26" spans="1:8" x14ac:dyDescent="0.25">
      <c r="A26" s="14" t="s">
        <v>25</v>
      </c>
      <c r="B26" s="14" t="s">
        <v>18</v>
      </c>
      <c r="C26" s="15">
        <v>0.12</v>
      </c>
      <c r="D26" s="14">
        <v>96</v>
      </c>
      <c r="E26" s="23">
        <f t="shared" si="0"/>
        <v>11.52</v>
      </c>
      <c r="F26" s="16">
        <v>0</v>
      </c>
      <c r="G26" s="23">
        <f t="shared" si="1"/>
        <v>0</v>
      </c>
      <c r="H26" s="23">
        <f t="shared" si="2"/>
        <v>11.52</v>
      </c>
    </row>
    <row r="27" spans="1:8" x14ac:dyDescent="0.25">
      <c r="A27" s="14" t="s">
        <v>105</v>
      </c>
      <c r="B27" s="14" t="s">
        <v>18</v>
      </c>
      <c r="C27" s="15">
        <v>0.32</v>
      </c>
      <c r="D27" s="14">
        <v>48</v>
      </c>
      <c r="E27" s="23">
        <f t="shared" si="0"/>
        <v>15.36</v>
      </c>
      <c r="F27" s="16">
        <v>0</v>
      </c>
      <c r="G27" s="23">
        <f t="shared" si="1"/>
        <v>0</v>
      </c>
      <c r="H27" s="23">
        <f t="shared" si="2"/>
        <v>15.36</v>
      </c>
    </row>
    <row r="28" spans="1:8" x14ac:dyDescent="0.25">
      <c r="A28" s="14" t="s">
        <v>106</v>
      </c>
      <c r="B28" s="14" t="s">
        <v>26</v>
      </c>
      <c r="C28" s="15">
        <v>7.34</v>
      </c>
      <c r="D28" s="14">
        <v>2</v>
      </c>
      <c r="E28" s="23">
        <f t="shared" si="0"/>
        <v>14.68</v>
      </c>
      <c r="F28" s="16">
        <v>0</v>
      </c>
      <c r="G28" s="23">
        <f t="shared" si="1"/>
        <v>0</v>
      </c>
      <c r="H28" s="23">
        <f t="shared" si="2"/>
        <v>14.68</v>
      </c>
    </row>
    <row r="29" spans="1:8" x14ac:dyDescent="0.25">
      <c r="A29" s="14" t="s">
        <v>369</v>
      </c>
      <c r="B29" s="14" t="s">
        <v>18</v>
      </c>
      <c r="C29" s="15">
        <v>1.06</v>
      </c>
      <c r="D29" s="14">
        <v>25.6</v>
      </c>
      <c r="E29" s="23">
        <f t="shared" si="0"/>
        <v>27.14</v>
      </c>
      <c r="F29" s="16">
        <v>0</v>
      </c>
      <c r="G29" s="23">
        <f t="shared" si="1"/>
        <v>0</v>
      </c>
      <c r="H29" s="23">
        <f t="shared" si="2"/>
        <v>27.14</v>
      </c>
    </row>
    <row r="30" spans="1:8" x14ac:dyDescent="0.25">
      <c r="A30" s="14" t="s">
        <v>74</v>
      </c>
      <c r="B30" s="14" t="s">
        <v>26</v>
      </c>
      <c r="C30" s="15">
        <v>7.79</v>
      </c>
      <c r="D30" s="14">
        <v>2</v>
      </c>
      <c r="E30" s="23">
        <f t="shared" si="0"/>
        <v>15.58</v>
      </c>
      <c r="F30" s="16">
        <v>0</v>
      </c>
      <c r="G30" s="23">
        <f t="shared" si="1"/>
        <v>0</v>
      </c>
      <c r="H30" s="23">
        <f t="shared" si="2"/>
        <v>15.58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78</v>
      </c>
      <c r="B32" s="14" t="s">
        <v>29</v>
      </c>
      <c r="C32" s="15">
        <v>7.97</v>
      </c>
      <c r="D32" s="14">
        <v>2</v>
      </c>
      <c r="E32" s="23">
        <f>ROUND(C32*D32,2)</f>
        <v>15.94</v>
      </c>
      <c r="F32" s="16">
        <v>0</v>
      </c>
      <c r="G32" s="23">
        <f>ROUND(E32*F32,2)</f>
        <v>0</v>
      </c>
      <c r="H32" s="23">
        <f>ROUND(E32-G32,2)</f>
        <v>15.94</v>
      </c>
    </row>
    <row r="33" spans="1:8" x14ac:dyDescent="0.25">
      <c r="A33" s="14" t="s">
        <v>107</v>
      </c>
      <c r="B33" s="14" t="s">
        <v>18</v>
      </c>
      <c r="C33" s="15">
        <v>1.77</v>
      </c>
      <c r="D33" s="14">
        <v>3.2</v>
      </c>
      <c r="E33" s="23">
        <f>ROUND(C33*D33,2)</f>
        <v>5.66</v>
      </c>
      <c r="F33" s="16">
        <v>0</v>
      </c>
      <c r="G33" s="23">
        <f>ROUND(E33*F33,2)</f>
        <v>0</v>
      </c>
      <c r="H33" s="23">
        <f>ROUND(E33-G33,2)</f>
        <v>5.66</v>
      </c>
    </row>
    <row r="34" spans="1:8" x14ac:dyDescent="0.25">
      <c r="A34" s="14" t="s">
        <v>79</v>
      </c>
      <c r="B34" s="14" t="s">
        <v>18</v>
      </c>
      <c r="C34" s="15">
        <v>7.29</v>
      </c>
      <c r="D34" s="14">
        <v>2</v>
      </c>
      <c r="E34" s="23">
        <f>ROUND(C34*D34,2)</f>
        <v>14.58</v>
      </c>
      <c r="F34" s="16">
        <v>0</v>
      </c>
      <c r="G34" s="23">
        <f>ROUND(E34*F34,2)</f>
        <v>0</v>
      </c>
      <c r="H34" s="23">
        <f>ROUND(E34-G34,2)</f>
        <v>14.58</v>
      </c>
    </row>
    <row r="35" spans="1:8" x14ac:dyDescent="0.25">
      <c r="A35" s="14" t="s">
        <v>111</v>
      </c>
      <c r="B35" s="14" t="s">
        <v>48</v>
      </c>
      <c r="C35" s="15">
        <v>15</v>
      </c>
      <c r="D35" s="14">
        <v>1</v>
      </c>
      <c r="E35" s="23">
        <f>ROUND(C35*D35,2)</f>
        <v>15</v>
      </c>
      <c r="F35" s="16">
        <v>0</v>
      </c>
      <c r="G35" s="23">
        <f>ROUND(E35*F35,2)</f>
        <v>0</v>
      </c>
      <c r="H35" s="23">
        <f>ROUND(E35-G35,2)</f>
        <v>15</v>
      </c>
    </row>
    <row r="36" spans="1:8" x14ac:dyDescent="0.25">
      <c r="A36" s="13" t="s">
        <v>33</v>
      </c>
      <c r="C36" s="23"/>
      <c r="E36" s="23"/>
    </row>
    <row r="37" spans="1:8" x14ac:dyDescent="0.25">
      <c r="A37" s="14" t="s">
        <v>442</v>
      </c>
      <c r="B37" s="14" t="s">
        <v>60</v>
      </c>
      <c r="C37" s="15">
        <v>2.94</v>
      </c>
      <c r="D37" s="14">
        <v>45</v>
      </c>
      <c r="E37" s="23">
        <f>ROUND(C37*D37,2)</f>
        <v>132.30000000000001</v>
      </c>
      <c r="F37" s="16">
        <v>0</v>
      </c>
      <c r="G37" s="23">
        <f>ROUND(E37*F37,2)</f>
        <v>0</v>
      </c>
      <c r="H37" s="23">
        <f>ROUND(E37-G37,2)</f>
        <v>132.30000000000001</v>
      </c>
    </row>
    <row r="38" spans="1:8" x14ac:dyDescent="0.25">
      <c r="A38" s="13" t="s">
        <v>85</v>
      </c>
      <c r="C38" s="23"/>
      <c r="E38" s="23"/>
    </row>
    <row r="39" spans="1:8" x14ac:dyDescent="0.25">
      <c r="A39" s="14" t="s">
        <v>86</v>
      </c>
      <c r="B39" s="14" t="s">
        <v>18</v>
      </c>
      <c r="C39" s="15">
        <v>0.06</v>
      </c>
      <c r="D39" s="14">
        <v>32</v>
      </c>
      <c r="E39" s="23">
        <f>ROUND(C39*D39,2)</f>
        <v>1.92</v>
      </c>
      <c r="F39" s="16">
        <v>0</v>
      </c>
      <c r="G39" s="23">
        <f>ROUND(E39*F39,2)</f>
        <v>0</v>
      </c>
      <c r="H39" s="23">
        <f>ROUND(E39-G39,2)</f>
        <v>1.92</v>
      </c>
    </row>
    <row r="40" spans="1:8" x14ac:dyDescent="0.25">
      <c r="A40" s="13" t="s">
        <v>113</v>
      </c>
      <c r="C40" s="23"/>
      <c r="E40" s="23"/>
    </row>
    <row r="41" spans="1:8" x14ac:dyDescent="0.25">
      <c r="A41" s="14" t="s">
        <v>114</v>
      </c>
      <c r="B41" s="14" t="s">
        <v>26</v>
      </c>
      <c r="C41" s="15">
        <v>3.3</v>
      </c>
      <c r="D41" s="14">
        <v>0.4</v>
      </c>
      <c r="E41" s="23">
        <f>ROUND(C41*D41,2)</f>
        <v>1.32</v>
      </c>
      <c r="F41" s="16">
        <v>0</v>
      </c>
      <c r="G41" s="23">
        <f>ROUND(E41*F41,2)</f>
        <v>0</v>
      </c>
      <c r="H41" s="23">
        <f>ROUND(E41-G41,2)</f>
        <v>1.32</v>
      </c>
    </row>
    <row r="42" spans="1:8" x14ac:dyDescent="0.25">
      <c r="A42" s="13" t="s">
        <v>61</v>
      </c>
      <c r="C42" s="23"/>
      <c r="E42" s="23"/>
    </row>
    <row r="43" spans="1:8" x14ac:dyDescent="0.25">
      <c r="A43" s="14" t="s">
        <v>62</v>
      </c>
      <c r="B43" s="14" t="s">
        <v>48</v>
      </c>
      <c r="C43" s="15">
        <v>9</v>
      </c>
      <c r="D43" s="14">
        <v>1</v>
      </c>
      <c r="E43" s="23">
        <f>ROUND(C43*D43,2)</f>
        <v>9</v>
      </c>
      <c r="F43" s="16">
        <v>0</v>
      </c>
      <c r="G43" s="23">
        <f>ROUND(E43*F43,2)</f>
        <v>0</v>
      </c>
      <c r="H43" s="23">
        <f>ROUND(E43-G43,2)</f>
        <v>9</v>
      </c>
    </row>
    <row r="44" spans="1:8" x14ac:dyDescent="0.25">
      <c r="A44" s="13" t="s">
        <v>87</v>
      </c>
      <c r="C44" s="23"/>
      <c r="E44" s="23"/>
    </row>
    <row r="45" spans="1:8" x14ac:dyDescent="0.25">
      <c r="A45" s="14" t="s">
        <v>88</v>
      </c>
      <c r="B45" s="14" t="s">
        <v>48</v>
      </c>
      <c r="C45" s="15">
        <v>1</v>
      </c>
      <c r="D45" s="14">
        <v>1</v>
      </c>
      <c r="E45" s="23">
        <f>ROUND(C45*D45,2)</f>
        <v>1</v>
      </c>
      <c r="F45" s="16">
        <v>0</v>
      </c>
      <c r="G45" s="23">
        <f>ROUND(E45*F45,2)</f>
        <v>0</v>
      </c>
      <c r="H45" s="23">
        <f>ROUND(E45-G45,2)</f>
        <v>1</v>
      </c>
    </row>
    <row r="46" spans="1:8" x14ac:dyDescent="0.25">
      <c r="A46" s="13" t="s">
        <v>34</v>
      </c>
      <c r="C46" s="23"/>
      <c r="E46" s="23"/>
    </row>
    <row r="47" spans="1:8" x14ac:dyDescent="0.25">
      <c r="A47" s="14" t="s">
        <v>35</v>
      </c>
      <c r="B47" s="14" t="s">
        <v>36</v>
      </c>
      <c r="C47" s="15">
        <v>63.67</v>
      </c>
      <c r="D47" s="14">
        <v>0.66600000000000004</v>
      </c>
      <c r="E47" s="23">
        <f>ROUND(C47*D47,2)</f>
        <v>42.4</v>
      </c>
      <c r="F47" s="16">
        <v>0</v>
      </c>
      <c r="G47" s="23">
        <f>ROUND(E47*F47,2)</f>
        <v>0</v>
      </c>
      <c r="H47" s="23">
        <f>ROUND(E47-G47,2)</f>
        <v>42.4</v>
      </c>
    </row>
    <row r="48" spans="1:8" x14ac:dyDescent="0.25">
      <c r="A48" s="13" t="s">
        <v>115</v>
      </c>
      <c r="C48" s="23"/>
      <c r="E48" s="23"/>
    </row>
    <row r="49" spans="1:8" x14ac:dyDescent="0.25">
      <c r="A49" s="14" t="s">
        <v>116</v>
      </c>
      <c r="B49" s="14" t="s">
        <v>48</v>
      </c>
      <c r="C49" s="15">
        <v>8</v>
      </c>
      <c r="D49" s="14">
        <v>1</v>
      </c>
      <c r="E49" s="23">
        <f>ROUND(C49*D49,2)</f>
        <v>8</v>
      </c>
      <c r="F49" s="16">
        <v>0</v>
      </c>
      <c r="G49" s="23">
        <f>ROUND(E49*F49,2)</f>
        <v>0</v>
      </c>
      <c r="H49" s="23">
        <f>ROUND(E49-G49,2)</f>
        <v>8</v>
      </c>
    </row>
    <row r="50" spans="1:8" x14ac:dyDescent="0.25">
      <c r="A50" s="13" t="s">
        <v>117</v>
      </c>
      <c r="C50" s="23"/>
      <c r="E50" s="23"/>
    </row>
    <row r="51" spans="1:8" x14ac:dyDescent="0.25">
      <c r="A51" s="14" t="s">
        <v>118</v>
      </c>
      <c r="B51" s="14" t="s">
        <v>48</v>
      </c>
      <c r="C51" s="15">
        <v>10</v>
      </c>
      <c r="D51" s="14">
        <v>0.33300000000000002</v>
      </c>
      <c r="E51" s="23">
        <f>ROUND(C51*D51,2)</f>
        <v>3.33</v>
      </c>
      <c r="F51" s="16">
        <v>0</v>
      </c>
      <c r="G51" s="23">
        <f>ROUND(E51*F51,2)</f>
        <v>0</v>
      </c>
      <c r="H51" s="23">
        <f>ROUND(E51-G51,2)</f>
        <v>3.33</v>
      </c>
    </row>
    <row r="52" spans="1:8" x14ac:dyDescent="0.25">
      <c r="A52" s="13" t="s">
        <v>37</v>
      </c>
      <c r="C52" s="23"/>
      <c r="E52" s="23"/>
    </row>
    <row r="53" spans="1:8" x14ac:dyDescent="0.25">
      <c r="A53" s="14" t="s">
        <v>38</v>
      </c>
      <c r="B53" s="14" t="s">
        <v>39</v>
      </c>
      <c r="C53" s="15">
        <v>19.28</v>
      </c>
      <c r="D53" s="14">
        <v>0.4773</v>
      </c>
      <c r="E53" s="23">
        <f>ROUND(C53*D53,2)</f>
        <v>9.1999999999999993</v>
      </c>
      <c r="F53" s="16">
        <v>0</v>
      </c>
      <c r="G53" s="23">
        <f>ROUND(E53*F53,2)</f>
        <v>0</v>
      </c>
      <c r="H53" s="23">
        <f>ROUND(E53-G53,2)</f>
        <v>9.1999999999999993</v>
      </c>
    </row>
    <row r="54" spans="1:8" x14ac:dyDescent="0.25">
      <c r="A54" s="14" t="s">
        <v>91</v>
      </c>
      <c r="B54" s="14" t="s">
        <v>39</v>
      </c>
      <c r="C54" s="15">
        <v>19.28</v>
      </c>
      <c r="D54" s="14">
        <v>0.2722</v>
      </c>
      <c r="E54" s="23">
        <f>ROUND(C54*D54,2)</f>
        <v>5.25</v>
      </c>
      <c r="F54" s="16">
        <v>0</v>
      </c>
      <c r="G54" s="23">
        <f>ROUND(E54*F54,2)</f>
        <v>0</v>
      </c>
      <c r="H54" s="23">
        <f>ROUND(E54-G54,2)</f>
        <v>5.25</v>
      </c>
    </row>
    <row r="55" spans="1:8" x14ac:dyDescent="0.25">
      <c r="A55" s="13" t="s">
        <v>43</v>
      </c>
      <c r="C55" s="23"/>
      <c r="E55" s="23"/>
    </row>
    <row r="56" spans="1:8" x14ac:dyDescent="0.25">
      <c r="A56" s="14" t="s">
        <v>42</v>
      </c>
      <c r="B56" s="14" t="s">
        <v>39</v>
      </c>
      <c r="C56" s="15">
        <v>9.06</v>
      </c>
      <c r="D56" s="14">
        <v>0.14990000000000001</v>
      </c>
      <c r="E56" s="23">
        <f>ROUND(C56*D56,2)</f>
        <v>1.36</v>
      </c>
      <c r="F56" s="16">
        <v>0</v>
      </c>
      <c r="G56" s="23">
        <f>ROUND(E56*F56,2)</f>
        <v>0</v>
      </c>
      <c r="H56" s="23">
        <f>ROUND(E56-G56,2)</f>
        <v>1.36</v>
      </c>
    </row>
    <row r="57" spans="1:8" x14ac:dyDescent="0.25">
      <c r="A57" s="14" t="s">
        <v>91</v>
      </c>
      <c r="B57" s="14" t="s">
        <v>39</v>
      </c>
      <c r="C57" s="15">
        <v>9.06</v>
      </c>
      <c r="D57" s="14">
        <v>0.22220000000000001</v>
      </c>
      <c r="E57" s="23">
        <f>ROUND(C57*D57,2)</f>
        <v>2.0099999999999998</v>
      </c>
      <c r="F57" s="16">
        <v>0</v>
      </c>
      <c r="G57" s="23">
        <f>ROUND(E57*F57,2)</f>
        <v>0</v>
      </c>
      <c r="H57" s="23">
        <f>ROUND(E57-G57,2)</f>
        <v>2.0099999999999998</v>
      </c>
    </row>
    <row r="58" spans="1:8" x14ac:dyDescent="0.25">
      <c r="A58" s="14" t="s">
        <v>44</v>
      </c>
      <c r="B58" s="14" t="s">
        <v>39</v>
      </c>
      <c r="C58" s="15">
        <v>19.28</v>
      </c>
      <c r="D58" s="14">
        <v>0.59960000000000002</v>
      </c>
      <c r="E58" s="23">
        <f>ROUND(C58*D58,2)</f>
        <v>11.56</v>
      </c>
      <c r="F58" s="16">
        <v>0</v>
      </c>
      <c r="G58" s="23">
        <f>ROUND(E58*F58,2)</f>
        <v>0</v>
      </c>
      <c r="H58" s="23">
        <f>ROUND(E58-G58,2)</f>
        <v>11.56</v>
      </c>
    </row>
    <row r="59" spans="1:8" x14ac:dyDescent="0.25">
      <c r="A59" s="13" t="s">
        <v>45</v>
      </c>
      <c r="C59" s="23"/>
      <c r="E59" s="23"/>
    </row>
    <row r="60" spans="1:8" x14ac:dyDescent="0.25">
      <c r="A60" s="14" t="s">
        <v>38</v>
      </c>
      <c r="B60" s="14" t="s">
        <v>19</v>
      </c>
      <c r="C60" s="15">
        <v>2.94</v>
      </c>
      <c r="D60" s="14">
        <v>7.3704000000000001</v>
      </c>
      <c r="E60" s="23">
        <f>ROUND(C60*D60,2)</f>
        <v>21.67</v>
      </c>
      <c r="F60" s="16">
        <v>0</v>
      </c>
      <c r="G60" s="23">
        <f>ROUND(E60*F60,2)</f>
        <v>0</v>
      </c>
      <c r="H60" s="23">
        <f>ROUND(E60-G60,2)</f>
        <v>21.67</v>
      </c>
    </row>
    <row r="61" spans="1:8" x14ac:dyDescent="0.25">
      <c r="A61" s="14" t="s">
        <v>91</v>
      </c>
      <c r="B61" s="14" t="s">
        <v>19</v>
      </c>
      <c r="C61" s="15">
        <v>2.94</v>
      </c>
      <c r="D61" s="14">
        <v>5.7069000000000001</v>
      </c>
      <c r="E61" s="23">
        <f>ROUND(C61*D61,2)</f>
        <v>16.78</v>
      </c>
      <c r="F61" s="16">
        <v>0</v>
      </c>
      <c r="G61" s="23">
        <f>ROUND(E61*F61,2)</f>
        <v>0</v>
      </c>
      <c r="H61" s="23">
        <f>ROUND(E61-G61,2)</f>
        <v>16.78</v>
      </c>
    </row>
    <row r="62" spans="1:8" x14ac:dyDescent="0.25">
      <c r="A62" s="13" t="s">
        <v>47</v>
      </c>
      <c r="C62" s="23"/>
      <c r="E62" s="23"/>
    </row>
    <row r="63" spans="1:8" x14ac:dyDescent="0.25">
      <c r="A63" s="14" t="s">
        <v>42</v>
      </c>
      <c r="B63" s="14" t="s">
        <v>48</v>
      </c>
      <c r="C63" s="15">
        <v>8.6999999999999993</v>
      </c>
      <c r="D63" s="14">
        <v>1</v>
      </c>
      <c r="E63" s="23">
        <f>ROUND(C63*D63,2)</f>
        <v>8.6999999999999993</v>
      </c>
      <c r="F63" s="16">
        <v>0</v>
      </c>
      <c r="G63" s="23">
        <f>ROUND(E63*F63,2)</f>
        <v>0</v>
      </c>
      <c r="H63" s="23">
        <f t="shared" ref="H63:H68" si="3">ROUND(E63-G63,2)</f>
        <v>8.6999999999999993</v>
      </c>
    </row>
    <row r="64" spans="1:8" x14ac:dyDescent="0.25">
      <c r="A64" s="14" t="s">
        <v>38</v>
      </c>
      <c r="B64" s="14" t="s">
        <v>48</v>
      </c>
      <c r="C64" s="15">
        <v>5.9</v>
      </c>
      <c r="D64" s="14">
        <v>1</v>
      </c>
      <c r="E64" s="23">
        <f>ROUND(C64*D64,2)</f>
        <v>5.9</v>
      </c>
      <c r="F64" s="16">
        <v>0</v>
      </c>
      <c r="G64" s="23">
        <f>ROUND(E64*F64,2)</f>
        <v>0</v>
      </c>
      <c r="H64" s="23">
        <f t="shared" si="3"/>
        <v>5.9</v>
      </c>
    </row>
    <row r="65" spans="1:8" x14ac:dyDescent="0.25">
      <c r="A65" s="14" t="s">
        <v>91</v>
      </c>
      <c r="B65" s="14" t="s">
        <v>48</v>
      </c>
      <c r="C65" s="15">
        <v>31.49</v>
      </c>
      <c r="D65" s="14">
        <v>1</v>
      </c>
      <c r="E65" s="23">
        <f>ROUND(C65*D65,2)</f>
        <v>31.49</v>
      </c>
      <c r="F65" s="16">
        <v>0</v>
      </c>
      <c r="G65" s="23">
        <f>ROUND(E65*F65,2)</f>
        <v>0</v>
      </c>
      <c r="H65" s="23">
        <f t="shared" si="3"/>
        <v>31.49</v>
      </c>
    </row>
    <row r="66" spans="1:8" x14ac:dyDescent="0.25">
      <c r="A66" s="9" t="s">
        <v>49</v>
      </c>
      <c r="B66" s="9" t="s">
        <v>48</v>
      </c>
      <c r="C66" s="10">
        <v>24.6</v>
      </c>
      <c r="D66" s="9">
        <v>1</v>
      </c>
      <c r="E66" s="22">
        <f>ROUND(C66*D66,2)</f>
        <v>24.6</v>
      </c>
      <c r="F66" s="11">
        <v>0</v>
      </c>
      <c r="G66" s="22">
        <f>ROUND(E66*F66,2)</f>
        <v>0</v>
      </c>
      <c r="H66" s="22">
        <f t="shared" si="3"/>
        <v>24.6</v>
      </c>
    </row>
    <row r="67" spans="1:8" x14ac:dyDescent="0.25">
      <c r="A67" s="7" t="s">
        <v>50</v>
      </c>
      <c r="C67" s="23"/>
      <c r="E67" s="23">
        <f>SUM(E13:E66)</f>
        <v>743.56</v>
      </c>
      <c r="G67" s="12">
        <f>SUM(G13:G66)</f>
        <v>0</v>
      </c>
      <c r="H67" s="12">
        <f t="shared" si="3"/>
        <v>743.56</v>
      </c>
    </row>
    <row r="68" spans="1:8" x14ac:dyDescent="0.25">
      <c r="A68" s="7" t="s">
        <v>51</v>
      </c>
      <c r="C68" s="23"/>
      <c r="E68" s="23" t="e">
        <f>+#REF!-E67</f>
        <v>#REF!</v>
      </c>
      <c r="G68" s="12" t="e">
        <f>+#REF!-G67</f>
        <v>#REF!</v>
      </c>
      <c r="H68" s="12" t="e">
        <f t="shared" si="3"/>
        <v>#REF!</v>
      </c>
    </row>
    <row r="69" spans="1:8" x14ac:dyDescent="0.25">
      <c r="A69" t="s">
        <v>12</v>
      </c>
      <c r="C69" s="23"/>
      <c r="E69" s="23"/>
    </row>
    <row r="70" spans="1:8" x14ac:dyDescent="0.25">
      <c r="A70" s="7" t="s">
        <v>52</v>
      </c>
      <c r="C70" s="23"/>
      <c r="E70" s="23"/>
    </row>
    <row r="71" spans="1:8" x14ac:dyDescent="0.25">
      <c r="A71" s="14" t="s">
        <v>42</v>
      </c>
      <c r="B71" s="14" t="s">
        <v>48</v>
      </c>
      <c r="C71" s="15">
        <v>15.19</v>
      </c>
      <c r="D71" s="14">
        <v>1</v>
      </c>
      <c r="E71" s="23">
        <f>ROUND(C71*D71,2)</f>
        <v>15.19</v>
      </c>
      <c r="F71" s="16">
        <v>0</v>
      </c>
      <c r="G71" s="23">
        <f>ROUND(E71*F71,2)</f>
        <v>0</v>
      </c>
      <c r="H71" s="23">
        <f t="shared" ref="H71:H76" si="4">ROUND(E71-G71,2)</f>
        <v>15.19</v>
      </c>
    </row>
    <row r="72" spans="1:8" x14ac:dyDescent="0.25">
      <c r="A72" s="14" t="s">
        <v>38</v>
      </c>
      <c r="B72" s="14" t="s">
        <v>48</v>
      </c>
      <c r="C72" s="15">
        <v>45.56</v>
      </c>
      <c r="D72" s="14">
        <v>1</v>
      </c>
      <c r="E72" s="23">
        <f>ROUND(C72*D72,2)</f>
        <v>45.56</v>
      </c>
      <c r="F72" s="16">
        <v>0</v>
      </c>
      <c r="G72" s="23">
        <f>ROUND(E72*F72,2)</f>
        <v>0</v>
      </c>
      <c r="H72" s="23">
        <f t="shared" si="4"/>
        <v>45.56</v>
      </c>
    </row>
    <row r="73" spans="1:8" x14ac:dyDescent="0.25">
      <c r="A73" s="9" t="s">
        <v>91</v>
      </c>
      <c r="B73" s="9" t="s">
        <v>48</v>
      </c>
      <c r="C73" s="10">
        <v>157.02000000000001</v>
      </c>
      <c r="D73" s="9">
        <v>1</v>
      </c>
      <c r="E73" s="22">
        <f>ROUND(C73*D73,2)</f>
        <v>157.02000000000001</v>
      </c>
      <c r="F73" s="11">
        <v>0</v>
      </c>
      <c r="G73" s="22">
        <f>ROUND(E73*F73,2)</f>
        <v>0</v>
      </c>
      <c r="H73" s="22">
        <f t="shared" si="4"/>
        <v>157.02000000000001</v>
      </c>
    </row>
    <row r="74" spans="1:8" x14ac:dyDescent="0.25">
      <c r="A74" s="7" t="s">
        <v>53</v>
      </c>
      <c r="C74" s="23"/>
      <c r="E74" s="23">
        <f>SUM(E71:E73)</f>
        <v>217.77</v>
      </c>
      <c r="G74" s="12">
        <f>SUM(G71:G73)</f>
        <v>0</v>
      </c>
      <c r="H74" s="12">
        <f t="shared" si="4"/>
        <v>217.77</v>
      </c>
    </row>
    <row r="75" spans="1:8" x14ac:dyDescent="0.25">
      <c r="A75" s="7" t="s">
        <v>54</v>
      </c>
      <c r="C75" s="23"/>
      <c r="E75" s="23">
        <f>+E67+E74</f>
        <v>961.32999999999993</v>
      </c>
      <c r="G75" s="12">
        <f>+G67+G74</f>
        <v>0</v>
      </c>
      <c r="H75" s="12">
        <f t="shared" si="4"/>
        <v>961.33</v>
      </c>
    </row>
    <row r="76" spans="1:8" x14ac:dyDescent="0.25">
      <c r="A76" s="7" t="s">
        <v>55</v>
      </c>
      <c r="C76" s="23"/>
      <c r="E76" s="23" t="e">
        <f>+#REF!-E75</f>
        <v>#REF!</v>
      </c>
      <c r="G76" s="12" t="e">
        <f>+#REF!-G75</f>
        <v>#REF!</v>
      </c>
      <c r="H76" s="12" t="e">
        <f t="shared" si="4"/>
        <v>#REF!</v>
      </c>
    </row>
    <row r="77" spans="1:8" x14ac:dyDescent="0.25">
      <c r="A77" t="s">
        <v>119</v>
      </c>
      <c r="C77" s="23"/>
      <c r="E77" s="23"/>
    </row>
    <row r="78" spans="1:8" x14ac:dyDescent="0.25">
      <c r="A78" t="s">
        <v>483</v>
      </c>
      <c r="C78" s="23"/>
      <c r="E78" s="23"/>
    </row>
    <row r="79" spans="1:8" x14ac:dyDescent="0.25">
      <c r="A79" s="7" t="s">
        <v>120</v>
      </c>
      <c r="C79" s="23"/>
      <c r="E79" s="23"/>
    </row>
    <row r="80" spans="1:8" x14ac:dyDescent="0.25">
      <c r="A80" s="7" t="s">
        <v>121</v>
      </c>
      <c r="C80" s="23"/>
      <c r="E80" s="23"/>
    </row>
    <row r="98" spans="1:19" x14ac:dyDescent="0.25">
      <c r="A98" t="str" cm="1">
        <f t="array" aca="1" ref="A98" ca="1">MID(CELL("filename",A1),FIND("]",CELL("filename",A1))+1,256)</f>
        <v>cotton7</v>
      </c>
    </row>
    <row r="99" spans="1:19" x14ac:dyDescent="0.25">
      <c r="A99" s="7" t="s">
        <v>50</v>
      </c>
      <c r="E99" s="25">
        <f>VLOOKUP(A99,$A$1:$H$98,5,FALSE)</f>
        <v>743.56</v>
      </c>
    </row>
    <row r="100" spans="1:19" x14ac:dyDescent="0.25">
      <c r="A100" s="7" t="s">
        <v>288</v>
      </c>
      <c r="E100" s="25">
        <f>VLOOKUP(A100,$A$1:$H$98,5,FALSE)</f>
        <v>217.77</v>
      </c>
    </row>
    <row r="101" spans="1:19" x14ac:dyDescent="0.25">
      <c r="A101" s="7" t="s">
        <v>289</v>
      </c>
      <c r="E101" s="25">
        <f t="shared" ref="E101:E102" si="5">VLOOKUP(A101,$A$1:$H$98,5,FALSE)</f>
        <v>961.32999999999993</v>
      </c>
    </row>
    <row r="102" spans="1:19" x14ac:dyDescent="0.25">
      <c r="A102" s="7" t="s">
        <v>55</v>
      </c>
      <c r="E102" s="25" t="e">
        <f t="shared" si="5"/>
        <v>#REF!</v>
      </c>
    </row>
    <row r="103" spans="1:19" x14ac:dyDescent="0.25">
      <c r="A103" s="21" t="s">
        <v>250</v>
      </c>
    </row>
    <row r="104" spans="1:19" x14ac:dyDescent="0.25">
      <c r="A104" s="21"/>
    </row>
    <row r="105" spans="1:19" x14ac:dyDescent="0.25">
      <c r="A105" s="25"/>
      <c r="B105" s="25"/>
      <c r="C105" s="25"/>
      <c r="D105" s="25"/>
      <c r="E105" s="25"/>
      <c r="F105" s="25"/>
      <c r="G105" s="25"/>
      <c r="H105" s="25"/>
    </row>
    <row r="106" spans="1:19" x14ac:dyDescent="0.25">
      <c r="B106" s="12"/>
      <c r="C106" s="12"/>
      <c r="D106" s="12"/>
      <c r="E106" s="12"/>
      <c r="F106" s="12"/>
      <c r="G106" s="12"/>
      <c r="H106" s="12"/>
      <c r="I106" s="12"/>
      <c r="S106" s="12"/>
    </row>
    <row r="107" spans="1:19" x14ac:dyDescent="0.25">
      <c r="B107" s="12"/>
      <c r="C107" s="12"/>
      <c r="D107" s="12"/>
      <c r="E107" s="12"/>
      <c r="F107" s="12"/>
      <c r="G107" s="12"/>
      <c r="H107" s="12"/>
      <c r="I107" s="12"/>
      <c r="S107" s="12"/>
    </row>
    <row r="108" spans="1:19" x14ac:dyDescent="0.25">
      <c r="B108" s="12"/>
      <c r="C108" s="12"/>
      <c r="D108" s="12"/>
      <c r="E108" s="12"/>
      <c r="F108" s="12"/>
      <c r="G108" s="12"/>
      <c r="H108" s="12"/>
      <c r="I108" s="12"/>
      <c r="S108" s="12"/>
    </row>
    <row r="109" spans="1:19" x14ac:dyDescent="0.25">
      <c r="B109" s="12"/>
      <c r="C109" s="12"/>
      <c r="D109" s="12"/>
      <c r="E109" s="12"/>
      <c r="F109" s="12"/>
      <c r="G109" s="12"/>
      <c r="H109" s="12"/>
      <c r="I109" s="12"/>
      <c r="S109" s="12"/>
    </row>
    <row r="110" spans="1:19" x14ac:dyDescent="0.25">
      <c r="B110" s="12"/>
      <c r="C110" s="12"/>
      <c r="D110" s="12"/>
      <c r="E110" s="12"/>
      <c r="F110" s="12"/>
      <c r="G110" s="12"/>
      <c r="H110" s="12"/>
      <c r="I110" s="12"/>
      <c r="S110" s="12"/>
    </row>
    <row r="111" spans="1:19" x14ac:dyDescent="0.25">
      <c r="B111" s="12"/>
      <c r="C111" s="12"/>
      <c r="D111" s="12"/>
      <c r="E111" s="12"/>
      <c r="F111" s="12"/>
      <c r="G111" s="12"/>
      <c r="H111" s="12"/>
      <c r="I111" s="12"/>
      <c r="S111" s="12"/>
    </row>
    <row r="112" spans="1:19" x14ac:dyDescent="0.25">
      <c r="B112" s="12"/>
      <c r="C112" s="12"/>
      <c r="D112" s="12"/>
      <c r="E112" s="12"/>
      <c r="F112" s="12"/>
      <c r="G112" s="12"/>
      <c r="H112" s="12"/>
      <c r="I112" s="12"/>
      <c r="S112" s="12"/>
    </row>
    <row r="114" spans="1:14" x14ac:dyDescent="0.25">
      <c r="K114" s="21"/>
    </row>
    <row r="115" spans="1:14" x14ac:dyDescent="0.25">
      <c r="A115" s="21"/>
    </row>
    <row r="116" spans="1:14" x14ac:dyDescent="0.25">
      <c r="A116" s="25"/>
      <c r="N116" s="12"/>
    </row>
    <row r="117" spans="1:14" x14ac:dyDescent="0.25">
      <c r="B117" s="12"/>
      <c r="C117" s="12"/>
      <c r="D117" s="12"/>
      <c r="E117" s="12"/>
      <c r="F117" s="12"/>
      <c r="G117" s="12"/>
      <c r="H117" s="12"/>
      <c r="N117" s="12"/>
    </row>
    <row r="118" spans="1:14" x14ac:dyDescent="0.25">
      <c r="B118" s="12"/>
      <c r="C118" s="12"/>
      <c r="D118" s="12"/>
      <c r="E118" s="12"/>
      <c r="F118" s="12"/>
      <c r="G118" s="12"/>
      <c r="H118" s="12"/>
      <c r="N118" s="12"/>
    </row>
    <row r="119" spans="1:14" x14ac:dyDescent="0.25">
      <c r="B119" s="12"/>
      <c r="C119" s="12"/>
      <c r="D119" s="12"/>
      <c r="E119" s="12"/>
      <c r="F119" s="12"/>
      <c r="G119" s="12"/>
      <c r="H119" s="12"/>
      <c r="N119" s="12"/>
    </row>
    <row r="120" spans="1:14" x14ac:dyDescent="0.25">
      <c r="B120" s="12"/>
      <c r="C120" s="12"/>
      <c r="D120" s="12"/>
      <c r="E120" s="12"/>
      <c r="F120" s="12"/>
      <c r="G120" s="12"/>
      <c r="H120" s="12"/>
      <c r="N120" s="12"/>
    </row>
    <row r="121" spans="1:14" x14ac:dyDescent="0.25">
      <c r="B121" s="12"/>
      <c r="C121" s="12"/>
      <c r="D121" s="12"/>
      <c r="E121" s="12"/>
      <c r="F121" s="12"/>
      <c r="G121" s="12"/>
      <c r="H121" s="12"/>
      <c r="N121" s="12"/>
    </row>
    <row r="122" spans="1:14" x14ac:dyDescent="0.25">
      <c r="B122" s="12"/>
      <c r="C122" s="12"/>
      <c r="D122" s="12"/>
      <c r="E122" s="12"/>
      <c r="F122" s="12"/>
      <c r="G122" s="12"/>
      <c r="H122" s="12"/>
      <c r="N122" s="12"/>
    </row>
    <row r="123" spans="1:14" x14ac:dyDescent="0.25">
      <c r="B123" s="12"/>
      <c r="C123" s="12"/>
      <c r="D123" s="12"/>
      <c r="E123" s="12"/>
      <c r="F123" s="12"/>
      <c r="G123" s="12"/>
      <c r="H123" s="12"/>
      <c r="N123" s="12"/>
    </row>
    <row r="124" spans="1:14" x14ac:dyDescent="0.25">
      <c r="D124" s="12"/>
      <c r="N124" s="12"/>
    </row>
    <row r="125" spans="1:14" x14ac:dyDescent="0.25">
      <c r="D125" s="12"/>
      <c r="N125" s="12"/>
    </row>
    <row r="126" spans="1:14" x14ac:dyDescent="0.25">
      <c r="D126" s="12"/>
      <c r="N126" s="12"/>
    </row>
    <row r="127" spans="1:14" x14ac:dyDescent="0.25">
      <c r="N127" s="12"/>
    </row>
    <row r="128" spans="1:14" x14ac:dyDescent="0.25">
      <c r="D128" s="12"/>
    </row>
    <row r="129" spans="4:14" x14ac:dyDescent="0.25">
      <c r="D129" s="12"/>
      <c r="N129" s="12"/>
    </row>
    <row r="130" spans="4:14" x14ac:dyDescent="0.25">
      <c r="D130" s="12"/>
      <c r="N130" s="12"/>
    </row>
    <row r="131" spans="4:14" x14ac:dyDescent="0.25">
      <c r="D131" s="12"/>
      <c r="N131" s="12"/>
    </row>
    <row r="132" spans="4:14" x14ac:dyDescent="0.25">
      <c r="D132" s="12"/>
    </row>
    <row r="133" spans="4:14" x14ac:dyDescent="0.25">
      <c r="D133" s="12"/>
      <c r="N133" s="12"/>
    </row>
    <row r="134" spans="4:14" x14ac:dyDescent="0.25">
      <c r="D134" s="12"/>
      <c r="N134" s="12"/>
    </row>
    <row r="135" spans="4:14" x14ac:dyDescent="0.25">
      <c r="N135" s="12"/>
    </row>
    <row r="136" spans="4:14" x14ac:dyDescent="0.25">
      <c r="D136" s="12"/>
      <c r="N136" s="12"/>
    </row>
    <row r="137" spans="4:14" x14ac:dyDescent="0.25">
      <c r="D137" s="12"/>
      <c r="N137" s="12"/>
    </row>
    <row r="138" spans="4:14" x14ac:dyDescent="0.25">
      <c r="D138" s="12"/>
      <c r="N138" s="12"/>
    </row>
    <row r="139" spans="4:14" x14ac:dyDescent="0.25">
      <c r="D139" s="12"/>
      <c r="N139" s="12"/>
    </row>
    <row r="140" spans="4:14" x14ac:dyDescent="0.25">
      <c r="D140" s="12"/>
    </row>
    <row r="141" spans="4:14" x14ac:dyDescent="0.25">
      <c r="D141" s="12"/>
      <c r="N141" s="12"/>
    </row>
    <row r="142" spans="4:14" x14ac:dyDescent="0.25">
      <c r="D142" s="12"/>
      <c r="N142" s="12"/>
    </row>
    <row r="143" spans="4:14" x14ac:dyDescent="0.25">
      <c r="N143" s="12"/>
    </row>
    <row r="144" spans="4:14" x14ac:dyDescent="0.25">
      <c r="N144" s="12"/>
    </row>
    <row r="145" spans="14:14" x14ac:dyDescent="0.25">
      <c r="N145" s="12"/>
    </row>
    <row r="146" spans="14:14" x14ac:dyDescent="0.25">
      <c r="N146" s="12"/>
    </row>
    <row r="147" spans="14:14" x14ac:dyDescent="0.25">
      <c r="N147" s="12"/>
    </row>
    <row r="157" spans="14:14" x14ac:dyDescent="0.25">
      <c r="N157" s="12"/>
    </row>
    <row r="158" spans="14:14" x14ac:dyDescent="0.25">
      <c r="N158" s="12"/>
    </row>
    <row r="159" spans="14:14" x14ac:dyDescent="0.25">
      <c r="N159" s="12"/>
    </row>
    <row r="160" spans="14:14" x14ac:dyDescent="0.25">
      <c r="N160" s="12"/>
    </row>
    <row r="161" spans="14:14" x14ac:dyDescent="0.25">
      <c r="N161" s="12"/>
    </row>
    <row r="162" spans="14:14" x14ac:dyDescent="0.25">
      <c r="N162" s="12"/>
    </row>
    <row r="163" spans="14:14" x14ac:dyDescent="0.25">
      <c r="N163" s="12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36FC9-EBFE-4E0B-A881-38CFE526F833}">
  <sheetPr codeName="Sheet2"/>
  <dimension ref="A1:B156"/>
  <sheetViews>
    <sheetView workbookViewId="0">
      <selection activeCell="D69" sqref="D69"/>
    </sheetView>
  </sheetViews>
  <sheetFormatPr defaultRowHeight="15" x14ac:dyDescent="0.25"/>
  <cols>
    <col min="1" max="1" width="99.140625" bestFit="1" customWidth="1"/>
    <col min="2" max="2" width="12" customWidth="1"/>
  </cols>
  <sheetData>
    <row r="1" spans="1:2" ht="15.75" x14ac:dyDescent="0.25">
      <c r="A1" s="24" t="s">
        <v>247</v>
      </c>
    </row>
    <row r="2" spans="1:2" x14ac:dyDescent="0.25">
      <c r="A2" t="s">
        <v>404</v>
      </c>
      <c r="B2" t="s">
        <v>252</v>
      </c>
    </row>
    <row r="3" spans="1:2" x14ac:dyDescent="0.25">
      <c r="A3" t="s">
        <v>231</v>
      </c>
      <c r="B3" t="s">
        <v>253</v>
      </c>
    </row>
    <row r="4" spans="1:2" x14ac:dyDescent="0.25">
      <c r="A4" t="s">
        <v>405</v>
      </c>
      <c r="B4" t="s">
        <v>254</v>
      </c>
    </row>
    <row r="5" spans="1:2" x14ac:dyDescent="0.25">
      <c r="A5" t="s">
        <v>326</v>
      </c>
      <c r="B5" t="s">
        <v>255</v>
      </c>
    </row>
    <row r="6" spans="1:2" x14ac:dyDescent="0.25">
      <c r="A6" t="s">
        <v>327</v>
      </c>
      <c r="B6" t="s">
        <v>256</v>
      </c>
    </row>
    <row r="7" spans="1:2" x14ac:dyDescent="0.25">
      <c r="A7" t="s">
        <v>328</v>
      </c>
      <c r="B7" t="s">
        <v>257</v>
      </c>
    </row>
    <row r="8" spans="1:2" x14ac:dyDescent="0.25">
      <c r="A8" t="s">
        <v>329</v>
      </c>
      <c r="B8" t="s">
        <v>330</v>
      </c>
    </row>
    <row r="9" spans="1:2" x14ac:dyDescent="0.25">
      <c r="A9" t="s">
        <v>406</v>
      </c>
      <c r="B9" t="s">
        <v>331</v>
      </c>
    </row>
    <row r="10" spans="1:2" x14ac:dyDescent="0.25">
      <c r="A10" t="s">
        <v>332</v>
      </c>
      <c r="B10" t="s">
        <v>333</v>
      </c>
    </row>
    <row r="11" spans="1:2" x14ac:dyDescent="0.25">
      <c r="A11" t="s">
        <v>407</v>
      </c>
      <c r="B11" t="s">
        <v>334</v>
      </c>
    </row>
    <row r="12" spans="1:2" ht="15.75" x14ac:dyDescent="0.25">
      <c r="A12" s="24" t="s">
        <v>232</v>
      </c>
    </row>
    <row r="13" spans="1:2" x14ac:dyDescent="0.25">
      <c r="A13" t="s">
        <v>411</v>
      </c>
      <c r="B13" t="s">
        <v>258</v>
      </c>
    </row>
    <row r="14" spans="1:2" x14ac:dyDescent="0.25">
      <c r="A14" t="s">
        <v>412</v>
      </c>
      <c r="B14" t="s">
        <v>260</v>
      </c>
    </row>
    <row r="15" spans="1:2" x14ac:dyDescent="0.25">
      <c r="A15" t="s">
        <v>413</v>
      </c>
      <c r="B15" t="s">
        <v>261</v>
      </c>
    </row>
    <row r="16" spans="1:2" x14ac:dyDescent="0.25">
      <c r="A16" t="s">
        <v>414</v>
      </c>
      <c r="B16" t="s">
        <v>259</v>
      </c>
    </row>
    <row r="17" spans="1:2" x14ac:dyDescent="0.25">
      <c r="A17" t="s">
        <v>415</v>
      </c>
      <c r="B17" t="s">
        <v>262</v>
      </c>
    </row>
    <row r="18" spans="1:2" x14ac:dyDescent="0.25">
      <c r="A18" t="s">
        <v>416</v>
      </c>
      <c r="B18" t="s">
        <v>263</v>
      </c>
    </row>
    <row r="19" spans="1:2" x14ac:dyDescent="0.25">
      <c r="A19" t="s">
        <v>417</v>
      </c>
      <c r="B19" t="s">
        <v>264</v>
      </c>
    </row>
    <row r="20" spans="1:2" x14ac:dyDescent="0.25">
      <c r="A20" t="s">
        <v>418</v>
      </c>
      <c r="B20" t="s">
        <v>265</v>
      </c>
    </row>
    <row r="21" spans="1:2" x14ac:dyDescent="0.25">
      <c r="A21" t="s">
        <v>419</v>
      </c>
      <c r="B21" t="s">
        <v>266</v>
      </c>
    </row>
    <row r="22" spans="1:2" x14ac:dyDescent="0.25">
      <c r="A22" t="s">
        <v>420</v>
      </c>
      <c r="B22" t="s">
        <v>267</v>
      </c>
    </row>
    <row r="23" spans="1:2" x14ac:dyDescent="0.25">
      <c r="A23" t="s">
        <v>335</v>
      </c>
      <c r="B23" t="s">
        <v>336</v>
      </c>
    </row>
    <row r="24" spans="1:2" x14ac:dyDescent="0.25">
      <c r="A24" t="s">
        <v>337</v>
      </c>
      <c r="B24" t="s">
        <v>338</v>
      </c>
    </row>
    <row r="25" spans="1:2" x14ac:dyDescent="0.25">
      <c r="A25" t="s">
        <v>339</v>
      </c>
      <c r="B25" t="s">
        <v>340</v>
      </c>
    </row>
    <row r="26" spans="1:2" x14ac:dyDescent="0.25">
      <c r="A26" t="s">
        <v>341</v>
      </c>
      <c r="B26" t="s">
        <v>342</v>
      </c>
    </row>
    <row r="27" spans="1:2" x14ac:dyDescent="0.25">
      <c r="A27" t="s">
        <v>343</v>
      </c>
      <c r="B27" t="s">
        <v>344</v>
      </c>
    </row>
    <row r="28" spans="1:2" x14ac:dyDescent="0.25">
      <c r="A28" t="s">
        <v>345</v>
      </c>
      <c r="B28" t="s">
        <v>346</v>
      </c>
    </row>
    <row r="29" spans="1:2" x14ac:dyDescent="0.25">
      <c r="A29" t="s">
        <v>347</v>
      </c>
      <c r="B29" t="s">
        <v>348</v>
      </c>
    </row>
    <row r="30" spans="1:2" x14ac:dyDescent="0.25">
      <c r="A30" t="s">
        <v>349</v>
      </c>
      <c r="B30" t="s">
        <v>350</v>
      </c>
    </row>
    <row r="31" spans="1:2" x14ac:dyDescent="0.25">
      <c r="A31" t="s">
        <v>351</v>
      </c>
      <c r="B31" t="s">
        <v>352</v>
      </c>
    </row>
    <row r="32" spans="1:2" x14ac:dyDescent="0.25">
      <c r="A32" t="s">
        <v>353</v>
      </c>
      <c r="B32" t="s">
        <v>354</v>
      </c>
    </row>
    <row r="33" spans="1:2" x14ac:dyDescent="0.25">
      <c r="A33" t="s">
        <v>421</v>
      </c>
      <c r="B33" t="s">
        <v>431</v>
      </c>
    </row>
    <row r="34" spans="1:2" x14ac:dyDescent="0.25">
      <c r="A34" t="s">
        <v>422</v>
      </c>
      <c r="B34" t="s">
        <v>432</v>
      </c>
    </row>
    <row r="35" spans="1:2" x14ac:dyDescent="0.25">
      <c r="A35" t="s">
        <v>423</v>
      </c>
      <c r="B35" t="s">
        <v>433</v>
      </c>
    </row>
    <row r="36" spans="1:2" x14ac:dyDescent="0.25">
      <c r="A36" t="s">
        <v>424</v>
      </c>
      <c r="B36" t="s">
        <v>434</v>
      </c>
    </row>
    <row r="37" spans="1:2" x14ac:dyDescent="0.25">
      <c r="A37" t="s">
        <v>425</v>
      </c>
      <c r="B37" t="s">
        <v>435</v>
      </c>
    </row>
    <row r="38" spans="1:2" x14ac:dyDescent="0.25">
      <c r="A38" t="s">
        <v>426</v>
      </c>
      <c r="B38" t="s">
        <v>436</v>
      </c>
    </row>
    <row r="39" spans="1:2" x14ac:dyDescent="0.25">
      <c r="A39" t="s">
        <v>427</v>
      </c>
      <c r="B39" t="s">
        <v>437</v>
      </c>
    </row>
    <row r="40" spans="1:2" x14ac:dyDescent="0.25">
      <c r="A40" t="s">
        <v>428</v>
      </c>
      <c r="B40" t="s">
        <v>438</v>
      </c>
    </row>
    <row r="41" spans="1:2" x14ac:dyDescent="0.25">
      <c r="A41" t="s">
        <v>429</v>
      </c>
      <c r="B41" t="s">
        <v>439</v>
      </c>
    </row>
    <row r="42" spans="1:2" x14ac:dyDescent="0.25">
      <c r="A42" t="s">
        <v>430</v>
      </c>
      <c r="B42" t="s">
        <v>440</v>
      </c>
    </row>
    <row r="43" spans="1:2" ht="15.75" x14ac:dyDescent="0.25">
      <c r="A43" s="24" t="s">
        <v>233</v>
      </c>
    </row>
    <row r="44" spans="1:2" x14ac:dyDescent="0.25">
      <c r="A44" t="s">
        <v>355</v>
      </c>
      <c r="B44" t="s">
        <v>292</v>
      </c>
    </row>
    <row r="45" spans="1:2" x14ac:dyDescent="0.25">
      <c r="A45" t="s">
        <v>356</v>
      </c>
      <c r="B45" t="s">
        <v>293</v>
      </c>
    </row>
    <row r="46" spans="1:2" x14ac:dyDescent="0.25">
      <c r="A46" t="s">
        <v>357</v>
      </c>
      <c r="B46" t="s">
        <v>294</v>
      </c>
    </row>
    <row r="47" spans="1:2" x14ac:dyDescent="0.25">
      <c r="A47" t="s">
        <v>358</v>
      </c>
      <c r="B47" t="s">
        <v>295</v>
      </c>
    </row>
    <row r="48" spans="1:2" x14ac:dyDescent="0.25">
      <c r="A48" t="s">
        <v>359</v>
      </c>
      <c r="B48" t="s">
        <v>296</v>
      </c>
    </row>
    <row r="49" spans="1:2" x14ac:dyDescent="0.25">
      <c r="A49" t="s">
        <v>360</v>
      </c>
      <c r="B49" t="s">
        <v>297</v>
      </c>
    </row>
    <row r="50" spans="1:2" x14ac:dyDescent="0.25">
      <c r="A50" t="s">
        <v>361</v>
      </c>
      <c r="B50" t="s">
        <v>298</v>
      </c>
    </row>
    <row r="51" spans="1:2" x14ac:dyDescent="0.25">
      <c r="A51" t="s">
        <v>362</v>
      </c>
      <c r="B51" t="s">
        <v>299</v>
      </c>
    </row>
    <row r="52" spans="1:2" x14ac:dyDescent="0.25">
      <c r="A52" t="s">
        <v>363</v>
      </c>
      <c r="B52" t="s">
        <v>300</v>
      </c>
    </row>
    <row r="53" spans="1:2" x14ac:dyDescent="0.25">
      <c r="A53" t="s">
        <v>364</v>
      </c>
      <c r="B53" t="s">
        <v>301</v>
      </c>
    </row>
    <row r="54" spans="1:2" x14ac:dyDescent="0.25">
      <c r="A54" t="s">
        <v>365</v>
      </c>
      <c r="B54" t="s">
        <v>302</v>
      </c>
    </row>
    <row r="55" spans="1:2" x14ac:dyDescent="0.25">
      <c r="A55" t="s">
        <v>366</v>
      </c>
      <c r="B55" t="s">
        <v>303</v>
      </c>
    </row>
    <row r="56" spans="1:2" x14ac:dyDescent="0.25">
      <c r="A56" t="s">
        <v>367</v>
      </c>
      <c r="B56" t="s">
        <v>304</v>
      </c>
    </row>
    <row r="57" spans="1:2" x14ac:dyDescent="0.25">
      <c r="A57" t="s">
        <v>368</v>
      </c>
      <c r="B57" t="s">
        <v>305</v>
      </c>
    </row>
    <row r="58" spans="1:2" ht="15.75" x14ac:dyDescent="0.25">
      <c r="A58" s="24" t="s">
        <v>234</v>
      </c>
    </row>
    <row r="59" spans="1:2" x14ac:dyDescent="0.25">
      <c r="A59" t="s">
        <v>235</v>
      </c>
      <c r="B59" t="s">
        <v>268</v>
      </c>
    </row>
    <row r="60" spans="1:2" x14ac:dyDescent="0.25">
      <c r="A60" t="s">
        <v>236</v>
      </c>
      <c r="B60" t="s">
        <v>269</v>
      </c>
    </row>
    <row r="61" spans="1:2" x14ac:dyDescent="0.25">
      <c r="A61" t="s">
        <v>237</v>
      </c>
      <c r="B61" t="s">
        <v>270</v>
      </c>
    </row>
    <row r="62" spans="1:2" x14ac:dyDescent="0.25">
      <c r="A62" t="s">
        <v>238</v>
      </c>
      <c r="B62" t="s">
        <v>271</v>
      </c>
    </row>
    <row r="63" spans="1:2" x14ac:dyDescent="0.25">
      <c r="A63" t="s">
        <v>239</v>
      </c>
      <c r="B63" t="s">
        <v>272</v>
      </c>
    </row>
    <row r="64" spans="1:2" x14ac:dyDescent="0.25">
      <c r="A64" t="s">
        <v>240</v>
      </c>
      <c r="B64" t="s">
        <v>273</v>
      </c>
    </row>
    <row r="65" spans="1:2" x14ac:dyDescent="0.25">
      <c r="A65" t="s">
        <v>241</v>
      </c>
      <c r="B65" t="s">
        <v>274</v>
      </c>
    </row>
    <row r="66" spans="1:2" x14ac:dyDescent="0.25">
      <c r="A66" t="s">
        <v>242</v>
      </c>
      <c r="B66" t="s">
        <v>275</v>
      </c>
    </row>
    <row r="67" spans="1:2" x14ac:dyDescent="0.25">
      <c r="A67" t="s">
        <v>243</v>
      </c>
      <c r="B67" t="s">
        <v>276</v>
      </c>
    </row>
    <row r="68" spans="1:2" x14ac:dyDescent="0.25">
      <c r="A68" t="s">
        <v>244</v>
      </c>
      <c r="B68" t="s">
        <v>277</v>
      </c>
    </row>
    <row r="69" spans="1:2" x14ac:dyDescent="0.25">
      <c r="A69" t="s">
        <v>245</v>
      </c>
      <c r="B69" t="s">
        <v>278</v>
      </c>
    </row>
    <row r="70" spans="1:2" x14ac:dyDescent="0.25">
      <c r="A70" t="s">
        <v>246</v>
      </c>
      <c r="B70" t="s">
        <v>279</v>
      </c>
    </row>
    <row r="71" spans="1:2" x14ac:dyDescent="0.25">
      <c r="A71" t="s">
        <v>306</v>
      </c>
      <c r="B71" t="s">
        <v>280</v>
      </c>
    </row>
    <row r="72" spans="1:2" x14ac:dyDescent="0.25">
      <c r="A72" t="s">
        <v>307</v>
      </c>
      <c r="B72" t="s">
        <v>281</v>
      </c>
    </row>
    <row r="73" spans="1:2" x14ac:dyDescent="0.25">
      <c r="A73" t="s">
        <v>308</v>
      </c>
      <c r="B73" t="s">
        <v>282</v>
      </c>
    </row>
    <row r="74" spans="1:2" x14ac:dyDescent="0.25">
      <c r="A74" t="s">
        <v>309</v>
      </c>
      <c r="B74" t="s">
        <v>283</v>
      </c>
    </row>
    <row r="75" spans="1:2" x14ac:dyDescent="0.25">
      <c r="A75" t="s">
        <v>454</v>
      </c>
      <c r="B75" t="s">
        <v>284</v>
      </c>
    </row>
    <row r="76" spans="1:2" x14ac:dyDescent="0.25">
      <c r="A76" t="s">
        <v>455</v>
      </c>
      <c r="B76" t="s">
        <v>285</v>
      </c>
    </row>
    <row r="77" spans="1:2" x14ac:dyDescent="0.25">
      <c r="A77" t="s">
        <v>456</v>
      </c>
      <c r="B77" t="s">
        <v>286</v>
      </c>
    </row>
    <row r="78" spans="1:2" x14ac:dyDescent="0.25">
      <c r="A78" t="s">
        <v>457</v>
      </c>
      <c r="B78" t="s">
        <v>287</v>
      </c>
    </row>
    <row r="79" spans="1:2" x14ac:dyDescent="0.25">
      <c r="A79" t="s">
        <v>458</v>
      </c>
      <c r="B79" t="s">
        <v>463</v>
      </c>
    </row>
    <row r="80" spans="1:2" x14ac:dyDescent="0.25">
      <c r="A80" t="s">
        <v>459</v>
      </c>
      <c r="B80" t="s">
        <v>464</v>
      </c>
    </row>
    <row r="81" spans="1:2" x14ac:dyDescent="0.25">
      <c r="A81" t="s">
        <v>460</v>
      </c>
      <c r="B81" t="s">
        <v>465</v>
      </c>
    </row>
    <row r="82" spans="1:2" x14ac:dyDescent="0.25">
      <c r="A82" t="s">
        <v>461</v>
      </c>
      <c r="B82" t="s">
        <v>466</v>
      </c>
    </row>
    <row r="83" spans="1:2" x14ac:dyDescent="0.25">
      <c r="A83" t="s">
        <v>462</v>
      </c>
      <c r="B83" t="s">
        <v>467</v>
      </c>
    </row>
    <row r="84" spans="1:2" ht="15.75" x14ac:dyDescent="0.25">
      <c r="A84" s="24" t="s">
        <v>380</v>
      </c>
    </row>
    <row r="85" spans="1:2" x14ac:dyDescent="0.25">
      <c r="A85" t="s">
        <v>381</v>
      </c>
      <c r="B85" t="s">
        <v>382</v>
      </c>
    </row>
    <row r="151" spans="1:1" ht="15.75" x14ac:dyDescent="0.25">
      <c r="A151" s="24" t="s">
        <v>322</v>
      </c>
    </row>
    <row r="152" spans="1:1" x14ac:dyDescent="0.25">
      <c r="A152" t="s">
        <v>323</v>
      </c>
    </row>
    <row r="155" spans="1:1" ht="15.75" x14ac:dyDescent="0.25">
      <c r="A155" s="24" t="s">
        <v>324</v>
      </c>
    </row>
    <row r="156" spans="1:1" x14ac:dyDescent="0.25">
      <c r="A156" t="s">
        <v>325</v>
      </c>
    </row>
  </sheetData>
  <phoneticPr fontId="8" type="noConversion"/>
  <pageMargins left="0.7" right="0.7" top="0.75" bottom="0.75" header="0.3" footer="0.3"/>
  <pageSetup orientation="portrait" horizontalDpi="1200" verticalDpi="12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5B33F-D701-4711-8C07-2E2F70D9407E}">
  <sheetPr codeName="Sheet20"/>
  <dimension ref="A1:S163"/>
  <sheetViews>
    <sheetView topLeftCell="A100" workbookViewId="0">
      <selection activeCell="D7" sqref="D7"/>
    </sheetView>
  </sheetViews>
  <sheetFormatPr defaultRowHeight="15" x14ac:dyDescent="0.25"/>
  <cols>
    <col min="1" max="1" width="25.5703125" customWidth="1"/>
    <col min="2" max="2" width="16.42578125" bestFit="1" customWidth="1"/>
    <col min="3" max="3" width="10.5703125" customWidth="1"/>
    <col min="4" max="4" width="11.140625" customWidth="1"/>
    <col min="5" max="5" width="11" customWidth="1"/>
    <col min="6" max="6" width="11.85546875" customWidth="1"/>
    <col min="7" max="7" width="10.5703125" customWidth="1"/>
    <col min="8" max="8" width="11.5703125" customWidth="1"/>
    <col min="9" max="9" width="10.5703125" customWidth="1"/>
    <col min="12" max="12" width="10.5703125" customWidth="1"/>
    <col min="13" max="13" width="10.42578125" customWidth="1"/>
    <col min="14" max="14" width="10.5703125" customWidth="1"/>
    <col min="15" max="15" width="11" customWidth="1"/>
    <col min="16" max="16" width="11.42578125" customWidth="1"/>
    <col min="17" max="17" width="10.5703125" customWidth="1"/>
    <col min="18" max="18" width="9.5703125" customWidth="1"/>
  </cols>
  <sheetData>
    <row r="1" spans="1:8" x14ac:dyDescent="0.25">
      <c r="A1" s="81" t="s">
        <v>215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155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510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17</v>
      </c>
      <c r="C12" s="23"/>
      <c r="E12" s="23"/>
    </row>
    <row r="13" spans="1:8" x14ac:dyDescent="0.25">
      <c r="A13" s="14" t="s">
        <v>66</v>
      </c>
      <c r="B13" s="14" t="s">
        <v>18</v>
      </c>
      <c r="C13" s="15">
        <v>1.0900000000000001</v>
      </c>
      <c r="D13" s="14">
        <v>2.2999999999999998</v>
      </c>
      <c r="E13" s="23">
        <f>ROUND(C13*D13,2)</f>
        <v>2.5099999999999998</v>
      </c>
      <c r="F13" s="16">
        <v>0</v>
      </c>
      <c r="G13" s="23">
        <f>ROUND(E13*F13,2)</f>
        <v>0</v>
      </c>
      <c r="H13" s="23">
        <f>ROUND(E13-G13,2)</f>
        <v>2.5099999999999998</v>
      </c>
    </row>
    <row r="14" spans="1:8" x14ac:dyDescent="0.25">
      <c r="A14" s="14" t="s">
        <v>67</v>
      </c>
      <c r="B14" s="14" t="s">
        <v>26</v>
      </c>
      <c r="C14" s="15">
        <v>3.01</v>
      </c>
      <c r="D14" s="14">
        <v>2.3125</v>
      </c>
      <c r="E14" s="23">
        <f>ROUND(C14*D14,2)</f>
        <v>6.96</v>
      </c>
      <c r="F14" s="16">
        <v>0</v>
      </c>
      <c r="G14" s="23">
        <f>ROUND(E14*F14,2)</f>
        <v>0</v>
      </c>
      <c r="H14" s="23">
        <f>ROUND(E14-G14,2)</f>
        <v>6.96</v>
      </c>
    </row>
    <row r="15" spans="1:8" x14ac:dyDescent="0.25">
      <c r="A15" s="14" t="s">
        <v>68</v>
      </c>
      <c r="B15" s="14" t="s">
        <v>26</v>
      </c>
      <c r="C15" s="15">
        <v>7.75</v>
      </c>
      <c r="D15" s="14">
        <v>0.5</v>
      </c>
      <c r="E15" s="23">
        <f>ROUND(C15*D15,2)</f>
        <v>3.88</v>
      </c>
      <c r="F15" s="16">
        <v>0</v>
      </c>
      <c r="G15" s="23">
        <f>ROUND(E15*F15,2)</f>
        <v>0</v>
      </c>
      <c r="H15" s="23">
        <f>ROUND(E15-G15,2)</f>
        <v>3.88</v>
      </c>
    </row>
    <row r="16" spans="1:8" x14ac:dyDescent="0.25">
      <c r="A16" s="14" t="s">
        <v>495</v>
      </c>
      <c r="B16" s="14" t="s">
        <v>496</v>
      </c>
      <c r="C16" s="15">
        <v>41.25</v>
      </c>
      <c r="D16" s="14">
        <v>1.18</v>
      </c>
      <c r="E16" s="23">
        <f>ROUND(C16*D16,2)</f>
        <v>48.68</v>
      </c>
      <c r="F16" s="16">
        <v>0</v>
      </c>
      <c r="G16" s="23">
        <f>ROUND(E16*F16,2)</f>
        <v>0</v>
      </c>
      <c r="H16" s="23">
        <f>ROUND(E16-G16,2)</f>
        <v>48.68</v>
      </c>
    </row>
    <row r="17" spans="1:8" x14ac:dyDescent="0.25">
      <c r="A17" s="13" t="s">
        <v>69</v>
      </c>
      <c r="C17" s="23"/>
      <c r="E17" s="23"/>
    </row>
    <row r="18" spans="1:8" x14ac:dyDescent="0.25">
      <c r="A18" s="14" t="s">
        <v>70</v>
      </c>
      <c r="B18" s="14" t="s">
        <v>29</v>
      </c>
      <c r="C18" s="15">
        <v>0.11</v>
      </c>
      <c r="D18" s="14">
        <v>1000</v>
      </c>
      <c r="E18" s="23">
        <f>ROUND(C18*D18,2)</f>
        <v>110</v>
      </c>
      <c r="F18" s="16">
        <v>0</v>
      </c>
      <c r="G18" s="23">
        <f>ROUND(E18*F18,2)</f>
        <v>0</v>
      </c>
      <c r="H18" s="23">
        <f>ROUND(E18-G18,2)</f>
        <v>110</v>
      </c>
    </row>
    <row r="19" spans="1:8" x14ac:dyDescent="0.25">
      <c r="A19" s="13" t="s">
        <v>20</v>
      </c>
      <c r="C19" s="23"/>
      <c r="E19" s="23"/>
    </row>
    <row r="20" spans="1:8" x14ac:dyDescent="0.25">
      <c r="A20" s="14" t="s">
        <v>22</v>
      </c>
      <c r="B20" s="14" t="s">
        <v>21</v>
      </c>
      <c r="C20" s="15">
        <v>25.56</v>
      </c>
      <c r="D20" s="14">
        <v>1.5</v>
      </c>
      <c r="E20" s="23">
        <f>ROUND(C20*D20,2)</f>
        <v>38.340000000000003</v>
      </c>
      <c r="F20" s="16">
        <v>0</v>
      </c>
      <c r="G20" s="23">
        <f>ROUND(E20*F20,2)</f>
        <v>0</v>
      </c>
      <c r="H20" s="23">
        <f>ROUND(E20-G20,2)</f>
        <v>38.340000000000003</v>
      </c>
    </row>
    <row r="21" spans="1:8" x14ac:dyDescent="0.25">
      <c r="A21" s="14" t="s">
        <v>103</v>
      </c>
      <c r="B21" s="14" t="s">
        <v>19</v>
      </c>
      <c r="C21" s="15">
        <v>2.63</v>
      </c>
      <c r="D21" s="14">
        <v>28.933199999999999</v>
      </c>
      <c r="E21" s="23">
        <f>ROUND(C21*D21,2)</f>
        <v>76.09</v>
      </c>
      <c r="F21" s="16">
        <v>0</v>
      </c>
      <c r="G21" s="23">
        <f>ROUND(E21*F21,2)</f>
        <v>0</v>
      </c>
      <c r="H21" s="23">
        <f>ROUND(E21-G21,2)</f>
        <v>76.09</v>
      </c>
    </row>
    <row r="22" spans="1:8" x14ac:dyDescent="0.25">
      <c r="A22" s="13" t="s">
        <v>23</v>
      </c>
      <c r="C22" s="23"/>
      <c r="E22" s="23"/>
    </row>
    <row r="23" spans="1:8" x14ac:dyDescent="0.25">
      <c r="A23" s="14" t="s">
        <v>71</v>
      </c>
      <c r="B23" s="14" t="s">
        <v>48</v>
      </c>
      <c r="C23" s="15">
        <v>20</v>
      </c>
      <c r="D23" s="14">
        <v>1</v>
      </c>
      <c r="E23" s="23">
        <f>ROUND(C23*D23,2)</f>
        <v>20</v>
      </c>
      <c r="F23" s="16">
        <v>0</v>
      </c>
      <c r="G23" s="23">
        <f>ROUND(E23*F23,2)</f>
        <v>0</v>
      </c>
      <c r="H23" s="23">
        <f>ROUND(E23-G23,2)</f>
        <v>20</v>
      </c>
    </row>
    <row r="24" spans="1:8" x14ac:dyDescent="0.25">
      <c r="A24" s="13" t="s">
        <v>24</v>
      </c>
      <c r="C24" s="23"/>
      <c r="E24" s="23"/>
    </row>
    <row r="25" spans="1:8" x14ac:dyDescent="0.25">
      <c r="A25" s="14" t="s">
        <v>59</v>
      </c>
      <c r="B25" s="14" t="s">
        <v>26</v>
      </c>
      <c r="C25" s="15">
        <v>15</v>
      </c>
      <c r="D25" s="14">
        <v>0.5</v>
      </c>
      <c r="E25" s="23">
        <f t="shared" ref="E25:E30" si="0">ROUND(C25*D25,2)</f>
        <v>7.5</v>
      </c>
      <c r="F25" s="16">
        <v>0</v>
      </c>
      <c r="G25" s="23">
        <f t="shared" ref="G25:G30" si="1">ROUND(E25*F25,2)</f>
        <v>0</v>
      </c>
      <c r="H25" s="23">
        <f t="shared" ref="H25:H30" si="2">ROUND(E25-G25,2)</f>
        <v>7.5</v>
      </c>
    </row>
    <row r="26" spans="1:8" x14ac:dyDescent="0.25">
      <c r="A26" s="14" t="s">
        <v>25</v>
      </c>
      <c r="B26" s="14" t="s">
        <v>18</v>
      </c>
      <c r="C26" s="15">
        <v>0.12</v>
      </c>
      <c r="D26" s="14">
        <v>96</v>
      </c>
      <c r="E26" s="23">
        <f t="shared" si="0"/>
        <v>11.52</v>
      </c>
      <c r="F26" s="16">
        <v>0</v>
      </c>
      <c r="G26" s="23">
        <f t="shared" si="1"/>
        <v>0</v>
      </c>
      <c r="H26" s="23">
        <f t="shared" si="2"/>
        <v>11.52</v>
      </c>
    </row>
    <row r="27" spans="1:8" x14ac:dyDescent="0.25">
      <c r="A27" s="14" t="s">
        <v>105</v>
      </c>
      <c r="B27" s="14" t="s">
        <v>18</v>
      </c>
      <c r="C27" s="15">
        <v>0.32</v>
      </c>
      <c r="D27" s="14">
        <v>48</v>
      </c>
      <c r="E27" s="23">
        <f t="shared" si="0"/>
        <v>15.36</v>
      </c>
      <c r="F27" s="16">
        <v>0</v>
      </c>
      <c r="G27" s="23">
        <f t="shared" si="1"/>
        <v>0</v>
      </c>
      <c r="H27" s="23">
        <f t="shared" si="2"/>
        <v>15.36</v>
      </c>
    </row>
    <row r="28" spans="1:8" x14ac:dyDescent="0.25">
      <c r="A28" s="14" t="s">
        <v>106</v>
      </c>
      <c r="B28" s="14" t="s">
        <v>26</v>
      </c>
      <c r="C28" s="15">
        <v>7.34</v>
      </c>
      <c r="D28" s="14">
        <v>2</v>
      </c>
      <c r="E28" s="23">
        <f t="shared" si="0"/>
        <v>14.68</v>
      </c>
      <c r="F28" s="16">
        <v>0</v>
      </c>
      <c r="G28" s="23">
        <f t="shared" si="1"/>
        <v>0</v>
      </c>
      <c r="H28" s="23">
        <f t="shared" si="2"/>
        <v>14.68</v>
      </c>
    </row>
    <row r="29" spans="1:8" x14ac:dyDescent="0.25">
      <c r="A29" s="14" t="s">
        <v>369</v>
      </c>
      <c r="B29" s="14" t="s">
        <v>18</v>
      </c>
      <c r="C29" s="15">
        <v>1.06</v>
      </c>
      <c r="D29" s="14">
        <v>25.6</v>
      </c>
      <c r="E29" s="23">
        <f t="shared" si="0"/>
        <v>27.14</v>
      </c>
      <c r="F29" s="16">
        <v>0</v>
      </c>
      <c r="G29" s="23">
        <f t="shared" si="1"/>
        <v>0</v>
      </c>
      <c r="H29" s="23">
        <f t="shared" si="2"/>
        <v>27.14</v>
      </c>
    </row>
    <row r="30" spans="1:8" x14ac:dyDescent="0.25">
      <c r="A30" s="14" t="s">
        <v>74</v>
      </c>
      <c r="B30" s="14" t="s">
        <v>26</v>
      </c>
      <c r="C30" s="15">
        <v>7.79</v>
      </c>
      <c r="D30" s="14">
        <v>2</v>
      </c>
      <c r="E30" s="23">
        <f t="shared" si="0"/>
        <v>15.58</v>
      </c>
      <c r="F30" s="16">
        <v>0</v>
      </c>
      <c r="G30" s="23">
        <f t="shared" si="1"/>
        <v>0</v>
      </c>
      <c r="H30" s="23">
        <f t="shared" si="2"/>
        <v>15.58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78</v>
      </c>
      <c r="B32" s="14" t="s">
        <v>29</v>
      </c>
      <c r="C32" s="15">
        <v>7.97</v>
      </c>
      <c r="D32" s="14">
        <v>2</v>
      </c>
      <c r="E32" s="23">
        <f>ROUND(C32*D32,2)</f>
        <v>15.94</v>
      </c>
      <c r="F32" s="16">
        <v>0</v>
      </c>
      <c r="G32" s="23">
        <f>ROUND(E32*F32,2)</f>
        <v>0</v>
      </c>
      <c r="H32" s="23">
        <f>ROUND(E32-G32,2)</f>
        <v>15.94</v>
      </c>
    </row>
    <row r="33" spans="1:8" x14ac:dyDescent="0.25">
      <c r="A33" s="14" t="s">
        <v>107</v>
      </c>
      <c r="B33" s="14" t="s">
        <v>18</v>
      </c>
      <c r="C33" s="15">
        <v>1.77</v>
      </c>
      <c r="D33" s="14">
        <v>3.2</v>
      </c>
      <c r="E33" s="23">
        <f>ROUND(C33*D33,2)</f>
        <v>5.66</v>
      </c>
      <c r="F33" s="16">
        <v>0</v>
      </c>
      <c r="G33" s="23">
        <f>ROUND(E33*F33,2)</f>
        <v>0</v>
      </c>
      <c r="H33" s="23">
        <f>ROUND(E33-G33,2)</f>
        <v>5.66</v>
      </c>
    </row>
    <row r="34" spans="1:8" x14ac:dyDescent="0.25">
      <c r="A34" s="14" t="s">
        <v>79</v>
      </c>
      <c r="B34" s="14" t="s">
        <v>18</v>
      </c>
      <c r="C34" s="15">
        <v>7.29</v>
      </c>
      <c r="D34" s="14">
        <v>2</v>
      </c>
      <c r="E34" s="23">
        <f>ROUND(C34*D34,2)</f>
        <v>14.58</v>
      </c>
      <c r="F34" s="16">
        <v>0</v>
      </c>
      <c r="G34" s="23">
        <f>ROUND(E34*F34,2)</f>
        <v>0</v>
      </c>
      <c r="H34" s="23">
        <f>ROUND(E34-G34,2)</f>
        <v>14.58</v>
      </c>
    </row>
    <row r="35" spans="1:8" x14ac:dyDescent="0.25">
      <c r="A35" s="14" t="s">
        <v>111</v>
      </c>
      <c r="B35" s="14" t="s">
        <v>48</v>
      </c>
      <c r="C35" s="15">
        <v>15</v>
      </c>
      <c r="D35" s="14">
        <v>1</v>
      </c>
      <c r="E35" s="23">
        <f>ROUND(C35*D35,2)</f>
        <v>15</v>
      </c>
      <c r="F35" s="16">
        <v>0</v>
      </c>
      <c r="G35" s="23">
        <f>ROUND(E35*F35,2)</f>
        <v>0</v>
      </c>
      <c r="H35" s="23">
        <f>ROUND(E35-G35,2)</f>
        <v>15</v>
      </c>
    </row>
    <row r="36" spans="1:8" x14ac:dyDescent="0.25">
      <c r="A36" s="13" t="s">
        <v>33</v>
      </c>
      <c r="C36" s="23"/>
      <c r="E36" s="23"/>
    </row>
    <row r="37" spans="1:8" x14ac:dyDescent="0.25">
      <c r="A37" s="14" t="s">
        <v>442</v>
      </c>
      <c r="B37" s="14" t="s">
        <v>60</v>
      </c>
      <c r="C37" s="15">
        <v>2.94</v>
      </c>
      <c r="D37" s="14">
        <v>45</v>
      </c>
      <c r="E37" s="23">
        <f>ROUND(C37*D37,2)</f>
        <v>132.30000000000001</v>
      </c>
      <c r="F37" s="16">
        <v>0</v>
      </c>
      <c r="G37" s="23">
        <f>ROUND(E37*F37,2)</f>
        <v>0</v>
      </c>
      <c r="H37" s="23">
        <f>ROUND(E37-G37,2)</f>
        <v>132.30000000000001</v>
      </c>
    </row>
    <row r="38" spans="1:8" x14ac:dyDescent="0.25">
      <c r="A38" s="13" t="s">
        <v>85</v>
      </c>
      <c r="C38" s="23"/>
      <c r="E38" s="23"/>
    </row>
    <row r="39" spans="1:8" x14ac:dyDescent="0.25">
      <c r="A39" s="14" t="s">
        <v>86</v>
      </c>
      <c r="B39" s="14" t="s">
        <v>18</v>
      </c>
      <c r="C39" s="15">
        <v>0.06</v>
      </c>
      <c r="D39" s="14">
        <v>32</v>
      </c>
      <c r="E39" s="23">
        <f>ROUND(C39*D39,2)</f>
        <v>1.92</v>
      </c>
      <c r="F39" s="16">
        <v>0</v>
      </c>
      <c r="G39" s="23">
        <f>ROUND(E39*F39,2)</f>
        <v>0</v>
      </c>
      <c r="H39" s="23">
        <f>ROUND(E39-G39,2)</f>
        <v>1.92</v>
      </c>
    </row>
    <row r="40" spans="1:8" x14ac:dyDescent="0.25">
      <c r="A40" s="13" t="s">
        <v>113</v>
      </c>
      <c r="C40" s="23"/>
      <c r="E40" s="23"/>
    </row>
    <row r="41" spans="1:8" x14ac:dyDescent="0.25">
      <c r="A41" s="14" t="s">
        <v>114</v>
      </c>
      <c r="B41" s="14" t="s">
        <v>26</v>
      </c>
      <c r="C41" s="15">
        <v>3.3</v>
      </c>
      <c r="D41" s="14">
        <v>0.4</v>
      </c>
      <c r="E41" s="23">
        <f>ROUND(C41*D41,2)</f>
        <v>1.32</v>
      </c>
      <c r="F41" s="16">
        <v>0</v>
      </c>
      <c r="G41" s="23">
        <f>ROUND(E41*F41,2)</f>
        <v>0</v>
      </c>
      <c r="H41" s="23">
        <f>ROUND(E41-G41,2)</f>
        <v>1.32</v>
      </c>
    </row>
    <row r="42" spans="1:8" x14ac:dyDescent="0.25">
      <c r="A42" s="13" t="s">
        <v>61</v>
      </c>
      <c r="C42" s="23"/>
      <c r="E42" s="23"/>
    </row>
    <row r="43" spans="1:8" x14ac:dyDescent="0.25">
      <c r="A43" s="14" t="s">
        <v>62</v>
      </c>
      <c r="B43" s="14" t="s">
        <v>48</v>
      </c>
      <c r="C43" s="15">
        <v>9</v>
      </c>
      <c r="D43" s="14">
        <v>1</v>
      </c>
      <c r="E43" s="23">
        <f>ROUND(C43*D43,2)</f>
        <v>9</v>
      </c>
      <c r="F43" s="16">
        <v>0</v>
      </c>
      <c r="G43" s="23">
        <f>ROUND(E43*F43,2)</f>
        <v>0</v>
      </c>
      <c r="H43" s="23">
        <f>ROUND(E43-G43,2)</f>
        <v>9</v>
      </c>
    </row>
    <row r="44" spans="1:8" x14ac:dyDescent="0.25">
      <c r="A44" s="13" t="s">
        <v>87</v>
      </c>
      <c r="C44" s="23"/>
      <c r="E44" s="23"/>
    </row>
    <row r="45" spans="1:8" x14ac:dyDescent="0.25">
      <c r="A45" s="14" t="s">
        <v>88</v>
      </c>
      <c r="B45" s="14" t="s">
        <v>48</v>
      </c>
      <c r="C45" s="15">
        <v>1</v>
      </c>
      <c r="D45" s="14">
        <v>1</v>
      </c>
      <c r="E45" s="23">
        <f>ROUND(C45*D45,2)</f>
        <v>1</v>
      </c>
      <c r="F45" s="16">
        <v>0</v>
      </c>
      <c r="G45" s="23">
        <f>ROUND(E45*F45,2)</f>
        <v>0</v>
      </c>
      <c r="H45" s="23">
        <f>ROUND(E45-G45,2)</f>
        <v>1</v>
      </c>
    </row>
    <row r="46" spans="1:8" x14ac:dyDescent="0.25">
      <c r="A46" s="13" t="s">
        <v>34</v>
      </c>
      <c r="C46" s="23"/>
      <c r="E46" s="23"/>
    </row>
    <row r="47" spans="1:8" x14ac:dyDescent="0.25">
      <c r="A47" s="14" t="s">
        <v>35</v>
      </c>
      <c r="B47" s="14" t="s">
        <v>36</v>
      </c>
      <c r="C47" s="15">
        <v>63.67</v>
      </c>
      <c r="D47" s="14">
        <v>0.66600000000000004</v>
      </c>
      <c r="E47" s="23">
        <f>ROUND(C47*D47,2)</f>
        <v>42.4</v>
      </c>
      <c r="F47" s="16">
        <v>0</v>
      </c>
      <c r="G47" s="23">
        <f>ROUND(E47*F47,2)</f>
        <v>0</v>
      </c>
      <c r="H47" s="23">
        <f>ROUND(E47-G47,2)</f>
        <v>42.4</v>
      </c>
    </row>
    <row r="48" spans="1:8" x14ac:dyDescent="0.25">
      <c r="A48" s="13" t="s">
        <v>115</v>
      </c>
      <c r="C48" s="23"/>
      <c r="E48" s="23"/>
    </row>
    <row r="49" spans="1:8" x14ac:dyDescent="0.25">
      <c r="A49" s="14" t="s">
        <v>116</v>
      </c>
      <c r="B49" s="14" t="s">
        <v>48</v>
      </c>
      <c r="C49" s="15">
        <v>8</v>
      </c>
      <c r="D49" s="14">
        <v>1</v>
      </c>
      <c r="E49" s="23">
        <f>ROUND(C49*D49,2)</f>
        <v>8</v>
      </c>
      <c r="F49" s="16">
        <v>0</v>
      </c>
      <c r="G49" s="23">
        <f>ROUND(E49*F49,2)</f>
        <v>0</v>
      </c>
      <c r="H49" s="23">
        <f>ROUND(E49-G49,2)</f>
        <v>8</v>
      </c>
    </row>
    <row r="50" spans="1:8" x14ac:dyDescent="0.25">
      <c r="A50" s="13" t="s">
        <v>117</v>
      </c>
      <c r="C50" s="23"/>
      <c r="E50" s="23"/>
    </row>
    <row r="51" spans="1:8" x14ac:dyDescent="0.25">
      <c r="A51" s="14" t="s">
        <v>118</v>
      </c>
      <c r="B51" s="14" t="s">
        <v>48</v>
      </c>
      <c r="C51" s="15">
        <v>10</v>
      </c>
      <c r="D51" s="14">
        <v>0.33300000000000002</v>
      </c>
      <c r="E51" s="23">
        <f>ROUND(C51*D51,2)</f>
        <v>3.33</v>
      </c>
      <c r="F51" s="16">
        <v>0</v>
      </c>
      <c r="G51" s="23">
        <f>ROUND(E51*F51,2)</f>
        <v>0</v>
      </c>
      <c r="H51" s="23">
        <f>ROUND(E51-G51,2)</f>
        <v>3.33</v>
      </c>
    </row>
    <row r="52" spans="1:8" x14ac:dyDescent="0.25">
      <c r="A52" s="13" t="s">
        <v>37</v>
      </c>
      <c r="C52" s="23"/>
      <c r="E52" s="23"/>
    </row>
    <row r="53" spans="1:8" x14ac:dyDescent="0.25">
      <c r="A53" s="14" t="s">
        <v>38</v>
      </c>
      <c r="B53" s="14" t="s">
        <v>39</v>
      </c>
      <c r="C53" s="15">
        <v>19.28</v>
      </c>
      <c r="D53" s="14">
        <v>0.51219999999999999</v>
      </c>
      <c r="E53" s="23">
        <f>ROUND(C53*D53,2)</f>
        <v>9.8800000000000008</v>
      </c>
      <c r="F53" s="16">
        <v>0</v>
      </c>
      <c r="G53" s="23">
        <f>ROUND(E53*F53,2)</f>
        <v>0</v>
      </c>
      <c r="H53" s="23">
        <f>ROUND(E53-G53,2)</f>
        <v>9.8800000000000008</v>
      </c>
    </row>
    <row r="54" spans="1:8" x14ac:dyDescent="0.25">
      <c r="A54" s="14" t="s">
        <v>91</v>
      </c>
      <c r="B54" s="14" t="s">
        <v>39</v>
      </c>
      <c r="C54" s="15">
        <v>19.28</v>
      </c>
      <c r="D54" s="14">
        <v>0.2722</v>
      </c>
      <c r="E54" s="23">
        <f>ROUND(C54*D54,2)</f>
        <v>5.25</v>
      </c>
      <c r="F54" s="16">
        <v>0</v>
      </c>
      <c r="G54" s="23">
        <f>ROUND(E54*F54,2)</f>
        <v>0</v>
      </c>
      <c r="H54" s="23">
        <f>ROUND(E54-G54,2)</f>
        <v>5.25</v>
      </c>
    </row>
    <row r="55" spans="1:8" x14ac:dyDescent="0.25">
      <c r="A55" s="13" t="s">
        <v>43</v>
      </c>
      <c r="C55" s="23"/>
      <c r="E55" s="23"/>
    </row>
    <row r="56" spans="1:8" x14ac:dyDescent="0.25">
      <c r="A56" s="14" t="s">
        <v>42</v>
      </c>
      <c r="B56" s="14" t="s">
        <v>39</v>
      </c>
      <c r="C56" s="15">
        <v>9.06</v>
      </c>
      <c r="D56" s="14">
        <v>0.1236</v>
      </c>
      <c r="E56" s="23">
        <f>ROUND(C56*D56,2)</f>
        <v>1.1200000000000001</v>
      </c>
      <c r="F56" s="16">
        <v>0</v>
      </c>
      <c r="G56" s="23">
        <f>ROUND(E56*F56,2)</f>
        <v>0</v>
      </c>
      <c r="H56" s="23">
        <f>ROUND(E56-G56,2)</f>
        <v>1.1200000000000001</v>
      </c>
    </row>
    <row r="57" spans="1:8" x14ac:dyDescent="0.25">
      <c r="A57" s="14" t="s">
        <v>91</v>
      </c>
      <c r="B57" s="14" t="s">
        <v>39</v>
      </c>
      <c r="C57" s="15">
        <v>9.06</v>
      </c>
      <c r="D57" s="14">
        <v>0.22220000000000001</v>
      </c>
      <c r="E57" s="23">
        <f>ROUND(C57*D57,2)</f>
        <v>2.0099999999999998</v>
      </c>
      <c r="F57" s="16">
        <v>0</v>
      </c>
      <c r="G57" s="23">
        <f>ROUND(E57*F57,2)</f>
        <v>0</v>
      </c>
      <c r="H57" s="23">
        <f>ROUND(E57-G57,2)</f>
        <v>2.0099999999999998</v>
      </c>
    </row>
    <row r="58" spans="1:8" x14ac:dyDescent="0.25">
      <c r="A58" s="14" t="s">
        <v>44</v>
      </c>
      <c r="B58" s="14" t="s">
        <v>39</v>
      </c>
      <c r="C58" s="15">
        <v>19.3</v>
      </c>
      <c r="D58" s="14">
        <v>0.62749999999999995</v>
      </c>
      <c r="E58" s="23">
        <f>ROUND(C58*D58,2)</f>
        <v>12.11</v>
      </c>
      <c r="F58" s="16">
        <v>0</v>
      </c>
      <c r="G58" s="23">
        <f>ROUND(E58*F58,2)</f>
        <v>0</v>
      </c>
      <c r="H58" s="23">
        <f>ROUND(E58-G58,2)</f>
        <v>12.11</v>
      </c>
    </row>
    <row r="59" spans="1:8" x14ac:dyDescent="0.25">
      <c r="A59" s="13" t="s">
        <v>45</v>
      </c>
      <c r="C59" s="23"/>
      <c r="E59" s="23"/>
    </row>
    <row r="60" spans="1:8" x14ac:dyDescent="0.25">
      <c r="A60" s="14" t="s">
        <v>38</v>
      </c>
      <c r="B60" s="14" t="s">
        <v>19</v>
      </c>
      <c r="C60" s="15">
        <v>2.94</v>
      </c>
      <c r="D60" s="14">
        <v>7.9099000000000004</v>
      </c>
      <c r="E60" s="23">
        <f>ROUND(C60*D60,2)</f>
        <v>23.26</v>
      </c>
      <c r="F60" s="16">
        <v>0</v>
      </c>
      <c r="G60" s="23">
        <f>ROUND(E60*F60,2)</f>
        <v>0</v>
      </c>
      <c r="H60" s="23">
        <f>ROUND(E60-G60,2)</f>
        <v>23.26</v>
      </c>
    </row>
    <row r="61" spans="1:8" x14ac:dyDescent="0.25">
      <c r="A61" s="14" t="s">
        <v>91</v>
      </c>
      <c r="B61" s="14" t="s">
        <v>19</v>
      </c>
      <c r="C61" s="15">
        <v>2.94</v>
      </c>
      <c r="D61" s="14">
        <v>5.7069000000000001</v>
      </c>
      <c r="E61" s="23">
        <f>ROUND(C61*D61,2)</f>
        <v>16.78</v>
      </c>
      <c r="F61" s="16">
        <v>0</v>
      </c>
      <c r="G61" s="23">
        <f>ROUND(E61*F61,2)</f>
        <v>0</v>
      </c>
      <c r="H61" s="23">
        <f>ROUND(E61-G61,2)</f>
        <v>16.78</v>
      </c>
    </row>
    <row r="62" spans="1:8" x14ac:dyDescent="0.25">
      <c r="A62" s="13" t="s">
        <v>47</v>
      </c>
      <c r="C62" s="23"/>
      <c r="E62" s="23"/>
    </row>
    <row r="63" spans="1:8" x14ac:dyDescent="0.25">
      <c r="A63" s="14" t="s">
        <v>42</v>
      </c>
      <c r="B63" s="14" t="s">
        <v>48</v>
      </c>
      <c r="C63" s="15">
        <v>12.29</v>
      </c>
      <c r="D63" s="14">
        <v>1</v>
      </c>
      <c r="E63" s="23">
        <f>ROUND(C63*D63,2)</f>
        <v>12.29</v>
      </c>
      <c r="F63" s="16">
        <v>0</v>
      </c>
      <c r="G63" s="23">
        <f>ROUND(E63*F63,2)</f>
        <v>0</v>
      </c>
      <c r="H63" s="23">
        <f t="shared" ref="H63:H68" si="3">ROUND(E63-G63,2)</f>
        <v>12.29</v>
      </c>
    </row>
    <row r="64" spans="1:8" x14ac:dyDescent="0.25">
      <c r="A64" s="14" t="s">
        <v>38</v>
      </c>
      <c r="B64" s="14" t="s">
        <v>48</v>
      </c>
      <c r="C64" s="15">
        <v>6.31</v>
      </c>
      <c r="D64" s="14">
        <v>1</v>
      </c>
      <c r="E64" s="23">
        <f>ROUND(C64*D64,2)</f>
        <v>6.31</v>
      </c>
      <c r="F64" s="16">
        <v>0</v>
      </c>
      <c r="G64" s="23">
        <f>ROUND(E64*F64,2)</f>
        <v>0</v>
      </c>
      <c r="H64" s="23">
        <f t="shared" si="3"/>
        <v>6.31</v>
      </c>
    </row>
    <row r="65" spans="1:8" x14ac:dyDescent="0.25">
      <c r="A65" s="14" t="s">
        <v>91</v>
      </c>
      <c r="B65" s="14" t="s">
        <v>48</v>
      </c>
      <c r="C65" s="15">
        <v>31.49</v>
      </c>
      <c r="D65" s="14">
        <v>1</v>
      </c>
      <c r="E65" s="23">
        <f>ROUND(C65*D65,2)</f>
        <v>31.49</v>
      </c>
      <c r="F65" s="16">
        <v>0</v>
      </c>
      <c r="G65" s="23">
        <f>ROUND(E65*F65,2)</f>
        <v>0</v>
      </c>
      <c r="H65" s="23">
        <f t="shared" si="3"/>
        <v>31.49</v>
      </c>
    </row>
    <row r="66" spans="1:8" x14ac:dyDescent="0.25">
      <c r="A66" s="9" t="s">
        <v>49</v>
      </c>
      <c r="B66" s="9" t="s">
        <v>48</v>
      </c>
      <c r="C66" s="10">
        <v>26.96</v>
      </c>
      <c r="D66" s="9">
        <v>1</v>
      </c>
      <c r="E66" s="22">
        <f>ROUND(C66*D66,2)</f>
        <v>26.96</v>
      </c>
      <c r="F66" s="11">
        <v>0</v>
      </c>
      <c r="G66" s="22">
        <f>ROUND(E66*F66,2)</f>
        <v>0</v>
      </c>
      <c r="H66" s="22">
        <f t="shared" si="3"/>
        <v>26.96</v>
      </c>
    </row>
    <row r="67" spans="1:8" x14ac:dyDescent="0.25">
      <c r="A67" s="7" t="s">
        <v>50</v>
      </c>
      <c r="C67" s="23"/>
      <c r="E67" s="23">
        <f>SUM(E13:E66)</f>
        <v>796.15</v>
      </c>
      <c r="G67" s="12">
        <f>SUM(G13:G66)</f>
        <v>0</v>
      </c>
      <c r="H67" s="12">
        <f t="shared" si="3"/>
        <v>796.15</v>
      </c>
    </row>
    <row r="68" spans="1:8" x14ac:dyDescent="0.25">
      <c r="A68" s="7" t="s">
        <v>51</v>
      </c>
      <c r="C68" s="23"/>
      <c r="E68" s="23" t="e">
        <f>+#REF!-E67</f>
        <v>#REF!</v>
      </c>
      <c r="G68" s="12" t="e">
        <f>+#REF!-G67</f>
        <v>#REF!</v>
      </c>
      <c r="H68" s="12" t="e">
        <f t="shared" si="3"/>
        <v>#REF!</v>
      </c>
    </row>
    <row r="69" spans="1:8" x14ac:dyDescent="0.25">
      <c r="A69" t="s">
        <v>12</v>
      </c>
      <c r="C69" s="23"/>
      <c r="E69" s="23"/>
    </row>
    <row r="70" spans="1:8" x14ac:dyDescent="0.25">
      <c r="A70" s="7" t="s">
        <v>52</v>
      </c>
      <c r="C70" s="23"/>
      <c r="E70" s="23"/>
    </row>
    <row r="71" spans="1:8" x14ac:dyDescent="0.25">
      <c r="A71" s="14" t="s">
        <v>42</v>
      </c>
      <c r="B71" s="14" t="s">
        <v>48</v>
      </c>
      <c r="C71" s="15">
        <v>23.63</v>
      </c>
      <c r="D71" s="14">
        <v>1</v>
      </c>
      <c r="E71" s="23">
        <f>ROUND(C71*D71,2)</f>
        <v>23.63</v>
      </c>
      <c r="F71" s="16">
        <v>0</v>
      </c>
      <c r="G71" s="23">
        <f>ROUND(E71*F71,2)</f>
        <v>0</v>
      </c>
      <c r="H71" s="23">
        <f t="shared" ref="H71:H76" si="4">ROUND(E71-G71,2)</f>
        <v>23.63</v>
      </c>
    </row>
    <row r="72" spans="1:8" x14ac:dyDescent="0.25">
      <c r="A72" s="14" t="s">
        <v>38</v>
      </c>
      <c r="B72" s="14" t="s">
        <v>48</v>
      </c>
      <c r="C72" s="15">
        <v>48.89</v>
      </c>
      <c r="D72" s="14">
        <v>1</v>
      </c>
      <c r="E72" s="23">
        <f>ROUND(C72*D72,2)</f>
        <v>48.89</v>
      </c>
      <c r="F72" s="16">
        <v>0</v>
      </c>
      <c r="G72" s="23">
        <f>ROUND(E72*F72,2)</f>
        <v>0</v>
      </c>
      <c r="H72" s="23">
        <f t="shared" si="4"/>
        <v>48.89</v>
      </c>
    </row>
    <row r="73" spans="1:8" x14ac:dyDescent="0.25">
      <c r="A73" s="9" t="s">
        <v>91</v>
      </c>
      <c r="B73" s="9" t="s">
        <v>48</v>
      </c>
      <c r="C73" s="10">
        <v>157.02000000000001</v>
      </c>
      <c r="D73" s="9">
        <v>1</v>
      </c>
      <c r="E73" s="22">
        <f>ROUND(C73*D73,2)</f>
        <v>157.02000000000001</v>
      </c>
      <c r="F73" s="11">
        <v>0</v>
      </c>
      <c r="G73" s="22">
        <f>ROUND(E73*F73,2)</f>
        <v>0</v>
      </c>
      <c r="H73" s="22">
        <f t="shared" si="4"/>
        <v>157.02000000000001</v>
      </c>
    </row>
    <row r="74" spans="1:8" x14ac:dyDescent="0.25">
      <c r="A74" s="7" t="s">
        <v>53</v>
      </c>
      <c r="C74" s="23"/>
      <c r="E74" s="23">
        <f>SUM(E71:E73)</f>
        <v>229.54000000000002</v>
      </c>
      <c r="G74" s="12">
        <f>SUM(G71:G73)</f>
        <v>0</v>
      </c>
      <c r="H74" s="12">
        <f t="shared" si="4"/>
        <v>229.54</v>
      </c>
    </row>
    <row r="75" spans="1:8" x14ac:dyDescent="0.25">
      <c r="A75" s="7" t="s">
        <v>54</v>
      </c>
      <c r="C75" s="23"/>
      <c r="E75" s="23">
        <f>+E67+E74</f>
        <v>1025.69</v>
      </c>
      <c r="G75" s="12">
        <f>+G67+G74</f>
        <v>0</v>
      </c>
      <c r="H75" s="12">
        <f t="shared" si="4"/>
        <v>1025.69</v>
      </c>
    </row>
    <row r="76" spans="1:8" x14ac:dyDescent="0.25">
      <c r="A76" s="7" t="s">
        <v>55</v>
      </c>
      <c r="C76" s="23"/>
      <c r="E76" s="23" t="e">
        <f>+#REF!-E75</f>
        <v>#REF!</v>
      </c>
      <c r="G76" s="12" t="e">
        <f>+#REF!-G75</f>
        <v>#REF!</v>
      </c>
      <c r="H76" s="12" t="e">
        <f t="shared" si="4"/>
        <v>#REF!</v>
      </c>
    </row>
    <row r="77" spans="1:8" x14ac:dyDescent="0.25">
      <c r="A77" t="s">
        <v>119</v>
      </c>
      <c r="C77" s="23"/>
      <c r="E77" s="23"/>
    </row>
    <row r="78" spans="1:8" x14ac:dyDescent="0.25">
      <c r="A78" t="s">
        <v>483</v>
      </c>
      <c r="C78" s="23"/>
      <c r="E78" s="23"/>
    </row>
    <row r="79" spans="1:8" x14ac:dyDescent="0.25">
      <c r="A79" s="7" t="s">
        <v>120</v>
      </c>
      <c r="C79" s="23"/>
      <c r="E79" s="23"/>
    </row>
    <row r="80" spans="1:8" x14ac:dyDescent="0.25">
      <c r="A80" s="7" t="s">
        <v>121</v>
      </c>
      <c r="C80" s="23"/>
      <c r="E80" s="23"/>
    </row>
    <row r="98" spans="1:19" x14ac:dyDescent="0.25">
      <c r="A98" t="str" cm="1">
        <f t="array" aca="1" ref="A98" ca="1">MID(CELL("filename",A1),FIND("]",CELL("filename",A1))+1,256)</f>
        <v>cotton8</v>
      </c>
    </row>
    <row r="99" spans="1:19" x14ac:dyDescent="0.25">
      <c r="A99" s="7" t="s">
        <v>50</v>
      </c>
      <c r="E99" s="25">
        <f>VLOOKUP(A99,$A$1:$H$98,5,FALSE)</f>
        <v>796.15</v>
      </c>
    </row>
    <row r="100" spans="1:19" x14ac:dyDescent="0.25">
      <c r="A100" s="7" t="s">
        <v>288</v>
      </c>
      <c r="E100" s="25">
        <f>VLOOKUP(A100,$A$1:$H$98,5,FALSE)</f>
        <v>229.54000000000002</v>
      </c>
    </row>
    <row r="101" spans="1:19" x14ac:dyDescent="0.25">
      <c r="A101" s="7" t="s">
        <v>289</v>
      </c>
      <c r="E101" s="25">
        <f t="shared" ref="E101:E102" si="5">VLOOKUP(A101,$A$1:$H$98,5,FALSE)</f>
        <v>1025.69</v>
      </c>
    </row>
    <row r="102" spans="1:19" x14ac:dyDescent="0.25">
      <c r="A102" s="7" t="s">
        <v>55</v>
      </c>
      <c r="E102" s="25" t="e">
        <f t="shared" si="5"/>
        <v>#REF!</v>
      </c>
    </row>
    <row r="103" spans="1:19" x14ac:dyDescent="0.25">
      <c r="A103" s="21" t="s">
        <v>250</v>
      </c>
    </row>
    <row r="104" spans="1:19" x14ac:dyDescent="0.25">
      <c r="A104" s="21"/>
    </row>
    <row r="105" spans="1:19" x14ac:dyDescent="0.25">
      <c r="A105" s="25"/>
      <c r="B105" s="25"/>
      <c r="C105" s="25"/>
      <c r="D105" s="25"/>
      <c r="E105" s="25"/>
      <c r="F105" s="25"/>
      <c r="G105" s="25"/>
      <c r="H105" s="25"/>
    </row>
    <row r="106" spans="1:19" x14ac:dyDescent="0.25">
      <c r="B106" s="12"/>
      <c r="C106" s="12"/>
      <c r="D106" s="12"/>
      <c r="E106" s="12"/>
      <c r="F106" s="12"/>
      <c r="G106" s="12"/>
      <c r="H106" s="12"/>
      <c r="I106" s="12"/>
      <c r="S106" s="12"/>
    </row>
    <row r="107" spans="1:19" x14ac:dyDescent="0.25">
      <c r="B107" s="12"/>
      <c r="C107" s="12"/>
      <c r="D107" s="12"/>
      <c r="E107" s="12"/>
      <c r="F107" s="12"/>
      <c r="G107" s="12"/>
      <c r="H107" s="12"/>
      <c r="I107" s="12"/>
      <c r="S107" s="12"/>
    </row>
    <row r="108" spans="1:19" x14ac:dyDescent="0.25">
      <c r="B108" s="12"/>
      <c r="C108" s="12"/>
      <c r="D108" s="12"/>
      <c r="E108" s="12"/>
      <c r="F108" s="12"/>
      <c r="G108" s="12"/>
      <c r="H108" s="12"/>
      <c r="I108" s="12"/>
      <c r="S108" s="12"/>
    </row>
    <row r="109" spans="1:19" x14ac:dyDescent="0.25">
      <c r="B109" s="12"/>
      <c r="C109" s="12"/>
      <c r="D109" s="12"/>
      <c r="E109" s="12"/>
      <c r="F109" s="12"/>
      <c r="G109" s="12"/>
      <c r="H109" s="12"/>
      <c r="I109" s="12"/>
      <c r="S109" s="12"/>
    </row>
    <row r="110" spans="1:19" x14ac:dyDescent="0.25">
      <c r="B110" s="12"/>
      <c r="C110" s="12"/>
      <c r="D110" s="12"/>
      <c r="E110" s="12"/>
      <c r="F110" s="12"/>
      <c r="G110" s="12"/>
      <c r="H110" s="12"/>
      <c r="I110" s="12"/>
      <c r="S110" s="12"/>
    </row>
    <row r="111" spans="1:19" x14ac:dyDescent="0.25">
      <c r="B111" s="12"/>
      <c r="C111" s="12"/>
      <c r="D111" s="12"/>
      <c r="E111" s="12"/>
      <c r="F111" s="12"/>
      <c r="G111" s="12"/>
      <c r="H111" s="12"/>
      <c r="I111" s="12"/>
      <c r="S111" s="12"/>
    </row>
    <row r="112" spans="1:19" x14ac:dyDescent="0.25">
      <c r="B112" s="12"/>
      <c r="C112" s="12"/>
      <c r="D112" s="12"/>
      <c r="E112" s="12"/>
      <c r="F112" s="12"/>
      <c r="G112" s="12"/>
      <c r="H112" s="12"/>
      <c r="I112" s="12"/>
      <c r="S112" s="12"/>
    </row>
    <row r="114" spans="1:14" x14ac:dyDescent="0.25">
      <c r="K114" s="21"/>
    </row>
    <row r="115" spans="1:14" x14ac:dyDescent="0.25">
      <c r="A115" s="21"/>
    </row>
    <row r="116" spans="1:14" x14ac:dyDescent="0.25">
      <c r="A116" s="25"/>
      <c r="N116" s="12"/>
    </row>
    <row r="117" spans="1:14" x14ac:dyDescent="0.25">
      <c r="B117" s="12"/>
      <c r="C117" s="12"/>
      <c r="D117" s="12"/>
      <c r="E117" s="12"/>
      <c r="F117" s="12"/>
      <c r="G117" s="12"/>
      <c r="H117" s="12"/>
      <c r="N117" s="12"/>
    </row>
    <row r="118" spans="1:14" x14ac:dyDescent="0.25">
      <c r="B118" s="12"/>
      <c r="C118" s="12"/>
      <c r="D118" s="12"/>
      <c r="E118" s="12"/>
      <c r="F118" s="12"/>
      <c r="G118" s="12"/>
      <c r="H118" s="12"/>
      <c r="N118" s="12"/>
    </row>
    <row r="119" spans="1:14" x14ac:dyDescent="0.25">
      <c r="B119" s="12"/>
      <c r="C119" s="12"/>
      <c r="D119" s="12"/>
      <c r="E119" s="12"/>
      <c r="F119" s="12"/>
      <c r="G119" s="12"/>
      <c r="H119" s="12"/>
      <c r="N119" s="12"/>
    </row>
    <row r="120" spans="1:14" x14ac:dyDescent="0.25">
      <c r="B120" s="12"/>
      <c r="C120" s="12"/>
      <c r="D120" s="12"/>
      <c r="E120" s="12"/>
      <c r="F120" s="12"/>
      <c r="G120" s="12"/>
      <c r="H120" s="12"/>
      <c r="N120" s="12"/>
    </row>
    <row r="121" spans="1:14" x14ac:dyDescent="0.25">
      <c r="B121" s="12"/>
      <c r="C121" s="12"/>
      <c r="D121" s="12"/>
      <c r="E121" s="12"/>
      <c r="F121" s="12"/>
      <c r="G121" s="12"/>
      <c r="H121" s="12"/>
      <c r="N121" s="12"/>
    </row>
    <row r="122" spans="1:14" x14ac:dyDescent="0.25">
      <c r="B122" s="12"/>
      <c r="C122" s="12"/>
      <c r="D122" s="12"/>
      <c r="E122" s="12"/>
      <c r="F122" s="12"/>
      <c r="G122" s="12"/>
      <c r="H122" s="12"/>
      <c r="N122" s="12"/>
    </row>
    <row r="123" spans="1:14" x14ac:dyDescent="0.25">
      <c r="B123" s="12"/>
      <c r="C123" s="12"/>
      <c r="D123" s="12"/>
      <c r="E123" s="12"/>
      <c r="F123" s="12"/>
      <c r="G123" s="12"/>
      <c r="H123" s="12"/>
      <c r="N123" s="12"/>
    </row>
    <row r="124" spans="1:14" x14ac:dyDescent="0.25">
      <c r="D124" s="12"/>
      <c r="N124" s="12"/>
    </row>
    <row r="125" spans="1:14" x14ac:dyDescent="0.25">
      <c r="D125" s="12"/>
      <c r="N125" s="12"/>
    </row>
    <row r="126" spans="1:14" x14ac:dyDescent="0.25">
      <c r="D126" s="12"/>
      <c r="N126" s="12"/>
    </row>
    <row r="127" spans="1:14" x14ac:dyDescent="0.25">
      <c r="N127" s="12"/>
    </row>
    <row r="128" spans="1:14" x14ac:dyDescent="0.25">
      <c r="D128" s="12"/>
    </row>
    <row r="129" spans="4:14" x14ac:dyDescent="0.25">
      <c r="D129" s="12"/>
      <c r="N129" s="12"/>
    </row>
    <row r="130" spans="4:14" x14ac:dyDescent="0.25">
      <c r="D130" s="12"/>
      <c r="N130" s="12"/>
    </row>
    <row r="131" spans="4:14" x14ac:dyDescent="0.25">
      <c r="D131" s="12"/>
      <c r="N131" s="12"/>
    </row>
    <row r="132" spans="4:14" x14ac:dyDescent="0.25">
      <c r="D132" s="12"/>
    </row>
    <row r="133" spans="4:14" x14ac:dyDescent="0.25">
      <c r="D133" s="12"/>
      <c r="N133" s="12"/>
    </row>
    <row r="134" spans="4:14" x14ac:dyDescent="0.25">
      <c r="D134" s="12"/>
      <c r="N134" s="12"/>
    </row>
    <row r="135" spans="4:14" x14ac:dyDescent="0.25">
      <c r="N135" s="12"/>
    </row>
    <row r="136" spans="4:14" x14ac:dyDescent="0.25">
      <c r="D136" s="12"/>
      <c r="N136" s="12"/>
    </row>
    <row r="137" spans="4:14" x14ac:dyDescent="0.25">
      <c r="D137" s="12"/>
      <c r="N137" s="12"/>
    </row>
    <row r="138" spans="4:14" x14ac:dyDescent="0.25">
      <c r="D138" s="12"/>
      <c r="N138" s="12"/>
    </row>
    <row r="139" spans="4:14" x14ac:dyDescent="0.25">
      <c r="D139" s="12"/>
      <c r="N139" s="12"/>
    </row>
    <row r="140" spans="4:14" x14ac:dyDescent="0.25">
      <c r="D140" s="12"/>
    </row>
    <row r="141" spans="4:14" x14ac:dyDescent="0.25">
      <c r="D141" s="12"/>
      <c r="N141" s="12"/>
    </row>
    <row r="142" spans="4:14" x14ac:dyDescent="0.25">
      <c r="D142" s="12"/>
      <c r="N142" s="12"/>
    </row>
    <row r="143" spans="4:14" x14ac:dyDescent="0.25">
      <c r="N143" s="12"/>
    </row>
    <row r="144" spans="4:14" x14ac:dyDescent="0.25">
      <c r="N144" s="12"/>
    </row>
    <row r="145" spans="14:14" x14ac:dyDescent="0.25">
      <c r="N145" s="12"/>
    </row>
    <row r="146" spans="14:14" x14ac:dyDescent="0.25">
      <c r="N146" s="12"/>
    </row>
    <row r="147" spans="14:14" x14ac:dyDescent="0.25">
      <c r="N147" s="12"/>
    </row>
    <row r="157" spans="14:14" x14ac:dyDescent="0.25">
      <c r="N157" s="12"/>
    </row>
    <row r="158" spans="14:14" x14ac:dyDescent="0.25">
      <c r="N158" s="12"/>
    </row>
    <row r="159" spans="14:14" x14ac:dyDescent="0.25">
      <c r="N159" s="12"/>
    </row>
    <row r="160" spans="14:14" x14ac:dyDescent="0.25">
      <c r="N160" s="12"/>
    </row>
    <row r="161" spans="14:14" x14ac:dyDescent="0.25">
      <c r="N161" s="12"/>
    </row>
    <row r="162" spans="14:14" x14ac:dyDescent="0.25">
      <c r="N162" s="12"/>
    </row>
    <row r="163" spans="14:14" x14ac:dyDescent="0.25">
      <c r="N163" s="12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5321EA-61A6-4B37-B52B-688C51813B08}">
  <sheetPr codeName="Sheet21"/>
  <dimension ref="A1:S163"/>
  <sheetViews>
    <sheetView topLeftCell="A103" workbookViewId="0">
      <selection activeCell="D7" sqref="D7"/>
    </sheetView>
  </sheetViews>
  <sheetFormatPr defaultRowHeight="15" x14ac:dyDescent="0.25"/>
  <cols>
    <col min="1" max="1" width="25.5703125" customWidth="1"/>
    <col min="2" max="2" width="16.42578125" bestFit="1" customWidth="1"/>
    <col min="3" max="3" width="10.5703125" customWidth="1"/>
    <col min="4" max="4" width="11.140625" customWidth="1"/>
    <col min="5" max="5" width="11" customWidth="1"/>
    <col min="6" max="6" width="11.85546875" customWidth="1"/>
    <col min="7" max="7" width="10.5703125" customWidth="1"/>
    <col min="8" max="8" width="11.5703125" customWidth="1"/>
    <col min="9" max="9" width="10.5703125" customWidth="1"/>
    <col min="12" max="12" width="10.5703125" customWidth="1"/>
    <col min="13" max="13" width="10.42578125" customWidth="1"/>
    <col min="14" max="14" width="10.5703125" customWidth="1"/>
    <col min="15" max="15" width="11" customWidth="1"/>
    <col min="16" max="16" width="11.42578125" customWidth="1"/>
    <col min="17" max="17" width="10.5703125" customWidth="1"/>
    <col min="18" max="18" width="9.5703125" customWidth="1"/>
  </cols>
  <sheetData>
    <row r="1" spans="1:8" x14ac:dyDescent="0.25">
      <c r="A1" s="81" t="s">
        <v>217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160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510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17</v>
      </c>
      <c r="C12" s="23"/>
      <c r="E12" s="23"/>
    </row>
    <row r="13" spans="1:8" x14ac:dyDescent="0.25">
      <c r="A13" s="14" t="s">
        <v>66</v>
      </c>
      <c r="B13" s="14" t="s">
        <v>18</v>
      </c>
      <c r="C13" s="15">
        <v>1.0900000000000001</v>
      </c>
      <c r="D13" s="14">
        <v>2.2999999999999998</v>
      </c>
      <c r="E13" s="23">
        <f>ROUND(C13*D13,2)</f>
        <v>2.5099999999999998</v>
      </c>
      <c r="F13" s="16">
        <v>0</v>
      </c>
      <c r="G13" s="23">
        <f>ROUND(E13*F13,2)</f>
        <v>0</v>
      </c>
      <c r="H13" s="23">
        <f>ROUND(E13-G13,2)</f>
        <v>2.5099999999999998</v>
      </c>
    </row>
    <row r="14" spans="1:8" x14ac:dyDescent="0.25">
      <c r="A14" s="14" t="s">
        <v>67</v>
      </c>
      <c r="B14" s="14" t="s">
        <v>26</v>
      </c>
      <c r="C14" s="15">
        <v>3.01</v>
      </c>
      <c r="D14" s="14">
        <v>2.3125</v>
      </c>
      <c r="E14" s="23">
        <f>ROUND(C14*D14,2)</f>
        <v>6.96</v>
      </c>
      <c r="F14" s="16">
        <v>0</v>
      </c>
      <c r="G14" s="23">
        <f>ROUND(E14*F14,2)</f>
        <v>0</v>
      </c>
      <c r="H14" s="23">
        <f>ROUND(E14-G14,2)</f>
        <v>6.96</v>
      </c>
    </row>
    <row r="15" spans="1:8" x14ac:dyDescent="0.25">
      <c r="A15" s="14" t="s">
        <v>68</v>
      </c>
      <c r="B15" s="14" t="s">
        <v>26</v>
      </c>
      <c r="C15" s="15">
        <v>7.75</v>
      </c>
      <c r="D15" s="14">
        <v>0.5</v>
      </c>
      <c r="E15" s="23">
        <f>ROUND(C15*D15,2)</f>
        <v>3.88</v>
      </c>
      <c r="F15" s="16">
        <v>0</v>
      </c>
      <c r="G15" s="23">
        <f>ROUND(E15*F15,2)</f>
        <v>0</v>
      </c>
      <c r="H15" s="23">
        <f>ROUND(E15-G15,2)</f>
        <v>3.88</v>
      </c>
    </row>
    <row r="16" spans="1:8" x14ac:dyDescent="0.25">
      <c r="A16" s="14" t="s">
        <v>495</v>
      </c>
      <c r="B16" s="14" t="s">
        <v>496</v>
      </c>
      <c r="C16" s="15">
        <v>41.25</v>
      </c>
      <c r="D16" s="14">
        <v>1.06</v>
      </c>
      <c r="E16" s="23">
        <f>ROUND(C16*D16,2)</f>
        <v>43.73</v>
      </c>
      <c r="F16" s="16">
        <v>0</v>
      </c>
      <c r="G16" s="23">
        <f>ROUND(E16*F16,2)</f>
        <v>0</v>
      </c>
      <c r="H16" s="23">
        <f>ROUND(E16-G16,2)</f>
        <v>43.73</v>
      </c>
    </row>
    <row r="17" spans="1:8" x14ac:dyDescent="0.25">
      <c r="A17" s="13" t="s">
        <v>69</v>
      </c>
      <c r="C17" s="23"/>
      <c r="E17" s="23"/>
    </row>
    <row r="18" spans="1:8" x14ac:dyDescent="0.25">
      <c r="A18" s="14" t="s">
        <v>70</v>
      </c>
      <c r="B18" s="14" t="s">
        <v>29</v>
      </c>
      <c r="C18" s="15">
        <v>0.11</v>
      </c>
      <c r="D18" s="14">
        <v>900</v>
      </c>
      <c r="E18" s="23">
        <f>ROUND(C18*D18,2)</f>
        <v>99</v>
      </c>
      <c r="F18" s="16">
        <v>0</v>
      </c>
      <c r="G18" s="23">
        <f>ROUND(E18*F18,2)</f>
        <v>0</v>
      </c>
      <c r="H18" s="23">
        <f>ROUND(E18-G18,2)</f>
        <v>99</v>
      </c>
    </row>
    <row r="19" spans="1:8" x14ac:dyDescent="0.25">
      <c r="A19" s="13" t="s">
        <v>20</v>
      </c>
      <c r="C19" s="23"/>
      <c r="E19" s="23"/>
    </row>
    <row r="20" spans="1:8" x14ac:dyDescent="0.25">
      <c r="A20" s="14" t="s">
        <v>22</v>
      </c>
      <c r="B20" s="14" t="s">
        <v>21</v>
      </c>
      <c r="C20" s="15">
        <v>25.56</v>
      </c>
      <c r="D20" s="14">
        <v>1.5</v>
      </c>
      <c r="E20" s="23">
        <f>ROUND(C20*D20,2)</f>
        <v>38.340000000000003</v>
      </c>
      <c r="F20" s="16">
        <v>0</v>
      </c>
      <c r="G20" s="23">
        <f>ROUND(E20*F20,2)</f>
        <v>0</v>
      </c>
      <c r="H20" s="23">
        <f>ROUND(E20-G20,2)</f>
        <v>38.340000000000003</v>
      </c>
    </row>
    <row r="21" spans="1:8" x14ac:dyDescent="0.25">
      <c r="A21" s="14" t="s">
        <v>103</v>
      </c>
      <c r="B21" s="14" t="s">
        <v>19</v>
      </c>
      <c r="C21" s="15">
        <v>2.63</v>
      </c>
      <c r="D21" s="14">
        <v>18.399999999999999</v>
      </c>
      <c r="E21" s="23">
        <f>ROUND(C21*D21,2)</f>
        <v>48.39</v>
      </c>
      <c r="F21" s="16">
        <v>0</v>
      </c>
      <c r="G21" s="23">
        <f>ROUND(E21*F21,2)</f>
        <v>0</v>
      </c>
      <c r="H21" s="23">
        <f>ROUND(E21-G21,2)</f>
        <v>48.39</v>
      </c>
    </row>
    <row r="22" spans="1:8" x14ac:dyDescent="0.25">
      <c r="A22" s="13" t="s">
        <v>23</v>
      </c>
      <c r="C22" s="23"/>
      <c r="E22" s="23"/>
    </row>
    <row r="23" spans="1:8" x14ac:dyDescent="0.25">
      <c r="A23" s="14" t="s">
        <v>71</v>
      </c>
      <c r="B23" s="14" t="s">
        <v>48</v>
      </c>
      <c r="C23" s="15">
        <v>20</v>
      </c>
      <c r="D23" s="14">
        <v>1</v>
      </c>
      <c r="E23" s="23">
        <f>ROUND(C23*D23,2)</f>
        <v>20</v>
      </c>
      <c r="F23" s="16">
        <v>0</v>
      </c>
      <c r="G23" s="23">
        <f>ROUND(E23*F23,2)</f>
        <v>0</v>
      </c>
      <c r="H23" s="23">
        <f>ROUND(E23-G23,2)</f>
        <v>20</v>
      </c>
    </row>
    <row r="24" spans="1:8" x14ac:dyDescent="0.25">
      <c r="A24" s="13" t="s">
        <v>24</v>
      </c>
      <c r="C24" s="23"/>
      <c r="E24" s="23"/>
    </row>
    <row r="25" spans="1:8" x14ac:dyDescent="0.25">
      <c r="A25" s="14" t="s">
        <v>59</v>
      </c>
      <c r="B25" s="14" t="s">
        <v>26</v>
      </c>
      <c r="C25" s="15">
        <v>15</v>
      </c>
      <c r="D25" s="14">
        <v>0.5</v>
      </c>
      <c r="E25" s="23">
        <f t="shared" ref="E25:E30" si="0">ROUND(C25*D25,2)</f>
        <v>7.5</v>
      </c>
      <c r="F25" s="16">
        <v>0</v>
      </c>
      <c r="G25" s="23">
        <f t="shared" ref="G25:G30" si="1">ROUND(E25*F25,2)</f>
        <v>0</v>
      </c>
      <c r="H25" s="23">
        <f t="shared" ref="H25:H30" si="2">ROUND(E25-G25,2)</f>
        <v>7.5</v>
      </c>
    </row>
    <row r="26" spans="1:8" x14ac:dyDescent="0.25">
      <c r="A26" s="14" t="s">
        <v>25</v>
      </c>
      <c r="B26" s="14" t="s">
        <v>18</v>
      </c>
      <c r="C26" s="15">
        <v>0.12</v>
      </c>
      <c r="D26" s="14">
        <v>96</v>
      </c>
      <c r="E26" s="23">
        <f t="shared" si="0"/>
        <v>11.52</v>
      </c>
      <c r="F26" s="16">
        <v>0</v>
      </c>
      <c r="G26" s="23">
        <f t="shared" si="1"/>
        <v>0</v>
      </c>
      <c r="H26" s="23">
        <f t="shared" si="2"/>
        <v>11.52</v>
      </c>
    </row>
    <row r="27" spans="1:8" x14ac:dyDescent="0.25">
      <c r="A27" s="14" t="s">
        <v>105</v>
      </c>
      <c r="B27" s="14" t="s">
        <v>18</v>
      </c>
      <c r="C27" s="15">
        <v>0.32</v>
      </c>
      <c r="D27" s="14">
        <v>48</v>
      </c>
      <c r="E27" s="23">
        <f t="shared" si="0"/>
        <v>15.36</v>
      </c>
      <c r="F27" s="16">
        <v>0</v>
      </c>
      <c r="G27" s="23">
        <f t="shared" si="1"/>
        <v>0</v>
      </c>
      <c r="H27" s="23">
        <f t="shared" si="2"/>
        <v>15.36</v>
      </c>
    </row>
    <row r="28" spans="1:8" x14ac:dyDescent="0.25">
      <c r="A28" s="14" t="s">
        <v>106</v>
      </c>
      <c r="B28" s="14" t="s">
        <v>26</v>
      </c>
      <c r="C28" s="15">
        <v>7.34</v>
      </c>
      <c r="D28" s="14">
        <v>2</v>
      </c>
      <c r="E28" s="23">
        <f t="shared" si="0"/>
        <v>14.68</v>
      </c>
      <c r="F28" s="16">
        <v>0</v>
      </c>
      <c r="G28" s="23">
        <f t="shared" si="1"/>
        <v>0</v>
      </c>
      <c r="H28" s="23">
        <f t="shared" si="2"/>
        <v>14.68</v>
      </c>
    </row>
    <row r="29" spans="1:8" x14ac:dyDescent="0.25">
      <c r="A29" s="14" t="s">
        <v>369</v>
      </c>
      <c r="B29" s="14" t="s">
        <v>18</v>
      </c>
      <c r="C29" s="15">
        <v>1.06</v>
      </c>
      <c r="D29" s="14">
        <v>25.6</v>
      </c>
      <c r="E29" s="23">
        <f t="shared" si="0"/>
        <v>27.14</v>
      </c>
      <c r="F29" s="16">
        <v>0</v>
      </c>
      <c r="G29" s="23">
        <f t="shared" si="1"/>
        <v>0</v>
      </c>
      <c r="H29" s="23">
        <f t="shared" si="2"/>
        <v>27.14</v>
      </c>
    </row>
    <row r="30" spans="1:8" x14ac:dyDescent="0.25">
      <c r="A30" s="14" t="s">
        <v>74</v>
      </c>
      <c r="B30" s="14" t="s">
        <v>26</v>
      </c>
      <c r="C30" s="15">
        <v>7.79</v>
      </c>
      <c r="D30" s="14">
        <v>2</v>
      </c>
      <c r="E30" s="23">
        <f t="shared" si="0"/>
        <v>15.58</v>
      </c>
      <c r="F30" s="16">
        <v>0</v>
      </c>
      <c r="G30" s="23">
        <f t="shared" si="1"/>
        <v>0</v>
      </c>
      <c r="H30" s="23">
        <f t="shared" si="2"/>
        <v>15.58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78</v>
      </c>
      <c r="B32" s="14" t="s">
        <v>29</v>
      </c>
      <c r="C32" s="15">
        <v>7.97</v>
      </c>
      <c r="D32" s="14">
        <v>2</v>
      </c>
      <c r="E32" s="23">
        <f>ROUND(C32*D32,2)</f>
        <v>15.94</v>
      </c>
      <c r="F32" s="16">
        <v>0</v>
      </c>
      <c r="G32" s="23">
        <f>ROUND(E32*F32,2)</f>
        <v>0</v>
      </c>
      <c r="H32" s="23">
        <f>ROUND(E32-G32,2)</f>
        <v>15.94</v>
      </c>
    </row>
    <row r="33" spans="1:8" x14ac:dyDescent="0.25">
      <c r="A33" s="14" t="s">
        <v>107</v>
      </c>
      <c r="B33" s="14" t="s">
        <v>18</v>
      </c>
      <c r="C33" s="15">
        <v>1.77</v>
      </c>
      <c r="D33" s="14">
        <v>3.2</v>
      </c>
      <c r="E33" s="23">
        <f>ROUND(C33*D33,2)</f>
        <v>5.66</v>
      </c>
      <c r="F33" s="16">
        <v>0</v>
      </c>
      <c r="G33" s="23">
        <f>ROUND(E33*F33,2)</f>
        <v>0</v>
      </c>
      <c r="H33" s="23">
        <f>ROUND(E33-G33,2)</f>
        <v>5.66</v>
      </c>
    </row>
    <row r="34" spans="1:8" x14ac:dyDescent="0.25">
      <c r="A34" s="14" t="s">
        <v>79</v>
      </c>
      <c r="B34" s="14" t="s">
        <v>18</v>
      </c>
      <c r="C34" s="15">
        <v>7.29</v>
      </c>
      <c r="D34" s="14">
        <v>2</v>
      </c>
      <c r="E34" s="23">
        <f>ROUND(C34*D34,2)</f>
        <v>14.58</v>
      </c>
      <c r="F34" s="16">
        <v>0</v>
      </c>
      <c r="G34" s="23">
        <f>ROUND(E34*F34,2)</f>
        <v>0</v>
      </c>
      <c r="H34" s="23">
        <f>ROUND(E34-G34,2)</f>
        <v>14.58</v>
      </c>
    </row>
    <row r="35" spans="1:8" x14ac:dyDescent="0.25">
      <c r="A35" s="14" t="s">
        <v>111</v>
      </c>
      <c r="B35" s="14" t="s">
        <v>48</v>
      </c>
      <c r="C35" s="15">
        <v>15</v>
      </c>
      <c r="D35" s="14">
        <v>1</v>
      </c>
      <c r="E35" s="23">
        <f>ROUND(C35*D35,2)</f>
        <v>15</v>
      </c>
      <c r="F35" s="16">
        <v>0</v>
      </c>
      <c r="G35" s="23">
        <f>ROUND(E35*F35,2)</f>
        <v>0</v>
      </c>
      <c r="H35" s="23">
        <f>ROUND(E35-G35,2)</f>
        <v>15</v>
      </c>
    </row>
    <row r="36" spans="1:8" x14ac:dyDescent="0.25">
      <c r="A36" s="13" t="s">
        <v>33</v>
      </c>
      <c r="C36" s="23"/>
      <c r="E36" s="23"/>
    </row>
    <row r="37" spans="1:8" x14ac:dyDescent="0.25">
      <c r="A37" s="14" t="s">
        <v>442</v>
      </c>
      <c r="B37" s="14" t="s">
        <v>60</v>
      </c>
      <c r="C37" s="15">
        <v>2.94</v>
      </c>
      <c r="D37" s="14">
        <v>45</v>
      </c>
      <c r="E37" s="23">
        <f>ROUND(C37*D37,2)</f>
        <v>132.30000000000001</v>
      </c>
      <c r="F37" s="16">
        <v>0</v>
      </c>
      <c r="G37" s="23">
        <f>ROUND(E37*F37,2)</f>
        <v>0</v>
      </c>
      <c r="H37" s="23">
        <f>ROUND(E37-G37,2)</f>
        <v>132.30000000000001</v>
      </c>
    </row>
    <row r="38" spans="1:8" x14ac:dyDescent="0.25">
      <c r="A38" s="13" t="s">
        <v>85</v>
      </c>
      <c r="C38" s="23"/>
      <c r="E38" s="23"/>
    </row>
    <row r="39" spans="1:8" x14ac:dyDescent="0.25">
      <c r="A39" s="14" t="s">
        <v>86</v>
      </c>
      <c r="B39" s="14" t="s">
        <v>18</v>
      </c>
      <c r="C39" s="15">
        <v>0.06</v>
      </c>
      <c r="D39" s="14">
        <v>32</v>
      </c>
      <c r="E39" s="23">
        <f>ROUND(C39*D39,2)</f>
        <v>1.92</v>
      </c>
      <c r="F39" s="16">
        <v>0</v>
      </c>
      <c r="G39" s="23">
        <f>ROUND(E39*F39,2)</f>
        <v>0</v>
      </c>
      <c r="H39" s="23">
        <f>ROUND(E39-G39,2)</f>
        <v>1.92</v>
      </c>
    </row>
    <row r="40" spans="1:8" x14ac:dyDescent="0.25">
      <c r="A40" s="13" t="s">
        <v>113</v>
      </c>
      <c r="C40" s="23"/>
      <c r="E40" s="23"/>
    </row>
    <row r="41" spans="1:8" x14ac:dyDescent="0.25">
      <c r="A41" s="14" t="s">
        <v>114</v>
      </c>
      <c r="B41" s="14" t="s">
        <v>26</v>
      </c>
      <c r="C41" s="15">
        <v>3.3</v>
      </c>
      <c r="D41" s="14">
        <v>0.4</v>
      </c>
      <c r="E41" s="23">
        <f>ROUND(C41*D41,2)</f>
        <v>1.32</v>
      </c>
      <c r="F41" s="16">
        <v>0</v>
      </c>
      <c r="G41" s="23">
        <f>ROUND(E41*F41,2)</f>
        <v>0</v>
      </c>
      <c r="H41" s="23">
        <f>ROUND(E41-G41,2)</f>
        <v>1.32</v>
      </c>
    </row>
    <row r="42" spans="1:8" x14ac:dyDescent="0.25">
      <c r="A42" s="13" t="s">
        <v>61</v>
      </c>
      <c r="C42" s="23"/>
      <c r="E42" s="23"/>
    </row>
    <row r="43" spans="1:8" x14ac:dyDescent="0.25">
      <c r="A43" s="14" t="s">
        <v>62</v>
      </c>
      <c r="B43" s="14" t="s">
        <v>48</v>
      </c>
      <c r="C43" s="15">
        <v>9</v>
      </c>
      <c r="D43" s="14">
        <v>1</v>
      </c>
      <c r="E43" s="23">
        <f>ROUND(C43*D43,2)</f>
        <v>9</v>
      </c>
      <c r="F43" s="16">
        <v>0</v>
      </c>
      <c r="G43" s="23">
        <f>ROUND(E43*F43,2)</f>
        <v>0</v>
      </c>
      <c r="H43" s="23">
        <f>ROUND(E43-G43,2)</f>
        <v>9</v>
      </c>
    </row>
    <row r="44" spans="1:8" x14ac:dyDescent="0.25">
      <c r="A44" s="13" t="s">
        <v>87</v>
      </c>
      <c r="C44" s="23"/>
      <c r="E44" s="23"/>
    </row>
    <row r="45" spans="1:8" x14ac:dyDescent="0.25">
      <c r="A45" s="14" t="s">
        <v>88</v>
      </c>
      <c r="B45" s="14" t="s">
        <v>48</v>
      </c>
      <c r="C45" s="15">
        <v>1</v>
      </c>
      <c r="D45" s="14">
        <v>1</v>
      </c>
      <c r="E45" s="23">
        <f>ROUND(C45*D45,2)</f>
        <v>1</v>
      </c>
      <c r="F45" s="16">
        <v>0</v>
      </c>
      <c r="G45" s="23">
        <f>ROUND(E45*F45,2)</f>
        <v>0</v>
      </c>
      <c r="H45" s="23">
        <f>ROUND(E45-G45,2)</f>
        <v>1</v>
      </c>
    </row>
    <row r="46" spans="1:8" x14ac:dyDescent="0.25">
      <c r="A46" s="13" t="s">
        <v>34</v>
      </c>
      <c r="C46" s="23"/>
      <c r="E46" s="23"/>
    </row>
    <row r="47" spans="1:8" x14ac:dyDescent="0.25">
      <c r="A47" s="14" t="s">
        <v>35</v>
      </c>
      <c r="B47" s="14" t="s">
        <v>36</v>
      </c>
      <c r="C47" s="15">
        <v>63.67</v>
      </c>
      <c r="D47" s="14">
        <v>0.66600000000000004</v>
      </c>
      <c r="E47" s="23">
        <f>ROUND(C47*D47,2)</f>
        <v>42.4</v>
      </c>
      <c r="F47" s="16">
        <v>0</v>
      </c>
      <c r="G47" s="23">
        <f>ROUND(E47*F47,2)</f>
        <v>0</v>
      </c>
      <c r="H47" s="23">
        <f>ROUND(E47-G47,2)</f>
        <v>42.4</v>
      </c>
    </row>
    <row r="48" spans="1:8" x14ac:dyDescent="0.25">
      <c r="A48" s="13" t="s">
        <v>115</v>
      </c>
      <c r="C48" s="23"/>
      <c r="E48" s="23"/>
    </row>
    <row r="49" spans="1:8" x14ac:dyDescent="0.25">
      <c r="A49" s="14" t="s">
        <v>116</v>
      </c>
      <c r="B49" s="14" t="s">
        <v>48</v>
      </c>
      <c r="C49" s="15">
        <v>8</v>
      </c>
      <c r="D49" s="14">
        <v>1</v>
      </c>
      <c r="E49" s="23">
        <f>ROUND(C49*D49,2)</f>
        <v>8</v>
      </c>
      <c r="F49" s="16">
        <v>0</v>
      </c>
      <c r="G49" s="23">
        <f>ROUND(E49*F49,2)</f>
        <v>0</v>
      </c>
      <c r="H49" s="23">
        <f>ROUND(E49-G49,2)</f>
        <v>8</v>
      </c>
    </row>
    <row r="50" spans="1:8" x14ac:dyDescent="0.25">
      <c r="A50" s="13" t="s">
        <v>117</v>
      </c>
      <c r="C50" s="23"/>
      <c r="E50" s="23"/>
    </row>
    <row r="51" spans="1:8" x14ac:dyDescent="0.25">
      <c r="A51" s="14" t="s">
        <v>118</v>
      </c>
      <c r="B51" s="14" t="s">
        <v>48</v>
      </c>
      <c r="C51" s="15">
        <v>10</v>
      </c>
      <c r="D51" s="14">
        <v>0.33300000000000002</v>
      </c>
      <c r="E51" s="23">
        <f>ROUND(C51*D51,2)</f>
        <v>3.33</v>
      </c>
      <c r="F51" s="16">
        <v>0</v>
      </c>
      <c r="G51" s="23">
        <f>ROUND(E51*F51,2)</f>
        <v>0</v>
      </c>
      <c r="H51" s="23">
        <f>ROUND(E51-G51,2)</f>
        <v>3.33</v>
      </c>
    </row>
    <row r="52" spans="1:8" x14ac:dyDescent="0.25">
      <c r="A52" s="13" t="s">
        <v>37</v>
      </c>
      <c r="C52" s="23"/>
      <c r="E52" s="23"/>
    </row>
    <row r="53" spans="1:8" x14ac:dyDescent="0.25">
      <c r="A53" s="14" t="s">
        <v>38</v>
      </c>
      <c r="B53" s="14" t="s">
        <v>39</v>
      </c>
      <c r="C53" s="15">
        <v>19.28</v>
      </c>
      <c r="D53" s="14">
        <v>0.38419999999999999</v>
      </c>
      <c r="E53" s="23">
        <f>ROUND(C53*D53,2)</f>
        <v>7.41</v>
      </c>
      <c r="F53" s="16">
        <v>0</v>
      </c>
      <c r="G53" s="23">
        <f>ROUND(E53*F53,2)</f>
        <v>0</v>
      </c>
      <c r="H53" s="23">
        <f>ROUND(E53-G53,2)</f>
        <v>7.41</v>
      </c>
    </row>
    <row r="54" spans="1:8" x14ac:dyDescent="0.25">
      <c r="A54" s="14" t="s">
        <v>91</v>
      </c>
      <c r="B54" s="14" t="s">
        <v>39</v>
      </c>
      <c r="C54" s="15">
        <v>19.28</v>
      </c>
      <c r="D54" s="14">
        <v>0.2722</v>
      </c>
      <c r="E54" s="23">
        <f>ROUND(C54*D54,2)</f>
        <v>5.25</v>
      </c>
      <c r="F54" s="16">
        <v>0</v>
      </c>
      <c r="G54" s="23">
        <f>ROUND(E54*F54,2)</f>
        <v>0</v>
      </c>
      <c r="H54" s="23">
        <f>ROUND(E54-G54,2)</f>
        <v>5.25</v>
      </c>
    </row>
    <row r="55" spans="1:8" x14ac:dyDescent="0.25">
      <c r="A55" s="13" t="s">
        <v>43</v>
      </c>
      <c r="C55" s="23"/>
      <c r="E55" s="23"/>
    </row>
    <row r="56" spans="1:8" x14ac:dyDescent="0.25">
      <c r="A56" s="14" t="s">
        <v>42</v>
      </c>
      <c r="B56" s="14" t="s">
        <v>39</v>
      </c>
      <c r="C56" s="15">
        <v>9.06</v>
      </c>
      <c r="D56" s="14">
        <v>9.98E-2</v>
      </c>
      <c r="E56" s="23">
        <f>ROUND(C56*D56,2)</f>
        <v>0.9</v>
      </c>
      <c r="F56" s="16">
        <v>0</v>
      </c>
      <c r="G56" s="23">
        <f>ROUND(E56*F56,2)</f>
        <v>0</v>
      </c>
      <c r="H56" s="23">
        <f>ROUND(E56-G56,2)</f>
        <v>0.9</v>
      </c>
    </row>
    <row r="57" spans="1:8" x14ac:dyDescent="0.25">
      <c r="A57" s="14" t="s">
        <v>91</v>
      </c>
      <c r="B57" s="14" t="s">
        <v>39</v>
      </c>
      <c r="C57" s="15">
        <v>9.06</v>
      </c>
      <c r="D57" s="14">
        <v>0.22220000000000001</v>
      </c>
      <c r="E57" s="23">
        <f>ROUND(C57*D57,2)</f>
        <v>2.0099999999999998</v>
      </c>
      <c r="F57" s="16">
        <v>0</v>
      </c>
      <c r="G57" s="23">
        <f>ROUND(E57*F57,2)</f>
        <v>0</v>
      </c>
      <c r="H57" s="23">
        <f>ROUND(E57-G57,2)</f>
        <v>2.0099999999999998</v>
      </c>
    </row>
    <row r="58" spans="1:8" x14ac:dyDescent="0.25">
      <c r="A58" s="14" t="s">
        <v>44</v>
      </c>
      <c r="B58" s="14" t="s">
        <v>39</v>
      </c>
      <c r="C58" s="15">
        <v>19.29</v>
      </c>
      <c r="D58" s="14">
        <v>0.52510000000000001</v>
      </c>
      <c r="E58" s="23">
        <f>ROUND(C58*D58,2)</f>
        <v>10.130000000000001</v>
      </c>
      <c r="F58" s="16">
        <v>0</v>
      </c>
      <c r="G58" s="23">
        <f>ROUND(E58*F58,2)</f>
        <v>0</v>
      </c>
      <c r="H58" s="23">
        <f>ROUND(E58-G58,2)</f>
        <v>10.130000000000001</v>
      </c>
    </row>
    <row r="59" spans="1:8" x14ac:dyDescent="0.25">
      <c r="A59" s="13" t="s">
        <v>45</v>
      </c>
      <c r="C59" s="23"/>
      <c r="E59" s="23"/>
    </row>
    <row r="60" spans="1:8" x14ac:dyDescent="0.25">
      <c r="A60" s="14" t="s">
        <v>38</v>
      </c>
      <c r="B60" s="14" t="s">
        <v>19</v>
      </c>
      <c r="C60" s="15">
        <v>2.94</v>
      </c>
      <c r="D60" s="14">
        <v>5.9324000000000003</v>
      </c>
      <c r="E60" s="23">
        <f>ROUND(C60*D60,2)</f>
        <v>17.440000000000001</v>
      </c>
      <c r="F60" s="16">
        <v>0</v>
      </c>
      <c r="G60" s="23">
        <f>ROUND(E60*F60,2)</f>
        <v>0</v>
      </c>
      <c r="H60" s="23">
        <f>ROUND(E60-G60,2)</f>
        <v>17.440000000000001</v>
      </c>
    </row>
    <row r="61" spans="1:8" x14ac:dyDescent="0.25">
      <c r="A61" s="14" t="s">
        <v>91</v>
      </c>
      <c r="B61" s="14" t="s">
        <v>19</v>
      </c>
      <c r="C61" s="15">
        <v>2.94</v>
      </c>
      <c r="D61" s="14">
        <v>5.7069000000000001</v>
      </c>
      <c r="E61" s="23">
        <f>ROUND(C61*D61,2)</f>
        <v>16.78</v>
      </c>
      <c r="F61" s="16">
        <v>0</v>
      </c>
      <c r="G61" s="23">
        <f>ROUND(E61*F61,2)</f>
        <v>0</v>
      </c>
      <c r="H61" s="23">
        <f>ROUND(E61-G61,2)</f>
        <v>16.78</v>
      </c>
    </row>
    <row r="62" spans="1:8" x14ac:dyDescent="0.25">
      <c r="A62" s="13" t="s">
        <v>47</v>
      </c>
      <c r="C62" s="23"/>
      <c r="E62" s="23"/>
    </row>
    <row r="63" spans="1:8" x14ac:dyDescent="0.25">
      <c r="A63" s="14" t="s">
        <v>42</v>
      </c>
      <c r="B63" s="14" t="s">
        <v>48</v>
      </c>
      <c r="C63" s="15">
        <v>8.89</v>
      </c>
      <c r="D63" s="14">
        <v>1</v>
      </c>
      <c r="E63" s="23">
        <f>ROUND(C63*D63,2)</f>
        <v>8.89</v>
      </c>
      <c r="F63" s="16">
        <v>0</v>
      </c>
      <c r="G63" s="23">
        <f>ROUND(E63*F63,2)</f>
        <v>0</v>
      </c>
      <c r="H63" s="23">
        <f t="shared" ref="H63:H68" si="3">ROUND(E63-G63,2)</f>
        <v>8.89</v>
      </c>
    </row>
    <row r="64" spans="1:8" x14ac:dyDescent="0.25">
      <c r="A64" s="14" t="s">
        <v>38</v>
      </c>
      <c r="B64" s="14" t="s">
        <v>48</v>
      </c>
      <c r="C64" s="15">
        <v>4.74</v>
      </c>
      <c r="D64" s="14">
        <v>1</v>
      </c>
      <c r="E64" s="23">
        <f>ROUND(C64*D64,2)</f>
        <v>4.74</v>
      </c>
      <c r="F64" s="16">
        <v>0</v>
      </c>
      <c r="G64" s="23">
        <f>ROUND(E64*F64,2)</f>
        <v>0</v>
      </c>
      <c r="H64" s="23">
        <f t="shared" si="3"/>
        <v>4.74</v>
      </c>
    </row>
    <row r="65" spans="1:8" x14ac:dyDescent="0.25">
      <c r="A65" s="14" t="s">
        <v>91</v>
      </c>
      <c r="B65" s="14" t="s">
        <v>48</v>
      </c>
      <c r="C65" s="15">
        <v>31.49</v>
      </c>
      <c r="D65" s="14">
        <v>1</v>
      </c>
      <c r="E65" s="23">
        <f>ROUND(C65*D65,2)</f>
        <v>31.49</v>
      </c>
      <c r="F65" s="16">
        <v>0</v>
      </c>
      <c r="G65" s="23">
        <f>ROUND(E65*F65,2)</f>
        <v>0</v>
      </c>
      <c r="H65" s="23">
        <f t="shared" si="3"/>
        <v>31.49</v>
      </c>
    </row>
    <row r="66" spans="1:8" x14ac:dyDescent="0.25">
      <c r="A66" s="9" t="s">
        <v>49</v>
      </c>
      <c r="B66" s="9" t="s">
        <v>48</v>
      </c>
      <c r="C66" s="10">
        <v>24.28</v>
      </c>
      <c r="D66" s="9">
        <v>1</v>
      </c>
      <c r="E66" s="22">
        <f>ROUND(C66*D66,2)</f>
        <v>24.28</v>
      </c>
      <c r="F66" s="11">
        <v>0</v>
      </c>
      <c r="G66" s="22">
        <f>ROUND(E66*F66,2)</f>
        <v>0</v>
      </c>
      <c r="H66" s="22">
        <f t="shared" si="3"/>
        <v>24.28</v>
      </c>
    </row>
    <row r="67" spans="1:8" x14ac:dyDescent="0.25">
      <c r="A67" s="7" t="s">
        <v>50</v>
      </c>
      <c r="C67" s="23"/>
      <c r="E67" s="23">
        <f>SUM(E13:E66)</f>
        <v>734.3599999999999</v>
      </c>
      <c r="G67" s="12">
        <f>SUM(G13:G66)</f>
        <v>0</v>
      </c>
      <c r="H67" s="12">
        <f t="shared" si="3"/>
        <v>734.36</v>
      </c>
    </row>
    <row r="68" spans="1:8" x14ac:dyDescent="0.25">
      <c r="A68" s="7" t="s">
        <v>51</v>
      </c>
      <c r="C68" s="23"/>
      <c r="E68" s="23" t="e">
        <f>+#REF!-E67</f>
        <v>#REF!</v>
      </c>
      <c r="G68" s="12" t="e">
        <f>+#REF!-G67</f>
        <v>#REF!</v>
      </c>
      <c r="H68" s="12" t="e">
        <f t="shared" si="3"/>
        <v>#REF!</v>
      </c>
    </row>
    <row r="69" spans="1:8" x14ac:dyDescent="0.25">
      <c r="A69" t="s">
        <v>12</v>
      </c>
      <c r="C69" s="23"/>
      <c r="E69" s="23"/>
    </row>
    <row r="70" spans="1:8" x14ac:dyDescent="0.25">
      <c r="A70" s="7" t="s">
        <v>52</v>
      </c>
      <c r="C70" s="23"/>
      <c r="E70" s="23"/>
    </row>
    <row r="71" spans="1:8" x14ac:dyDescent="0.25">
      <c r="A71" s="14" t="s">
        <v>42</v>
      </c>
      <c r="B71" s="14" t="s">
        <v>48</v>
      </c>
      <c r="C71" s="15">
        <v>16.239999999999998</v>
      </c>
      <c r="D71" s="14">
        <v>1</v>
      </c>
      <c r="E71" s="23">
        <f>ROUND(C71*D71,2)</f>
        <v>16.239999999999998</v>
      </c>
      <c r="F71" s="16">
        <v>0</v>
      </c>
      <c r="G71" s="23">
        <f>ROUND(E71*F71,2)</f>
        <v>0</v>
      </c>
      <c r="H71" s="23">
        <f t="shared" ref="H71:H76" si="4">ROUND(E71-G71,2)</f>
        <v>16.239999999999998</v>
      </c>
    </row>
    <row r="72" spans="1:8" x14ac:dyDescent="0.25">
      <c r="A72" s="14" t="s">
        <v>38</v>
      </c>
      <c r="B72" s="14" t="s">
        <v>48</v>
      </c>
      <c r="C72" s="15">
        <v>36.659999999999997</v>
      </c>
      <c r="D72" s="14">
        <v>1</v>
      </c>
      <c r="E72" s="23">
        <f>ROUND(C72*D72,2)</f>
        <v>36.659999999999997</v>
      </c>
      <c r="F72" s="16">
        <v>0</v>
      </c>
      <c r="G72" s="23">
        <f>ROUND(E72*F72,2)</f>
        <v>0</v>
      </c>
      <c r="H72" s="23">
        <f t="shared" si="4"/>
        <v>36.659999999999997</v>
      </c>
    </row>
    <row r="73" spans="1:8" x14ac:dyDescent="0.25">
      <c r="A73" s="9" t="s">
        <v>91</v>
      </c>
      <c r="B73" s="9" t="s">
        <v>48</v>
      </c>
      <c r="C73" s="10">
        <v>157.02000000000001</v>
      </c>
      <c r="D73" s="9">
        <v>1</v>
      </c>
      <c r="E73" s="22">
        <f>ROUND(C73*D73,2)</f>
        <v>157.02000000000001</v>
      </c>
      <c r="F73" s="11">
        <v>0</v>
      </c>
      <c r="G73" s="22">
        <f>ROUND(E73*F73,2)</f>
        <v>0</v>
      </c>
      <c r="H73" s="22">
        <f t="shared" si="4"/>
        <v>157.02000000000001</v>
      </c>
    </row>
    <row r="74" spans="1:8" x14ac:dyDescent="0.25">
      <c r="A74" s="7" t="s">
        <v>53</v>
      </c>
      <c r="C74" s="23"/>
      <c r="E74" s="23">
        <f>SUM(E71:E73)</f>
        <v>209.92000000000002</v>
      </c>
      <c r="G74" s="12">
        <f>SUM(G71:G73)</f>
        <v>0</v>
      </c>
      <c r="H74" s="12">
        <f t="shared" si="4"/>
        <v>209.92</v>
      </c>
    </row>
    <row r="75" spans="1:8" x14ac:dyDescent="0.25">
      <c r="A75" s="7" t="s">
        <v>54</v>
      </c>
      <c r="C75" s="23"/>
      <c r="E75" s="23">
        <f>+E67+E74</f>
        <v>944.28</v>
      </c>
      <c r="G75" s="12">
        <f>+G67+G74</f>
        <v>0</v>
      </c>
      <c r="H75" s="12">
        <f t="shared" si="4"/>
        <v>944.28</v>
      </c>
    </row>
    <row r="76" spans="1:8" x14ac:dyDescent="0.25">
      <c r="A76" s="7" t="s">
        <v>55</v>
      </c>
      <c r="C76" s="23"/>
      <c r="E76" s="23" t="e">
        <f>+#REF!-E75</f>
        <v>#REF!</v>
      </c>
      <c r="G76" s="12" t="e">
        <f>+#REF!-G75</f>
        <v>#REF!</v>
      </c>
      <c r="H76" s="12" t="e">
        <f t="shared" si="4"/>
        <v>#REF!</v>
      </c>
    </row>
    <row r="77" spans="1:8" x14ac:dyDescent="0.25">
      <c r="A77" t="s">
        <v>119</v>
      </c>
      <c r="C77" s="23"/>
      <c r="E77" s="23"/>
    </row>
    <row r="78" spans="1:8" x14ac:dyDescent="0.25">
      <c r="A78" t="s">
        <v>483</v>
      </c>
      <c r="C78" s="23"/>
      <c r="E78" s="23"/>
    </row>
    <row r="79" spans="1:8" x14ac:dyDescent="0.25">
      <c r="A79" s="7" t="s">
        <v>120</v>
      </c>
      <c r="C79" s="23"/>
      <c r="E79" s="23"/>
    </row>
    <row r="80" spans="1:8" x14ac:dyDescent="0.25">
      <c r="A80" s="7" t="s">
        <v>121</v>
      </c>
      <c r="C80" s="23"/>
      <c r="E80" s="23"/>
    </row>
    <row r="98" spans="1:19" x14ac:dyDescent="0.25">
      <c r="A98" t="str" cm="1">
        <f t="array" aca="1" ref="A98" ca="1">MID(CELL("filename",A1),FIND("]",CELL("filename",A1))+1,256)</f>
        <v>cotton9</v>
      </c>
    </row>
    <row r="99" spans="1:19" x14ac:dyDescent="0.25">
      <c r="A99" s="7" t="s">
        <v>50</v>
      </c>
      <c r="E99" s="25">
        <f>VLOOKUP(A99,$A$1:$H$98,5,FALSE)</f>
        <v>734.3599999999999</v>
      </c>
    </row>
    <row r="100" spans="1:19" x14ac:dyDescent="0.25">
      <c r="A100" s="7" t="s">
        <v>288</v>
      </c>
      <c r="E100" s="25">
        <f>VLOOKUP(A100,$A$1:$H$98,5,FALSE)</f>
        <v>209.92000000000002</v>
      </c>
    </row>
    <row r="101" spans="1:19" x14ac:dyDescent="0.25">
      <c r="A101" s="7" t="s">
        <v>289</v>
      </c>
      <c r="E101" s="25">
        <f t="shared" ref="E101:E102" si="5">VLOOKUP(A101,$A$1:$H$98,5,FALSE)</f>
        <v>944.28</v>
      </c>
    </row>
    <row r="102" spans="1:19" x14ac:dyDescent="0.25">
      <c r="A102" s="7" t="s">
        <v>55</v>
      </c>
      <c r="E102" s="25" t="e">
        <f t="shared" si="5"/>
        <v>#REF!</v>
      </c>
    </row>
    <row r="103" spans="1:19" x14ac:dyDescent="0.25">
      <c r="A103" s="21" t="s">
        <v>250</v>
      </c>
    </row>
    <row r="104" spans="1:19" x14ac:dyDescent="0.25">
      <c r="A104" s="21"/>
    </row>
    <row r="105" spans="1:19" x14ac:dyDescent="0.25">
      <c r="A105" s="25"/>
      <c r="B105" s="25"/>
      <c r="C105" s="25"/>
      <c r="D105" s="25"/>
      <c r="E105" s="25"/>
      <c r="F105" s="25"/>
      <c r="G105" s="25"/>
      <c r="H105" s="25"/>
    </row>
    <row r="106" spans="1:19" x14ac:dyDescent="0.25">
      <c r="B106" s="12"/>
      <c r="C106" s="12"/>
      <c r="D106" s="12"/>
      <c r="E106" s="12"/>
      <c r="F106" s="12"/>
      <c r="G106" s="12"/>
      <c r="H106" s="12"/>
      <c r="I106" s="12"/>
      <c r="S106" s="12"/>
    </row>
    <row r="107" spans="1:19" x14ac:dyDescent="0.25">
      <c r="B107" s="12"/>
      <c r="C107" s="12"/>
      <c r="D107" s="12"/>
      <c r="E107" s="12"/>
      <c r="F107" s="12"/>
      <c r="G107" s="12"/>
      <c r="H107" s="12"/>
      <c r="I107" s="12"/>
      <c r="S107" s="12"/>
    </row>
    <row r="108" spans="1:19" x14ac:dyDescent="0.25">
      <c r="B108" s="12"/>
      <c r="C108" s="12"/>
      <c r="D108" s="12"/>
      <c r="E108" s="12"/>
      <c r="F108" s="12"/>
      <c r="G108" s="12"/>
      <c r="H108" s="12"/>
      <c r="I108" s="12"/>
      <c r="S108" s="12"/>
    </row>
    <row r="109" spans="1:19" x14ac:dyDescent="0.25">
      <c r="B109" s="12"/>
      <c r="C109" s="12"/>
      <c r="D109" s="12"/>
      <c r="E109" s="12"/>
      <c r="F109" s="12"/>
      <c r="G109" s="12"/>
      <c r="H109" s="12"/>
      <c r="I109" s="12"/>
      <c r="S109" s="12"/>
    </row>
    <row r="110" spans="1:19" x14ac:dyDescent="0.25">
      <c r="B110" s="12"/>
      <c r="C110" s="12"/>
      <c r="D110" s="12"/>
      <c r="E110" s="12"/>
      <c r="F110" s="12"/>
      <c r="G110" s="12"/>
      <c r="H110" s="12"/>
      <c r="I110" s="12"/>
      <c r="S110" s="12"/>
    </row>
    <row r="111" spans="1:19" x14ac:dyDescent="0.25">
      <c r="B111" s="12"/>
      <c r="C111" s="12"/>
      <c r="D111" s="12"/>
      <c r="E111" s="12"/>
      <c r="F111" s="12"/>
      <c r="G111" s="12"/>
      <c r="H111" s="12"/>
      <c r="I111" s="12"/>
      <c r="S111" s="12"/>
    </row>
    <row r="112" spans="1:19" x14ac:dyDescent="0.25">
      <c r="B112" s="12"/>
      <c r="C112" s="12"/>
      <c r="D112" s="12"/>
      <c r="E112" s="12"/>
      <c r="F112" s="12"/>
      <c r="G112" s="12"/>
      <c r="H112" s="12"/>
      <c r="I112" s="12"/>
      <c r="S112" s="12"/>
    </row>
    <row r="114" spans="1:14" x14ac:dyDescent="0.25">
      <c r="K114" s="21"/>
    </row>
    <row r="115" spans="1:14" x14ac:dyDescent="0.25">
      <c r="A115" s="21"/>
    </row>
    <row r="116" spans="1:14" x14ac:dyDescent="0.25">
      <c r="A116" s="25"/>
      <c r="N116" s="12"/>
    </row>
    <row r="117" spans="1:14" x14ac:dyDescent="0.25">
      <c r="B117" s="12"/>
      <c r="C117" s="12"/>
      <c r="D117" s="12"/>
      <c r="E117" s="12"/>
      <c r="F117" s="12"/>
      <c r="G117" s="12"/>
      <c r="H117" s="12"/>
      <c r="N117" s="12"/>
    </row>
    <row r="118" spans="1:14" x14ac:dyDescent="0.25">
      <c r="B118" s="12"/>
      <c r="C118" s="12"/>
      <c r="D118" s="12"/>
      <c r="E118" s="12"/>
      <c r="F118" s="12"/>
      <c r="G118" s="12"/>
      <c r="H118" s="12"/>
      <c r="N118" s="12"/>
    </row>
    <row r="119" spans="1:14" x14ac:dyDescent="0.25">
      <c r="B119" s="12"/>
      <c r="C119" s="12"/>
      <c r="D119" s="12"/>
      <c r="E119" s="12"/>
      <c r="F119" s="12"/>
      <c r="G119" s="12"/>
      <c r="H119" s="12"/>
      <c r="N119" s="12"/>
    </row>
    <row r="120" spans="1:14" x14ac:dyDescent="0.25">
      <c r="B120" s="12"/>
      <c r="C120" s="12"/>
      <c r="D120" s="12"/>
      <c r="E120" s="12"/>
      <c r="F120" s="12"/>
      <c r="G120" s="12"/>
      <c r="H120" s="12"/>
      <c r="N120" s="12"/>
    </row>
    <row r="121" spans="1:14" x14ac:dyDescent="0.25">
      <c r="B121" s="12"/>
      <c r="C121" s="12"/>
      <c r="D121" s="12"/>
      <c r="E121" s="12"/>
      <c r="F121" s="12"/>
      <c r="G121" s="12"/>
      <c r="H121" s="12"/>
      <c r="N121" s="12"/>
    </row>
    <row r="122" spans="1:14" x14ac:dyDescent="0.25">
      <c r="B122" s="12"/>
      <c r="C122" s="12"/>
      <c r="D122" s="12"/>
      <c r="E122" s="12"/>
      <c r="F122" s="12"/>
      <c r="G122" s="12"/>
      <c r="H122" s="12"/>
      <c r="N122" s="12"/>
    </row>
    <row r="123" spans="1:14" x14ac:dyDescent="0.25">
      <c r="B123" s="12"/>
      <c r="C123" s="12"/>
      <c r="D123" s="12"/>
      <c r="E123" s="12"/>
      <c r="F123" s="12"/>
      <c r="G123" s="12"/>
      <c r="H123" s="12"/>
      <c r="N123" s="12"/>
    </row>
    <row r="124" spans="1:14" x14ac:dyDescent="0.25">
      <c r="D124" s="12"/>
      <c r="N124" s="12"/>
    </row>
    <row r="125" spans="1:14" x14ac:dyDescent="0.25">
      <c r="D125" s="12"/>
      <c r="N125" s="12"/>
    </row>
    <row r="126" spans="1:14" x14ac:dyDescent="0.25">
      <c r="D126" s="12"/>
      <c r="N126" s="12"/>
    </row>
    <row r="127" spans="1:14" x14ac:dyDescent="0.25">
      <c r="N127" s="12"/>
    </row>
    <row r="128" spans="1:14" x14ac:dyDescent="0.25">
      <c r="D128" s="12"/>
    </row>
    <row r="129" spans="4:14" x14ac:dyDescent="0.25">
      <c r="D129" s="12"/>
      <c r="N129" s="12"/>
    </row>
    <row r="130" spans="4:14" x14ac:dyDescent="0.25">
      <c r="D130" s="12"/>
      <c r="N130" s="12"/>
    </row>
    <row r="131" spans="4:14" x14ac:dyDescent="0.25">
      <c r="D131" s="12"/>
      <c r="N131" s="12"/>
    </row>
    <row r="132" spans="4:14" x14ac:dyDescent="0.25">
      <c r="D132" s="12"/>
    </row>
    <row r="133" spans="4:14" x14ac:dyDescent="0.25">
      <c r="D133" s="12"/>
      <c r="N133" s="12"/>
    </row>
    <row r="134" spans="4:14" x14ac:dyDescent="0.25">
      <c r="D134" s="12"/>
      <c r="N134" s="12"/>
    </row>
    <row r="135" spans="4:14" x14ac:dyDescent="0.25">
      <c r="N135" s="12"/>
    </row>
    <row r="136" spans="4:14" x14ac:dyDescent="0.25">
      <c r="D136" s="12"/>
      <c r="N136" s="12"/>
    </row>
    <row r="137" spans="4:14" x14ac:dyDescent="0.25">
      <c r="D137" s="12"/>
      <c r="N137" s="12"/>
    </row>
    <row r="138" spans="4:14" x14ac:dyDescent="0.25">
      <c r="D138" s="12"/>
      <c r="N138" s="12"/>
    </row>
    <row r="139" spans="4:14" x14ac:dyDescent="0.25">
      <c r="D139" s="12"/>
      <c r="N139" s="12"/>
    </row>
    <row r="140" spans="4:14" x14ac:dyDescent="0.25">
      <c r="D140" s="12"/>
    </row>
    <row r="141" spans="4:14" x14ac:dyDescent="0.25">
      <c r="D141" s="12"/>
      <c r="N141" s="12"/>
    </row>
    <row r="142" spans="4:14" x14ac:dyDescent="0.25">
      <c r="D142" s="12"/>
      <c r="N142" s="12"/>
    </row>
    <row r="143" spans="4:14" x14ac:dyDescent="0.25">
      <c r="N143" s="12"/>
    </row>
    <row r="144" spans="4:14" x14ac:dyDescent="0.25">
      <c r="N144" s="12"/>
    </row>
    <row r="145" spans="14:14" x14ac:dyDescent="0.25">
      <c r="N145" s="12"/>
    </row>
    <row r="146" spans="14:14" x14ac:dyDescent="0.25">
      <c r="N146" s="12"/>
    </row>
    <row r="147" spans="14:14" x14ac:dyDescent="0.25">
      <c r="N147" s="12"/>
    </row>
    <row r="157" spans="14:14" x14ac:dyDescent="0.25">
      <c r="N157" s="12"/>
    </row>
    <row r="158" spans="14:14" x14ac:dyDescent="0.25">
      <c r="N158" s="12"/>
    </row>
    <row r="159" spans="14:14" x14ac:dyDescent="0.25">
      <c r="N159" s="12"/>
    </row>
    <row r="160" spans="14:14" x14ac:dyDescent="0.25">
      <c r="N160" s="12"/>
    </row>
    <row r="161" spans="14:14" x14ac:dyDescent="0.25">
      <c r="N161" s="12"/>
    </row>
    <row r="162" spans="14:14" x14ac:dyDescent="0.25">
      <c r="N162" s="12"/>
    </row>
    <row r="163" spans="14:14" x14ac:dyDescent="0.25">
      <c r="N163" s="12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CEC13-90D1-43B7-8F87-BA2F1EC586F4}">
  <sheetPr codeName="Sheet22"/>
  <dimension ref="A1:S163"/>
  <sheetViews>
    <sheetView topLeftCell="A100" workbookViewId="0">
      <selection activeCell="D7" sqref="D7"/>
    </sheetView>
  </sheetViews>
  <sheetFormatPr defaultRowHeight="15" x14ac:dyDescent="0.25"/>
  <cols>
    <col min="1" max="1" width="25.5703125" customWidth="1"/>
    <col min="2" max="2" width="16.42578125" bestFit="1" customWidth="1"/>
    <col min="3" max="3" width="10.5703125" customWidth="1"/>
    <col min="4" max="4" width="11.140625" customWidth="1"/>
    <col min="5" max="5" width="11" customWidth="1"/>
    <col min="6" max="6" width="11.85546875" customWidth="1"/>
    <col min="7" max="7" width="10.5703125" customWidth="1"/>
    <col min="8" max="8" width="11.5703125" customWidth="1"/>
    <col min="9" max="9" width="10.5703125" customWidth="1"/>
    <col min="12" max="12" width="10.5703125" customWidth="1"/>
    <col min="13" max="13" width="10.42578125" customWidth="1"/>
    <col min="14" max="14" width="10.5703125" customWidth="1"/>
    <col min="15" max="15" width="11" customWidth="1"/>
    <col min="16" max="16" width="11.42578125" customWidth="1"/>
    <col min="17" max="17" width="10.5703125" customWidth="1"/>
    <col min="18" max="18" width="9.5703125" customWidth="1"/>
  </cols>
  <sheetData>
    <row r="1" spans="1:8" x14ac:dyDescent="0.25">
      <c r="A1" s="81" t="s">
        <v>223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155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509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17</v>
      </c>
      <c r="C12" s="23"/>
      <c r="E12" s="23"/>
    </row>
    <row r="13" spans="1:8" x14ac:dyDescent="0.25">
      <c r="A13" s="14" t="s">
        <v>66</v>
      </c>
      <c r="B13" s="14" t="s">
        <v>18</v>
      </c>
      <c r="C13" s="15">
        <v>1.0900000000000001</v>
      </c>
      <c r="D13" s="14">
        <v>2.2999999999999998</v>
      </c>
      <c r="E13" s="23">
        <f>ROUND(C13*D13,2)</f>
        <v>2.5099999999999998</v>
      </c>
      <c r="F13" s="16">
        <v>0</v>
      </c>
      <c r="G13" s="23">
        <f>ROUND(E13*F13,2)</f>
        <v>0</v>
      </c>
      <c r="H13" s="23">
        <f>ROUND(E13-G13,2)</f>
        <v>2.5099999999999998</v>
      </c>
    </row>
    <row r="14" spans="1:8" x14ac:dyDescent="0.25">
      <c r="A14" s="14" t="s">
        <v>67</v>
      </c>
      <c r="B14" s="14" t="s">
        <v>26</v>
      </c>
      <c r="C14" s="15">
        <v>3.01</v>
      </c>
      <c r="D14" s="14">
        <v>2.3125</v>
      </c>
      <c r="E14" s="23">
        <f>ROUND(C14*D14,2)</f>
        <v>6.96</v>
      </c>
      <c r="F14" s="16">
        <v>0</v>
      </c>
      <c r="G14" s="23">
        <f>ROUND(E14*F14,2)</f>
        <v>0</v>
      </c>
      <c r="H14" s="23">
        <f>ROUND(E14-G14,2)</f>
        <v>6.96</v>
      </c>
    </row>
    <row r="15" spans="1:8" x14ac:dyDescent="0.25">
      <c r="A15" s="14" t="s">
        <v>68</v>
      </c>
      <c r="B15" s="14" t="s">
        <v>26</v>
      </c>
      <c r="C15" s="15">
        <v>7.75</v>
      </c>
      <c r="D15" s="14">
        <v>0.5</v>
      </c>
      <c r="E15" s="23">
        <f>ROUND(C15*D15,2)</f>
        <v>3.88</v>
      </c>
      <c r="F15" s="16">
        <v>0</v>
      </c>
      <c r="G15" s="23">
        <f>ROUND(E15*F15,2)</f>
        <v>0</v>
      </c>
      <c r="H15" s="23">
        <f>ROUND(E15-G15,2)</f>
        <v>3.88</v>
      </c>
    </row>
    <row r="16" spans="1:8" x14ac:dyDescent="0.25">
      <c r="A16" s="14" t="s">
        <v>495</v>
      </c>
      <c r="B16" s="14" t="s">
        <v>496</v>
      </c>
      <c r="C16" s="15">
        <v>41.25</v>
      </c>
      <c r="D16" s="14">
        <v>1.41</v>
      </c>
      <c r="E16" s="23">
        <f>ROUND(C16*D16,2)</f>
        <v>58.16</v>
      </c>
      <c r="F16" s="16">
        <v>0</v>
      </c>
      <c r="G16" s="23">
        <f>ROUND(E16*F16,2)</f>
        <v>0</v>
      </c>
      <c r="H16" s="23">
        <f>ROUND(E16-G16,2)</f>
        <v>58.16</v>
      </c>
    </row>
    <row r="17" spans="1:8" x14ac:dyDescent="0.25">
      <c r="A17" s="13" t="s">
        <v>69</v>
      </c>
      <c r="C17" s="23"/>
      <c r="E17" s="23"/>
    </row>
    <row r="18" spans="1:8" x14ac:dyDescent="0.25">
      <c r="A18" s="14" t="s">
        <v>70</v>
      </c>
      <c r="B18" s="14" t="s">
        <v>29</v>
      </c>
      <c r="C18" s="15">
        <v>0.11</v>
      </c>
      <c r="D18" s="14">
        <v>1200</v>
      </c>
      <c r="E18" s="23">
        <f>ROUND(C18*D18,2)</f>
        <v>132</v>
      </c>
      <c r="F18" s="16">
        <v>0</v>
      </c>
      <c r="G18" s="23">
        <f>ROUND(E18*F18,2)</f>
        <v>0</v>
      </c>
      <c r="H18" s="23">
        <f>ROUND(E18-G18,2)</f>
        <v>132</v>
      </c>
    </row>
    <row r="19" spans="1:8" x14ac:dyDescent="0.25">
      <c r="A19" s="13" t="s">
        <v>20</v>
      </c>
      <c r="C19" s="23"/>
      <c r="E19" s="23"/>
    </row>
    <row r="20" spans="1:8" x14ac:dyDescent="0.25">
      <c r="A20" s="14" t="s">
        <v>22</v>
      </c>
      <c r="B20" s="14" t="s">
        <v>21</v>
      </c>
      <c r="C20" s="15">
        <v>25.56</v>
      </c>
      <c r="D20" s="14">
        <v>1.5</v>
      </c>
      <c r="E20" s="23">
        <f>ROUND(C20*D20,2)</f>
        <v>38.340000000000003</v>
      </c>
      <c r="F20" s="16">
        <v>0</v>
      </c>
      <c r="G20" s="23">
        <f>ROUND(E20*F20,2)</f>
        <v>0</v>
      </c>
      <c r="H20" s="23">
        <f>ROUND(E20-G20,2)</f>
        <v>38.340000000000003</v>
      </c>
    </row>
    <row r="21" spans="1:8" x14ac:dyDescent="0.25">
      <c r="A21" s="14" t="s">
        <v>103</v>
      </c>
      <c r="B21" s="14" t="s">
        <v>19</v>
      </c>
      <c r="C21" s="15">
        <v>2.63</v>
      </c>
      <c r="D21" s="14">
        <v>28.933199999999999</v>
      </c>
      <c r="E21" s="23">
        <f>ROUND(C21*D21,2)</f>
        <v>76.09</v>
      </c>
      <c r="F21" s="16">
        <v>0</v>
      </c>
      <c r="G21" s="23">
        <f>ROUND(E21*F21,2)</f>
        <v>0</v>
      </c>
      <c r="H21" s="23">
        <f>ROUND(E21-G21,2)</f>
        <v>76.09</v>
      </c>
    </row>
    <row r="22" spans="1:8" x14ac:dyDescent="0.25">
      <c r="A22" s="13" t="s">
        <v>23</v>
      </c>
      <c r="C22" s="23"/>
      <c r="E22" s="23"/>
    </row>
    <row r="23" spans="1:8" x14ac:dyDescent="0.25">
      <c r="A23" s="14" t="s">
        <v>71</v>
      </c>
      <c r="B23" s="14" t="s">
        <v>48</v>
      </c>
      <c r="C23" s="15">
        <v>20</v>
      </c>
      <c r="D23" s="14">
        <v>1</v>
      </c>
      <c r="E23" s="23">
        <f>ROUND(C23*D23,2)</f>
        <v>20</v>
      </c>
      <c r="F23" s="16">
        <v>0</v>
      </c>
      <c r="G23" s="23">
        <f>ROUND(E23*F23,2)</f>
        <v>0</v>
      </c>
      <c r="H23" s="23">
        <f>ROUND(E23-G23,2)</f>
        <v>20</v>
      </c>
    </row>
    <row r="24" spans="1:8" x14ac:dyDescent="0.25">
      <c r="A24" s="13" t="s">
        <v>24</v>
      </c>
      <c r="C24" s="23"/>
      <c r="E24" s="23"/>
    </row>
    <row r="25" spans="1:8" x14ac:dyDescent="0.25">
      <c r="A25" s="14" t="s">
        <v>59</v>
      </c>
      <c r="B25" s="14" t="s">
        <v>26</v>
      </c>
      <c r="C25" s="15">
        <v>15</v>
      </c>
      <c r="D25" s="14">
        <v>0.5</v>
      </c>
      <c r="E25" s="23">
        <f t="shared" ref="E25:E30" si="0">ROUND(C25*D25,2)</f>
        <v>7.5</v>
      </c>
      <c r="F25" s="16">
        <v>0</v>
      </c>
      <c r="G25" s="23">
        <f t="shared" ref="G25:G30" si="1">ROUND(E25*F25,2)</f>
        <v>0</v>
      </c>
      <c r="H25" s="23">
        <f t="shared" ref="H25:H30" si="2">ROUND(E25-G25,2)</f>
        <v>7.5</v>
      </c>
    </row>
    <row r="26" spans="1:8" x14ac:dyDescent="0.25">
      <c r="A26" s="14" t="s">
        <v>25</v>
      </c>
      <c r="B26" s="14" t="s">
        <v>18</v>
      </c>
      <c r="C26" s="15">
        <v>0.12</v>
      </c>
      <c r="D26" s="14">
        <v>96</v>
      </c>
      <c r="E26" s="23">
        <f t="shared" si="0"/>
        <v>11.52</v>
      </c>
      <c r="F26" s="16">
        <v>0</v>
      </c>
      <c r="G26" s="23">
        <f t="shared" si="1"/>
        <v>0</v>
      </c>
      <c r="H26" s="23">
        <f t="shared" si="2"/>
        <v>11.52</v>
      </c>
    </row>
    <row r="27" spans="1:8" x14ac:dyDescent="0.25">
      <c r="A27" s="14" t="s">
        <v>105</v>
      </c>
      <c r="B27" s="14" t="s">
        <v>18</v>
      </c>
      <c r="C27" s="15">
        <v>0.32</v>
      </c>
      <c r="D27" s="14">
        <v>48</v>
      </c>
      <c r="E27" s="23">
        <f t="shared" si="0"/>
        <v>15.36</v>
      </c>
      <c r="F27" s="16">
        <v>0</v>
      </c>
      <c r="G27" s="23">
        <f t="shared" si="1"/>
        <v>0</v>
      </c>
      <c r="H27" s="23">
        <f t="shared" si="2"/>
        <v>15.36</v>
      </c>
    </row>
    <row r="28" spans="1:8" x14ac:dyDescent="0.25">
      <c r="A28" s="14" t="s">
        <v>106</v>
      </c>
      <c r="B28" s="14" t="s">
        <v>26</v>
      </c>
      <c r="C28" s="15">
        <v>7.34</v>
      </c>
      <c r="D28" s="14">
        <v>2</v>
      </c>
      <c r="E28" s="23">
        <f t="shared" si="0"/>
        <v>14.68</v>
      </c>
      <c r="F28" s="16">
        <v>0</v>
      </c>
      <c r="G28" s="23">
        <f t="shared" si="1"/>
        <v>0</v>
      </c>
      <c r="H28" s="23">
        <f t="shared" si="2"/>
        <v>14.68</v>
      </c>
    </row>
    <row r="29" spans="1:8" x14ac:dyDescent="0.25">
      <c r="A29" s="14" t="s">
        <v>369</v>
      </c>
      <c r="B29" s="14" t="s">
        <v>18</v>
      </c>
      <c r="C29" s="15">
        <v>1.06</v>
      </c>
      <c r="D29" s="14">
        <v>25.6</v>
      </c>
      <c r="E29" s="23">
        <f t="shared" si="0"/>
        <v>27.14</v>
      </c>
      <c r="F29" s="16">
        <v>0</v>
      </c>
      <c r="G29" s="23">
        <f t="shared" si="1"/>
        <v>0</v>
      </c>
      <c r="H29" s="23">
        <f t="shared" si="2"/>
        <v>27.14</v>
      </c>
    </row>
    <row r="30" spans="1:8" x14ac:dyDescent="0.25">
      <c r="A30" s="14" t="s">
        <v>74</v>
      </c>
      <c r="B30" s="14" t="s">
        <v>26</v>
      </c>
      <c r="C30" s="15">
        <v>7.79</v>
      </c>
      <c r="D30" s="14">
        <v>2</v>
      </c>
      <c r="E30" s="23">
        <f t="shared" si="0"/>
        <v>15.58</v>
      </c>
      <c r="F30" s="16">
        <v>0</v>
      </c>
      <c r="G30" s="23">
        <f t="shared" si="1"/>
        <v>0</v>
      </c>
      <c r="H30" s="23">
        <f t="shared" si="2"/>
        <v>15.58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78</v>
      </c>
      <c r="B32" s="14" t="s">
        <v>29</v>
      </c>
      <c r="C32" s="15">
        <v>7.97</v>
      </c>
      <c r="D32" s="14">
        <v>2</v>
      </c>
      <c r="E32" s="23">
        <f>ROUND(C32*D32,2)</f>
        <v>15.94</v>
      </c>
      <c r="F32" s="16">
        <v>0</v>
      </c>
      <c r="G32" s="23">
        <f>ROUND(E32*F32,2)</f>
        <v>0</v>
      </c>
      <c r="H32" s="23">
        <f>ROUND(E32-G32,2)</f>
        <v>15.94</v>
      </c>
    </row>
    <row r="33" spans="1:8" x14ac:dyDescent="0.25">
      <c r="A33" s="14" t="s">
        <v>107</v>
      </c>
      <c r="B33" s="14" t="s">
        <v>18</v>
      </c>
      <c r="C33" s="15">
        <v>1.77</v>
      </c>
      <c r="D33" s="14">
        <v>3.2</v>
      </c>
      <c r="E33" s="23">
        <f>ROUND(C33*D33,2)</f>
        <v>5.66</v>
      </c>
      <c r="F33" s="16">
        <v>0</v>
      </c>
      <c r="G33" s="23">
        <f>ROUND(E33*F33,2)</f>
        <v>0</v>
      </c>
      <c r="H33" s="23">
        <f>ROUND(E33-G33,2)</f>
        <v>5.66</v>
      </c>
    </row>
    <row r="34" spans="1:8" x14ac:dyDescent="0.25">
      <c r="A34" s="14" t="s">
        <v>79</v>
      </c>
      <c r="B34" s="14" t="s">
        <v>18</v>
      </c>
      <c r="C34" s="15">
        <v>7.29</v>
      </c>
      <c r="D34" s="14">
        <v>2</v>
      </c>
      <c r="E34" s="23">
        <f>ROUND(C34*D34,2)</f>
        <v>14.58</v>
      </c>
      <c r="F34" s="16">
        <v>0</v>
      </c>
      <c r="G34" s="23">
        <f>ROUND(E34*F34,2)</f>
        <v>0</v>
      </c>
      <c r="H34" s="23">
        <f>ROUND(E34-G34,2)</f>
        <v>14.58</v>
      </c>
    </row>
    <row r="35" spans="1:8" x14ac:dyDescent="0.25">
      <c r="A35" s="14" t="s">
        <v>111</v>
      </c>
      <c r="B35" s="14" t="s">
        <v>48</v>
      </c>
      <c r="C35" s="15">
        <v>15</v>
      </c>
      <c r="D35" s="14">
        <v>1.5</v>
      </c>
      <c r="E35" s="23">
        <f>ROUND(C35*D35,2)</f>
        <v>22.5</v>
      </c>
      <c r="F35" s="16">
        <v>0</v>
      </c>
      <c r="G35" s="23">
        <f>ROUND(E35*F35,2)</f>
        <v>0</v>
      </c>
      <c r="H35" s="23">
        <f>ROUND(E35-G35,2)</f>
        <v>22.5</v>
      </c>
    </row>
    <row r="36" spans="1:8" x14ac:dyDescent="0.25">
      <c r="A36" s="13" t="s">
        <v>33</v>
      </c>
      <c r="C36" s="23"/>
      <c r="E36" s="23"/>
    </row>
    <row r="37" spans="1:8" x14ac:dyDescent="0.25">
      <c r="A37" s="14" t="s">
        <v>442</v>
      </c>
      <c r="B37" s="14" t="s">
        <v>60</v>
      </c>
      <c r="C37" s="15">
        <v>2.94</v>
      </c>
      <c r="D37" s="14">
        <v>45</v>
      </c>
      <c r="E37" s="23">
        <f>ROUND(C37*D37,2)</f>
        <v>132.30000000000001</v>
      </c>
      <c r="F37" s="16">
        <v>0</v>
      </c>
      <c r="G37" s="23">
        <f>ROUND(E37*F37,2)</f>
        <v>0</v>
      </c>
      <c r="H37" s="23">
        <f>ROUND(E37-G37,2)</f>
        <v>132.30000000000001</v>
      </c>
    </row>
    <row r="38" spans="1:8" x14ac:dyDescent="0.25">
      <c r="A38" s="13" t="s">
        <v>85</v>
      </c>
      <c r="C38" s="23"/>
      <c r="E38" s="23"/>
    </row>
    <row r="39" spans="1:8" x14ac:dyDescent="0.25">
      <c r="A39" s="14" t="s">
        <v>86</v>
      </c>
      <c r="B39" s="14" t="s">
        <v>18</v>
      </c>
      <c r="C39" s="15">
        <v>0.06</v>
      </c>
      <c r="D39" s="14">
        <v>32</v>
      </c>
      <c r="E39" s="23">
        <f>ROUND(C39*D39,2)</f>
        <v>1.92</v>
      </c>
      <c r="F39" s="16">
        <v>0</v>
      </c>
      <c r="G39" s="23">
        <f>ROUND(E39*F39,2)</f>
        <v>0</v>
      </c>
      <c r="H39" s="23">
        <f>ROUND(E39-G39,2)</f>
        <v>1.92</v>
      </c>
    </row>
    <row r="40" spans="1:8" x14ac:dyDescent="0.25">
      <c r="A40" s="13" t="s">
        <v>113</v>
      </c>
      <c r="C40" s="23"/>
      <c r="E40" s="23"/>
    </row>
    <row r="41" spans="1:8" x14ac:dyDescent="0.25">
      <c r="A41" s="14" t="s">
        <v>114</v>
      </c>
      <c r="B41" s="14" t="s">
        <v>26</v>
      </c>
      <c r="C41" s="15">
        <v>3.3</v>
      </c>
      <c r="D41" s="14">
        <v>0.4</v>
      </c>
      <c r="E41" s="23">
        <f>ROUND(C41*D41,2)</f>
        <v>1.32</v>
      </c>
      <c r="F41" s="16">
        <v>0</v>
      </c>
      <c r="G41" s="23">
        <f>ROUND(E41*F41,2)</f>
        <v>0</v>
      </c>
      <c r="H41" s="23">
        <f>ROUND(E41-G41,2)</f>
        <v>1.32</v>
      </c>
    </row>
    <row r="42" spans="1:8" x14ac:dyDescent="0.25">
      <c r="A42" s="13" t="s">
        <v>61</v>
      </c>
      <c r="C42" s="23"/>
      <c r="E42" s="23"/>
    </row>
    <row r="43" spans="1:8" x14ac:dyDescent="0.25">
      <c r="A43" s="14" t="s">
        <v>62</v>
      </c>
      <c r="B43" s="14" t="s">
        <v>48</v>
      </c>
      <c r="C43" s="15">
        <v>9</v>
      </c>
      <c r="D43" s="14">
        <v>1</v>
      </c>
      <c r="E43" s="23">
        <f>ROUND(C43*D43,2)</f>
        <v>9</v>
      </c>
      <c r="F43" s="16">
        <v>0</v>
      </c>
      <c r="G43" s="23">
        <f>ROUND(E43*F43,2)</f>
        <v>0</v>
      </c>
      <c r="H43" s="23">
        <f>ROUND(E43-G43,2)</f>
        <v>9</v>
      </c>
    </row>
    <row r="44" spans="1:8" x14ac:dyDescent="0.25">
      <c r="A44" s="13" t="s">
        <v>87</v>
      </c>
      <c r="C44" s="23"/>
      <c r="E44" s="23"/>
    </row>
    <row r="45" spans="1:8" x14ac:dyDescent="0.25">
      <c r="A45" s="14" t="s">
        <v>88</v>
      </c>
      <c r="B45" s="14" t="s">
        <v>48</v>
      </c>
      <c r="C45" s="15">
        <v>1</v>
      </c>
      <c r="D45" s="14">
        <v>1</v>
      </c>
      <c r="E45" s="23">
        <f>ROUND(C45*D45,2)</f>
        <v>1</v>
      </c>
      <c r="F45" s="16">
        <v>0</v>
      </c>
      <c r="G45" s="23">
        <f>ROUND(E45*F45,2)</f>
        <v>0</v>
      </c>
      <c r="H45" s="23">
        <f>ROUND(E45-G45,2)</f>
        <v>1</v>
      </c>
    </row>
    <row r="46" spans="1:8" x14ac:dyDescent="0.25">
      <c r="A46" s="13" t="s">
        <v>34</v>
      </c>
      <c r="C46" s="23"/>
      <c r="E46" s="23"/>
    </row>
    <row r="47" spans="1:8" x14ac:dyDescent="0.25">
      <c r="A47" s="14" t="s">
        <v>35</v>
      </c>
      <c r="B47" s="14" t="s">
        <v>36</v>
      </c>
      <c r="C47" s="15">
        <v>63.67</v>
      </c>
      <c r="D47" s="14">
        <v>0.66600000000000004</v>
      </c>
      <c r="E47" s="23">
        <f>ROUND(C47*D47,2)</f>
        <v>42.4</v>
      </c>
      <c r="F47" s="16">
        <v>0</v>
      </c>
      <c r="G47" s="23">
        <f>ROUND(E47*F47,2)</f>
        <v>0</v>
      </c>
      <c r="H47" s="23">
        <f>ROUND(E47-G47,2)</f>
        <v>42.4</v>
      </c>
    </row>
    <row r="48" spans="1:8" x14ac:dyDescent="0.25">
      <c r="A48" s="13" t="s">
        <v>115</v>
      </c>
      <c r="C48" s="23"/>
      <c r="E48" s="23"/>
    </row>
    <row r="49" spans="1:8" x14ac:dyDescent="0.25">
      <c r="A49" s="14" t="s">
        <v>116</v>
      </c>
      <c r="B49" s="14" t="s">
        <v>48</v>
      </c>
      <c r="C49" s="15">
        <v>8</v>
      </c>
      <c r="D49" s="14">
        <v>1</v>
      </c>
      <c r="E49" s="23">
        <f>ROUND(C49*D49,2)</f>
        <v>8</v>
      </c>
      <c r="F49" s="16">
        <v>0</v>
      </c>
      <c r="G49" s="23">
        <f>ROUND(E49*F49,2)</f>
        <v>0</v>
      </c>
      <c r="H49" s="23">
        <f>ROUND(E49-G49,2)</f>
        <v>8</v>
      </c>
    </row>
    <row r="50" spans="1:8" x14ac:dyDescent="0.25">
      <c r="A50" s="13" t="s">
        <v>117</v>
      </c>
      <c r="C50" s="23"/>
      <c r="E50" s="23"/>
    </row>
    <row r="51" spans="1:8" x14ac:dyDescent="0.25">
      <c r="A51" s="14" t="s">
        <v>118</v>
      </c>
      <c r="B51" s="14" t="s">
        <v>48</v>
      </c>
      <c r="C51" s="15">
        <v>10</v>
      </c>
      <c r="D51" s="14">
        <v>0.33300000000000002</v>
      </c>
      <c r="E51" s="23">
        <f>ROUND(C51*D51,2)</f>
        <v>3.33</v>
      </c>
      <c r="F51" s="16">
        <v>0</v>
      </c>
      <c r="G51" s="23">
        <f>ROUND(E51*F51,2)</f>
        <v>0</v>
      </c>
      <c r="H51" s="23">
        <f>ROUND(E51-G51,2)</f>
        <v>3.33</v>
      </c>
    </row>
    <row r="52" spans="1:8" x14ac:dyDescent="0.25">
      <c r="A52" s="13" t="s">
        <v>37</v>
      </c>
      <c r="C52" s="23"/>
      <c r="E52" s="23"/>
    </row>
    <row r="53" spans="1:8" x14ac:dyDescent="0.25">
      <c r="A53" s="14" t="s">
        <v>38</v>
      </c>
      <c r="B53" s="14" t="s">
        <v>39</v>
      </c>
      <c r="C53" s="15">
        <v>19.28</v>
      </c>
      <c r="D53" s="14">
        <v>0.51219999999999999</v>
      </c>
      <c r="E53" s="23">
        <f>ROUND(C53*D53,2)</f>
        <v>9.8800000000000008</v>
      </c>
      <c r="F53" s="16">
        <v>0</v>
      </c>
      <c r="G53" s="23">
        <f>ROUND(E53*F53,2)</f>
        <v>0</v>
      </c>
      <c r="H53" s="23">
        <f>ROUND(E53-G53,2)</f>
        <v>9.8800000000000008</v>
      </c>
    </row>
    <row r="54" spans="1:8" x14ac:dyDescent="0.25">
      <c r="A54" s="14" t="s">
        <v>91</v>
      </c>
      <c r="B54" s="14" t="s">
        <v>39</v>
      </c>
      <c r="C54" s="15">
        <v>19.28</v>
      </c>
      <c r="D54" s="14">
        <v>0.27810000000000001</v>
      </c>
      <c r="E54" s="23">
        <f>ROUND(C54*D54,2)</f>
        <v>5.36</v>
      </c>
      <c r="F54" s="16">
        <v>0</v>
      </c>
      <c r="G54" s="23">
        <f>ROUND(E54*F54,2)</f>
        <v>0</v>
      </c>
      <c r="H54" s="23">
        <f>ROUND(E54-G54,2)</f>
        <v>5.36</v>
      </c>
    </row>
    <row r="55" spans="1:8" x14ac:dyDescent="0.25">
      <c r="A55" s="13" t="s">
        <v>40</v>
      </c>
      <c r="C55" s="23"/>
      <c r="E55" s="23"/>
    </row>
    <row r="56" spans="1:8" x14ac:dyDescent="0.25">
      <c r="A56" s="14" t="s">
        <v>41</v>
      </c>
      <c r="B56" s="14" t="s">
        <v>39</v>
      </c>
      <c r="C56" s="15">
        <v>9.06</v>
      </c>
      <c r="D56" s="14">
        <v>0.20369999999999999</v>
      </c>
      <c r="E56" s="23">
        <f>ROUND(C56*D56,2)</f>
        <v>1.85</v>
      </c>
      <c r="F56" s="16">
        <v>0</v>
      </c>
      <c r="G56" s="23">
        <f>ROUND(E56*F56,2)</f>
        <v>0</v>
      </c>
      <c r="H56" s="23">
        <f>ROUND(E56-G56,2)</f>
        <v>1.85</v>
      </c>
    </row>
    <row r="57" spans="1:8" x14ac:dyDescent="0.25">
      <c r="A57" s="13" t="s">
        <v>43</v>
      </c>
      <c r="C57" s="23"/>
      <c r="E57" s="23"/>
    </row>
    <row r="58" spans="1:8" x14ac:dyDescent="0.25">
      <c r="A58" s="14" t="s">
        <v>42</v>
      </c>
      <c r="B58" s="14" t="s">
        <v>39</v>
      </c>
      <c r="C58" s="15">
        <v>9.06</v>
      </c>
      <c r="D58" s="14">
        <v>0.1236</v>
      </c>
      <c r="E58" s="23">
        <f>ROUND(C58*D58,2)</f>
        <v>1.1200000000000001</v>
      </c>
      <c r="F58" s="16">
        <v>0</v>
      </c>
      <c r="G58" s="23">
        <f>ROUND(E58*F58,2)</f>
        <v>0</v>
      </c>
      <c r="H58" s="23">
        <f>ROUND(E58-G58,2)</f>
        <v>1.1200000000000001</v>
      </c>
    </row>
    <row r="59" spans="1:8" x14ac:dyDescent="0.25">
      <c r="A59" s="14" t="s">
        <v>91</v>
      </c>
      <c r="B59" s="14" t="s">
        <v>39</v>
      </c>
      <c r="C59" s="15">
        <v>9.06</v>
      </c>
      <c r="D59" s="14">
        <v>0.22520000000000001</v>
      </c>
      <c r="E59" s="23">
        <f>ROUND(C59*D59,2)</f>
        <v>2.04</v>
      </c>
      <c r="F59" s="16">
        <v>0</v>
      </c>
      <c r="G59" s="23">
        <f>ROUND(E59*F59,2)</f>
        <v>0</v>
      </c>
      <c r="H59" s="23">
        <f>ROUND(E59-G59,2)</f>
        <v>2.04</v>
      </c>
    </row>
    <row r="60" spans="1:8" x14ac:dyDescent="0.25">
      <c r="A60" s="14" t="s">
        <v>44</v>
      </c>
      <c r="B60" s="14" t="s">
        <v>39</v>
      </c>
      <c r="C60" s="15">
        <v>19.3</v>
      </c>
      <c r="D60" s="14">
        <v>0.63219999999999998</v>
      </c>
      <c r="E60" s="23">
        <f>ROUND(C60*D60,2)</f>
        <v>12.2</v>
      </c>
      <c r="F60" s="16">
        <v>0</v>
      </c>
      <c r="G60" s="23">
        <f>ROUND(E60*F60,2)</f>
        <v>0</v>
      </c>
      <c r="H60" s="23">
        <f>ROUND(E60-G60,2)</f>
        <v>12.2</v>
      </c>
    </row>
    <row r="61" spans="1:8" x14ac:dyDescent="0.25">
      <c r="A61" s="13" t="s">
        <v>45</v>
      </c>
      <c r="C61" s="23"/>
      <c r="E61" s="23"/>
    </row>
    <row r="62" spans="1:8" x14ac:dyDescent="0.25">
      <c r="A62" s="14" t="s">
        <v>38</v>
      </c>
      <c r="B62" s="14" t="s">
        <v>19</v>
      </c>
      <c r="C62" s="15">
        <v>2.94</v>
      </c>
      <c r="D62" s="14">
        <v>7.9099000000000004</v>
      </c>
      <c r="E62" s="23">
        <f>ROUND(C62*D62,2)</f>
        <v>23.26</v>
      </c>
      <c r="F62" s="16">
        <v>0</v>
      </c>
      <c r="G62" s="23">
        <f>ROUND(E62*F62,2)</f>
        <v>0</v>
      </c>
      <c r="H62" s="23">
        <f>ROUND(E62-G62,2)</f>
        <v>23.26</v>
      </c>
    </row>
    <row r="63" spans="1:8" x14ac:dyDescent="0.25">
      <c r="A63" s="14" t="s">
        <v>91</v>
      </c>
      <c r="B63" s="14" t="s">
        <v>19</v>
      </c>
      <c r="C63" s="15">
        <v>2.94</v>
      </c>
      <c r="D63" s="14">
        <v>5.7816999999999998</v>
      </c>
      <c r="E63" s="23">
        <f>ROUND(C63*D63,2)</f>
        <v>17</v>
      </c>
      <c r="F63" s="16">
        <v>0</v>
      </c>
      <c r="G63" s="23">
        <f>ROUND(E63*F63,2)</f>
        <v>0</v>
      </c>
      <c r="H63" s="23">
        <f>ROUND(E63-G63,2)</f>
        <v>17</v>
      </c>
    </row>
    <row r="64" spans="1:8" x14ac:dyDescent="0.25">
      <c r="A64" s="14" t="s">
        <v>158</v>
      </c>
      <c r="B64" s="14" t="s">
        <v>19</v>
      </c>
      <c r="C64" s="15">
        <v>2.94</v>
      </c>
      <c r="D64" s="14">
        <v>11.2011</v>
      </c>
      <c r="E64" s="23">
        <f>ROUND(C64*D64,2)</f>
        <v>32.93</v>
      </c>
      <c r="F64" s="16">
        <v>0</v>
      </c>
      <c r="G64" s="23">
        <f>ROUND(E64*F64,2)</f>
        <v>0</v>
      </c>
      <c r="H64" s="23">
        <f>ROUND(E64-G64,2)</f>
        <v>32.93</v>
      </c>
    </row>
    <row r="65" spans="1:8" x14ac:dyDescent="0.25">
      <c r="A65" s="13" t="s">
        <v>47</v>
      </c>
      <c r="C65" s="23"/>
      <c r="E65" s="23"/>
    </row>
    <row r="66" spans="1:8" x14ac:dyDescent="0.25">
      <c r="A66" s="14" t="s">
        <v>42</v>
      </c>
      <c r="B66" s="14" t="s">
        <v>48</v>
      </c>
      <c r="C66" s="15">
        <v>12.29</v>
      </c>
      <c r="D66" s="14">
        <v>1</v>
      </c>
      <c r="E66" s="23">
        <f>ROUND(C66*D66,2)</f>
        <v>12.29</v>
      </c>
      <c r="F66" s="16">
        <v>0</v>
      </c>
      <c r="G66" s="23">
        <f>ROUND(E66*F66,2)</f>
        <v>0</v>
      </c>
      <c r="H66" s="23">
        <f t="shared" ref="H66:H72" si="3">ROUND(E66-G66,2)</f>
        <v>12.29</v>
      </c>
    </row>
    <row r="67" spans="1:8" x14ac:dyDescent="0.25">
      <c r="A67" s="14" t="s">
        <v>38</v>
      </c>
      <c r="B67" s="14" t="s">
        <v>48</v>
      </c>
      <c r="C67" s="15">
        <v>6.31</v>
      </c>
      <c r="D67" s="14">
        <v>1</v>
      </c>
      <c r="E67" s="23">
        <f>ROUND(C67*D67,2)</f>
        <v>6.31</v>
      </c>
      <c r="F67" s="16">
        <v>0</v>
      </c>
      <c r="G67" s="23">
        <f>ROUND(E67*F67,2)</f>
        <v>0</v>
      </c>
      <c r="H67" s="23">
        <f t="shared" si="3"/>
        <v>6.31</v>
      </c>
    </row>
    <row r="68" spans="1:8" x14ac:dyDescent="0.25">
      <c r="A68" s="14" t="s">
        <v>91</v>
      </c>
      <c r="B68" s="14" t="s">
        <v>48</v>
      </c>
      <c r="C68" s="15">
        <v>31.61</v>
      </c>
      <c r="D68" s="14">
        <v>1</v>
      </c>
      <c r="E68" s="23">
        <f>ROUND(C68*D68,2)</f>
        <v>31.61</v>
      </c>
      <c r="F68" s="16">
        <v>0</v>
      </c>
      <c r="G68" s="23">
        <f>ROUND(E68*F68,2)</f>
        <v>0</v>
      </c>
      <c r="H68" s="23">
        <f t="shared" si="3"/>
        <v>31.61</v>
      </c>
    </row>
    <row r="69" spans="1:8" x14ac:dyDescent="0.25">
      <c r="A69" s="14" t="s">
        <v>158</v>
      </c>
      <c r="B69" s="14" t="s">
        <v>48</v>
      </c>
      <c r="C69" s="15">
        <v>21.95</v>
      </c>
      <c r="D69" s="14">
        <v>1</v>
      </c>
      <c r="E69" s="23">
        <f>ROUND(C69*D69,2)</f>
        <v>21.95</v>
      </c>
      <c r="F69" s="16">
        <v>0</v>
      </c>
      <c r="G69" s="23">
        <f>ROUND(E69*F69,2)</f>
        <v>0</v>
      </c>
      <c r="H69" s="23">
        <f t="shared" si="3"/>
        <v>21.95</v>
      </c>
    </row>
    <row r="70" spans="1:8" x14ac:dyDescent="0.25">
      <c r="A70" s="9" t="s">
        <v>49</v>
      </c>
      <c r="B70" s="9" t="s">
        <v>48</v>
      </c>
      <c r="C70" s="10">
        <v>29.1</v>
      </c>
      <c r="D70" s="9">
        <v>1</v>
      </c>
      <c r="E70" s="22">
        <f>ROUND(C70*D70,2)</f>
        <v>29.1</v>
      </c>
      <c r="F70" s="11">
        <v>0</v>
      </c>
      <c r="G70" s="22">
        <f>ROUND(E70*F70,2)</f>
        <v>0</v>
      </c>
      <c r="H70" s="22">
        <f t="shared" si="3"/>
        <v>29.1</v>
      </c>
    </row>
    <row r="71" spans="1:8" x14ac:dyDescent="0.25">
      <c r="A71" s="7" t="s">
        <v>50</v>
      </c>
      <c r="C71" s="23"/>
      <c r="E71" s="23">
        <f>SUM(E13:E70)</f>
        <v>894.57</v>
      </c>
      <c r="G71" s="12">
        <f>SUM(G13:G70)</f>
        <v>0</v>
      </c>
      <c r="H71" s="12">
        <f t="shared" si="3"/>
        <v>894.57</v>
      </c>
    </row>
    <row r="72" spans="1:8" x14ac:dyDescent="0.25">
      <c r="A72" s="7" t="s">
        <v>51</v>
      </c>
      <c r="C72" s="23"/>
      <c r="E72" s="23" t="e">
        <f>+#REF!-E71</f>
        <v>#REF!</v>
      </c>
      <c r="G72" s="12" t="e">
        <f>+#REF!-G71</f>
        <v>#REF!</v>
      </c>
      <c r="H72" s="12" t="e">
        <f t="shared" si="3"/>
        <v>#REF!</v>
      </c>
    </row>
    <row r="73" spans="1:8" x14ac:dyDescent="0.25">
      <c r="A73" t="s">
        <v>12</v>
      </c>
      <c r="C73" s="23"/>
      <c r="E73" s="23"/>
    </row>
    <row r="74" spans="1:8" x14ac:dyDescent="0.25">
      <c r="A74" s="7" t="s">
        <v>52</v>
      </c>
      <c r="C74" s="23"/>
      <c r="E74" s="23"/>
    </row>
    <row r="75" spans="1:8" x14ac:dyDescent="0.25">
      <c r="A75" s="14" t="s">
        <v>42</v>
      </c>
      <c r="B75" s="14" t="s">
        <v>48</v>
      </c>
      <c r="C75" s="15">
        <v>23.63</v>
      </c>
      <c r="D75" s="14">
        <v>1</v>
      </c>
      <c r="E75" s="23">
        <f>ROUND(C75*D75,2)</f>
        <v>23.63</v>
      </c>
      <c r="F75" s="16">
        <v>0</v>
      </c>
      <c r="G75" s="23">
        <f>ROUND(E75*F75,2)</f>
        <v>0</v>
      </c>
      <c r="H75" s="23">
        <f t="shared" ref="H75:H81" si="4">ROUND(E75-G75,2)</f>
        <v>23.63</v>
      </c>
    </row>
    <row r="76" spans="1:8" x14ac:dyDescent="0.25">
      <c r="A76" s="14" t="s">
        <v>38</v>
      </c>
      <c r="B76" s="14" t="s">
        <v>48</v>
      </c>
      <c r="C76" s="15">
        <v>48.89</v>
      </c>
      <c r="D76" s="14">
        <v>1</v>
      </c>
      <c r="E76" s="23">
        <f>ROUND(C76*D76,2)</f>
        <v>48.89</v>
      </c>
      <c r="F76" s="16">
        <v>0</v>
      </c>
      <c r="G76" s="23">
        <f>ROUND(E76*F76,2)</f>
        <v>0</v>
      </c>
      <c r="H76" s="23">
        <f t="shared" si="4"/>
        <v>48.89</v>
      </c>
    </row>
    <row r="77" spans="1:8" x14ac:dyDescent="0.25">
      <c r="A77" s="14" t="s">
        <v>91</v>
      </c>
      <c r="B77" s="14" t="s">
        <v>48</v>
      </c>
      <c r="C77" s="15">
        <v>157.91</v>
      </c>
      <c r="D77" s="14">
        <v>1</v>
      </c>
      <c r="E77" s="23">
        <f>ROUND(C77*D77,2)</f>
        <v>157.91</v>
      </c>
      <c r="F77" s="16">
        <v>0</v>
      </c>
      <c r="G77" s="23">
        <f>ROUND(E77*F77,2)</f>
        <v>0</v>
      </c>
      <c r="H77" s="23">
        <f t="shared" si="4"/>
        <v>157.91</v>
      </c>
    </row>
    <row r="78" spans="1:8" x14ac:dyDescent="0.25">
      <c r="A78" s="9" t="s">
        <v>158</v>
      </c>
      <c r="B78" s="9" t="s">
        <v>48</v>
      </c>
      <c r="C78" s="10">
        <v>99.5</v>
      </c>
      <c r="D78" s="9">
        <v>1</v>
      </c>
      <c r="E78" s="22">
        <f>ROUND(C78*D78,2)</f>
        <v>99.5</v>
      </c>
      <c r="F78" s="11">
        <v>0</v>
      </c>
      <c r="G78" s="22">
        <f>ROUND(E78*F78,2)</f>
        <v>0</v>
      </c>
      <c r="H78" s="22">
        <f t="shared" si="4"/>
        <v>99.5</v>
      </c>
    </row>
    <row r="79" spans="1:8" x14ac:dyDescent="0.25">
      <c r="A79" s="7" t="s">
        <v>53</v>
      </c>
      <c r="C79" s="23"/>
      <c r="E79" s="23">
        <f>SUM(E75:E78)</f>
        <v>329.93</v>
      </c>
      <c r="G79" s="12">
        <f>SUM(G75:G78)</f>
        <v>0</v>
      </c>
      <c r="H79" s="12">
        <f t="shared" si="4"/>
        <v>329.93</v>
      </c>
    </row>
    <row r="80" spans="1:8" x14ac:dyDescent="0.25">
      <c r="A80" s="7" t="s">
        <v>54</v>
      </c>
      <c r="C80" s="23"/>
      <c r="E80" s="23">
        <f>+E71+E79</f>
        <v>1224.5</v>
      </c>
      <c r="G80" s="12">
        <f>+G71+G79</f>
        <v>0</v>
      </c>
      <c r="H80" s="12">
        <f t="shared" si="4"/>
        <v>1224.5</v>
      </c>
    </row>
    <row r="81" spans="1:8" x14ac:dyDescent="0.25">
      <c r="A81" s="7" t="s">
        <v>55</v>
      </c>
      <c r="C81" s="23"/>
      <c r="E81" s="23" t="e">
        <f>+#REF!-E80</f>
        <v>#REF!</v>
      </c>
      <c r="G81" s="12" t="e">
        <f>+#REF!-G80</f>
        <v>#REF!</v>
      </c>
      <c r="H81" s="12" t="e">
        <f t="shared" si="4"/>
        <v>#REF!</v>
      </c>
    </row>
    <row r="82" spans="1:8" x14ac:dyDescent="0.25">
      <c r="A82" t="s">
        <v>119</v>
      </c>
      <c r="C82" s="23"/>
      <c r="E82" s="23"/>
    </row>
    <row r="83" spans="1:8" x14ac:dyDescent="0.25">
      <c r="A83" t="s">
        <v>483</v>
      </c>
      <c r="C83" s="23"/>
      <c r="E83" s="23"/>
    </row>
    <row r="84" spans="1:8" x14ac:dyDescent="0.25">
      <c r="A84" s="7" t="s">
        <v>120</v>
      </c>
      <c r="C84" s="23"/>
      <c r="E84" s="23"/>
    </row>
    <row r="85" spans="1:8" x14ac:dyDescent="0.25">
      <c r="A85" s="7" t="s">
        <v>121</v>
      </c>
      <c r="C85" s="23"/>
      <c r="E85" s="23"/>
    </row>
    <row r="98" spans="1:19" x14ac:dyDescent="0.25">
      <c r="A98" t="str" cm="1">
        <f t="array" aca="1" ref="A98" ca="1">MID(CELL("filename",A1),FIND("]",CELL("filename",A1))+1,256)</f>
        <v>cotton10</v>
      </c>
    </row>
    <row r="99" spans="1:19" x14ac:dyDescent="0.25">
      <c r="A99" s="7" t="s">
        <v>50</v>
      </c>
      <c r="E99" s="25">
        <f>VLOOKUP(A99,$A$1:$H$98,5,FALSE)</f>
        <v>894.57</v>
      </c>
    </row>
    <row r="100" spans="1:19" x14ac:dyDescent="0.25">
      <c r="A100" s="7" t="s">
        <v>288</v>
      </c>
      <c r="E100" s="25">
        <f>VLOOKUP(A100,$A$1:$H$98,5,FALSE)</f>
        <v>329.93</v>
      </c>
    </row>
    <row r="101" spans="1:19" x14ac:dyDescent="0.25">
      <c r="A101" s="7" t="s">
        <v>289</v>
      </c>
      <c r="E101" s="25">
        <f t="shared" ref="E101:E102" si="5">VLOOKUP(A101,$A$1:$H$98,5,FALSE)</f>
        <v>1224.5</v>
      </c>
    </row>
    <row r="102" spans="1:19" x14ac:dyDescent="0.25">
      <c r="A102" s="7" t="s">
        <v>55</v>
      </c>
      <c r="E102" s="25" t="e">
        <f t="shared" si="5"/>
        <v>#REF!</v>
      </c>
    </row>
    <row r="103" spans="1:19" x14ac:dyDescent="0.25">
      <c r="A103" s="21" t="s">
        <v>250</v>
      </c>
    </row>
    <row r="104" spans="1:19" x14ac:dyDescent="0.25">
      <c r="A104" s="21"/>
    </row>
    <row r="105" spans="1:19" x14ac:dyDescent="0.25">
      <c r="A105" s="25"/>
      <c r="B105" s="25"/>
      <c r="C105" s="25"/>
      <c r="D105" s="25"/>
      <c r="E105" s="25"/>
      <c r="F105" s="25"/>
      <c r="G105" s="25"/>
      <c r="H105" s="25"/>
    </row>
    <row r="106" spans="1:19" x14ac:dyDescent="0.25">
      <c r="B106" s="12"/>
      <c r="C106" s="12"/>
      <c r="D106" s="12"/>
      <c r="E106" s="12"/>
      <c r="F106" s="12"/>
      <c r="G106" s="12"/>
      <c r="H106" s="12"/>
      <c r="I106" s="12"/>
      <c r="S106" s="12"/>
    </row>
    <row r="107" spans="1:19" x14ac:dyDescent="0.25">
      <c r="B107" s="12"/>
      <c r="C107" s="12"/>
      <c r="D107" s="12"/>
      <c r="E107" s="12"/>
      <c r="F107" s="12"/>
      <c r="G107" s="12"/>
      <c r="H107" s="12"/>
      <c r="I107" s="12"/>
      <c r="S107" s="12"/>
    </row>
    <row r="108" spans="1:19" x14ac:dyDescent="0.25">
      <c r="B108" s="12"/>
      <c r="C108" s="12"/>
      <c r="D108" s="12"/>
      <c r="E108" s="12"/>
      <c r="F108" s="12"/>
      <c r="G108" s="12"/>
      <c r="H108" s="12"/>
      <c r="I108" s="12"/>
      <c r="S108" s="12"/>
    </row>
    <row r="109" spans="1:19" x14ac:dyDescent="0.25">
      <c r="B109" s="12"/>
      <c r="C109" s="12"/>
      <c r="D109" s="12"/>
      <c r="E109" s="12"/>
      <c r="F109" s="12"/>
      <c r="G109" s="12"/>
      <c r="H109" s="12"/>
      <c r="I109" s="12"/>
      <c r="S109" s="12"/>
    </row>
    <row r="110" spans="1:19" x14ac:dyDescent="0.25">
      <c r="B110" s="12"/>
      <c r="C110" s="12"/>
      <c r="D110" s="12"/>
      <c r="E110" s="12"/>
      <c r="F110" s="12"/>
      <c r="G110" s="12"/>
      <c r="H110" s="12"/>
      <c r="I110" s="12"/>
      <c r="S110" s="12"/>
    </row>
    <row r="111" spans="1:19" x14ac:dyDescent="0.25">
      <c r="B111" s="12"/>
      <c r="C111" s="12"/>
      <c r="D111" s="12"/>
      <c r="E111" s="12"/>
      <c r="F111" s="12"/>
      <c r="G111" s="12"/>
      <c r="H111" s="12"/>
      <c r="I111" s="12"/>
      <c r="S111" s="12"/>
    </row>
    <row r="112" spans="1:19" x14ac:dyDescent="0.25">
      <c r="B112" s="12"/>
      <c r="C112" s="12"/>
      <c r="D112" s="12"/>
      <c r="E112" s="12"/>
      <c r="F112" s="12"/>
      <c r="G112" s="12"/>
      <c r="H112" s="12"/>
      <c r="I112" s="12"/>
      <c r="S112" s="12"/>
    </row>
    <row r="114" spans="1:14" x14ac:dyDescent="0.25">
      <c r="K114" s="21"/>
    </row>
    <row r="115" spans="1:14" x14ac:dyDescent="0.25">
      <c r="A115" s="21"/>
    </row>
    <row r="116" spans="1:14" x14ac:dyDescent="0.25">
      <c r="A116" s="25"/>
      <c r="N116" s="12"/>
    </row>
    <row r="117" spans="1:14" x14ac:dyDescent="0.25">
      <c r="B117" s="12"/>
      <c r="C117" s="12"/>
      <c r="D117" s="12"/>
      <c r="E117" s="12"/>
      <c r="F117" s="12"/>
      <c r="G117" s="12"/>
      <c r="H117" s="12"/>
      <c r="N117" s="12"/>
    </row>
    <row r="118" spans="1:14" x14ac:dyDescent="0.25">
      <c r="B118" s="12"/>
      <c r="C118" s="12"/>
      <c r="D118" s="12"/>
      <c r="E118" s="12"/>
      <c r="F118" s="12"/>
      <c r="G118" s="12"/>
      <c r="H118" s="12"/>
      <c r="N118" s="12"/>
    </row>
    <row r="119" spans="1:14" x14ac:dyDescent="0.25">
      <c r="B119" s="12"/>
      <c r="C119" s="12"/>
      <c r="D119" s="12"/>
      <c r="E119" s="12"/>
      <c r="F119" s="12"/>
      <c r="G119" s="12"/>
      <c r="H119" s="12"/>
      <c r="N119" s="12"/>
    </row>
    <row r="120" spans="1:14" x14ac:dyDescent="0.25">
      <c r="B120" s="12"/>
      <c r="C120" s="12"/>
      <c r="D120" s="12"/>
      <c r="E120" s="12"/>
      <c r="F120" s="12"/>
      <c r="G120" s="12"/>
      <c r="H120" s="12"/>
      <c r="N120" s="12"/>
    </row>
    <row r="121" spans="1:14" x14ac:dyDescent="0.25">
      <c r="B121" s="12"/>
      <c r="C121" s="12"/>
      <c r="D121" s="12"/>
      <c r="E121" s="12"/>
      <c r="F121" s="12"/>
      <c r="G121" s="12"/>
      <c r="H121" s="12"/>
      <c r="N121" s="12"/>
    </row>
    <row r="122" spans="1:14" x14ac:dyDescent="0.25">
      <c r="B122" s="12"/>
      <c r="C122" s="12"/>
      <c r="D122" s="12"/>
      <c r="E122" s="12"/>
      <c r="F122" s="12"/>
      <c r="G122" s="12"/>
      <c r="H122" s="12"/>
      <c r="N122" s="12"/>
    </row>
    <row r="123" spans="1:14" x14ac:dyDescent="0.25">
      <c r="B123" s="12"/>
      <c r="C123" s="12"/>
      <c r="D123" s="12"/>
      <c r="E123" s="12"/>
      <c r="F123" s="12"/>
      <c r="G123" s="12"/>
      <c r="H123" s="12"/>
      <c r="N123" s="12"/>
    </row>
    <row r="124" spans="1:14" x14ac:dyDescent="0.25">
      <c r="D124" s="12"/>
      <c r="N124" s="12"/>
    </row>
    <row r="125" spans="1:14" x14ac:dyDescent="0.25">
      <c r="D125" s="12"/>
      <c r="N125" s="12"/>
    </row>
    <row r="126" spans="1:14" x14ac:dyDescent="0.25">
      <c r="D126" s="12"/>
      <c r="N126" s="12"/>
    </row>
    <row r="127" spans="1:14" x14ac:dyDescent="0.25">
      <c r="N127" s="12"/>
    </row>
    <row r="128" spans="1:14" x14ac:dyDescent="0.25">
      <c r="D128" s="12"/>
    </row>
    <row r="129" spans="4:14" x14ac:dyDescent="0.25">
      <c r="D129" s="12"/>
      <c r="N129" s="12"/>
    </row>
    <row r="130" spans="4:14" x14ac:dyDescent="0.25">
      <c r="D130" s="12"/>
      <c r="N130" s="12"/>
    </row>
    <row r="131" spans="4:14" x14ac:dyDescent="0.25">
      <c r="D131" s="12"/>
      <c r="N131" s="12"/>
    </row>
    <row r="132" spans="4:14" x14ac:dyDescent="0.25">
      <c r="D132" s="12"/>
    </row>
    <row r="133" spans="4:14" x14ac:dyDescent="0.25">
      <c r="D133" s="12"/>
      <c r="N133" s="12"/>
    </row>
    <row r="134" spans="4:14" x14ac:dyDescent="0.25">
      <c r="D134" s="12"/>
      <c r="N134" s="12"/>
    </row>
    <row r="135" spans="4:14" x14ac:dyDescent="0.25">
      <c r="N135" s="12"/>
    </row>
    <row r="136" spans="4:14" x14ac:dyDescent="0.25">
      <c r="D136" s="12"/>
      <c r="N136" s="12"/>
    </row>
    <row r="137" spans="4:14" x14ac:dyDescent="0.25">
      <c r="D137" s="12"/>
      <c r="N137" s="12"/>
    </row>
    <row r="138" spans="4:14" x14ac:dyDescent="0.25">
      <c r="D138" s="12"/>
      <c r="N138" s="12"/>
    </row>
    <row r="139" spans="4:14" x14ac:dyDescent="0.25">
      <c r="D139" s="12"/>
      <c r="N139" s="12"/>
    </row>
    <row r="140" spans="4:14" x14ac:dyDescent="0.25">
      <c r="D140" s="12"/>
    </row>
    <row r="141" spans="4:14" x14ac:dyDescent="0.25">
      <c r="D141" s="12"/>
      <c r="N141" s="12"/>
    </row>
    <row r="142" spans="4:14" x14ac:dyDescent="0.25">
      <c r="D142" s="12"/>
      <c r="N142" s="12"/>
    </row>
    <row r="143" spans="4:14" x14ac:dyDescent="0.25">
      <c r="N143" s="12"/>
    </row>
    <row r="144" spans="4:14" x14ac:dyDescent="0.25">
      <c r="N144" s="12"/>
    </row>
    <row r="145" spans="14:14" x14ac:dyDescent="0.25">
      <c r="N145" s="12"/>
    </row>
    <row r="146" spans="14:14" x14ac:dyDescent="0.25">
      <c r="N146" s="12"/>
    </row>
    <row r="147" spans="14:14" x14ac:dyDescent="0.25">
      <c r="N147" s="12"/>
    </row>
    <row r="157" spans="14:14" x14ac:dyDescent="0.25">
      <c r="N157" s="12"/>
    </row>
    <row r="158" spans="14:14" x14ac:dyDescent="0.25">
      <c r="N158" s="12"/>
    </row>
    <row r="159" spans="14:14" x14ac:dyDescent="0.25">
      <c r="N159" s="12"/>
    </row>
    <row r="160" spans="14:14" x14ac:dyDescent="0.25">
      <c r="N160" s="12"/>
    </row>
    <row r="161" spans="14:14" x14ac:dyDescent="0.25">
      <c r="N161" s="12"/>
    </row>
    <row r="162" spans="14:14" x14ac:dyDescent="0.25">
      <c r="N162" s="12"/>
    </row>
    <row r="163" spans="14:14" x14ac:dyDescent="0.25">
      <c r="N163" s="12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6541E-158D-4FCB-9DB7-7848D7D7E1A1}">
  <sheetPr codeName="Sheet23"/>
  <dimension ref="A1:N123"/>
  <sheetViews>
    <sheetView topLeftCell="A103" workbookViewId="0">
      <selection activeCell="D7" sqref="D7"/>
    </sheetView>
  </sheetViews>
  <sheetFormatPr defaultRowHeight="15" x14ac:dyDescent="0.25"/>
  <cols>
    <col min="1" max="1" width="24.42578125" customWidth="1"/>
    <col min="2" max="2" width="10.42578125" customWidth="1"/>
    <col min="3" max="3" width="10.85546875" customWidth="1"/>
    <col min="4" max="4" width="12.140625" customWidth="1"/>
    <col min="5" max="5" width="14.5703125" bestFit="1" customWidth="1"/>
    <col min="6" max="6" width="11.85546875" customWidth="1"/>
    <col min="7" max="7" width="10.42578125" customWidth="1"/>
    <col min="8" max="8" width="10.5703125" bestFit="1" customWidth="1"/>
    <col min="12" max="12" width="14.85546875" bestFit="1" customWidth="1"/>
    <col min="13" max="13" width="10.85546875" customWidth="1"/>
    <col min="14" max="14" width="12" customWidth="1"/>
    <col min="15" max="15" width="10.42578125" customWidth="1"/>
    <col min="16" max="16" width="11.5703125" customWidth="1"/>
    <col min="17" max="17" width="10.42578125" customWidth="1"/>
    <col min="18" max="18" width="11.5703125" customWidth="1"/>
  </cols>
  <sheetData>
    <row r="1" spans="1:8" x14ac:dyDescent="0.25">
      <c r="A1" s="81" t="s">
        <v>224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155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506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14</v>
      </c>
      <c r="C12" s="23"/>
      <c r="E12" s="23"/>
    </row>
    <row r="13" spans="1:8" x14ac:dyDescent="0.25">
      <c r="A13" s="14" t="s">
        <v>15</v>
      </c>
      <c r="B13" s="14" t="s">
        <v>16</v>
      </c>
      <c r="C13" s="15">
        <v>8.0500000000000007</v>
      </c>
      <c r="D13" s="14">
        <v>2.5</v>
      </c>
      <c r="E13" s="23">
        <f>ROUND(C13*D13,2)</f>
        <v>20.13</v>
      </c>
      <c r="F13" s="16">
        <v>0</v>
      </c>
      <c r="G13" s="23">
        <f>ROUND(E13*F13,2)</f>
        <v>0</v>
      </c>
      <c r="H13" s="23">
        <f>ROUND(E13-G13,2)</f>
        <v>20.13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5.25</v>
      </c>
      <c r="E14" s="23">
        <f>ROUND(C14*D14,2)</f>
        <v>39.380000000000003</v>
      </c>
      <c r="F14" s="16">
        <v>0</v>
      </c>
      <c r="G14" s="23">
        <f>ROUND(E14*F14,2)</f>
        <v>0</v>
      </c>
      <c r="H14" s="23">
        <f>ROUND(E14-G14,2)</f>
        <v>39.380000000000003</v>
      </c>
    </row>
    <row r="15" spans="1:8" x14ac:dyDescent="0.25">
      <c r="A15" s="13" t="s">
        <v>17</v>
      </c>
      <c r="C15" s="23"/>
      <c r="E15" s="23"/>
    </row>
    <row r="16" spans="1:8" x14ac:dyDescent="0.25">
      <c r="A16" s="14" t="s">
        <v>66</v>
      </c>
      <c r="B16" s="14" t="s">
        <v>18</v>
      </c>
      <c r="C16" s="15">
        <v>1.0900000000000001</v>
      </c>
      <c r="D16" s="14">
        <v>2.2999999999999998</v>
      </c>
      <c r="E16" s="23">
        <f>ROUND(C16*D16,2)</f>
        <v>2.5099999999999998</v>
      </c>
      <c r="F16" s="16">
        <v>0</v>
      </c>
      <c r="G16" s="23">
        <f>ROUND(E16*F16,2)</f>
        <v>0</v>
      </c>
      <c r="H16" s="23">
        <f>ROUND(E16-G16,2)</f>
        <v>2.5099999999999998</v>
      </c>
    </row>
    <row r="17" spans="1:8" x14ac:dyDescent="0.25">
      <c r="A17" s="14" t="s">
        <v>67</v>
      </c>
      <c r="B17" s="14" t="s">
        <v>26</v>
      </c>
      <c r="C17" s="15">
        <v>3.01</v>
      </c>
      <c r="D17" s="14">
        <v>2.3125</v>
      </c>
      <c r="E17" s="23">
        <f>ROUND(C17*D17,2)</f>
        <v>6.96</v>
      </c>
      <c r="F17" s="16">
        <v>0</v>
      </c>
      <c r="G17" s="23">
        <f>ROUND(E17*F17,2)</f>
        <v>0</v>
      </c>
      <c r="H17" s="23">
        <f>ROUND(E17-G17,2)</f>
        <v>6.96</v>
      </c>
    </row>
    <row r="18" spans="1:8" x14ac:dyDescent="0.25">
      <c r="A18" s="14" t="s">
        <v>68</v>
      </c>
      <c r="B18" s="14" t="s">
        <v>26</v>
      </c>
      <c r="C18" s="15">
        <v>7.75</v>
      </c>
      <c r="D18" s="14">
        <v>0.5</v>
      </c>
      <c r="E18" s="23">
        <f>ROUND(C18*D18,2)</f>
        <v>3.88</v>
      </c>
      <c r="F18" s="16">
        <v>0</v>
      </c>
      <c r="G18" s="23">
        <f>ROUND(E18*F18,2)</f>
        <v>0</v>
      </c>
      <c r="H18" s="23">
        <f>ROUND(E18-G18,2)</f>
        <v>3.88</v>
      </c>
    </row>
    <row r="19" spans="1:8" x14ac:dyDescent="0.25">
      <c r="A19" s="14" t="s">
        <v>495</v>
      </c>
      <c r="B19" s="14" t="s">
        <v>496</v>
      </c>
      <c r="C19" s="15">
        <v>41.25</v>
      </c>
      <c r="D19" s="14">
        <v>1.41</v>
      </c>
      <c r="E19" s="23">
        <f>ROUND(C19*D19,2)</f>
        <v>58.16</v>
      </c>
      <c r="F19" s="16">
        <v>0</v>
      </c>
      <c r="G19" s="23">
        <f>ROUND(E19*F19,2)</f>
        <v>0</v>
      </c>
      <c r="H19" s="23">
        <f>ROUND(E19-G19,2)</f>
        <v>58.16</v>
      </c>
    </row>
    <row r="20" spans="1:8" x14ac:dyDescent="0.25">
      <c r="A20" s="13" t="s">
        <v>69</v>
      </c>
      <c r="C20" s="23"/>
      <c r="E20" s="23"/>
    </row>
    <row r="21" spans="1:8" x14ac:dyDescent="0.25">
      <c r="A21" s="14" t="s">
        <v>70</v>
      </c>
      <c r="B21" s="14" t="s">
        <v>29</v>
      </c>
      <c r="C21" s="15">
        <v>0.11</v>
      </c>
      <c r="D21" s="14">
        <v>1200</v>
      </c>
      <c r="E21" s="23">
        <f>ROUND(C21*D21,2)</f>
        <v>132</v>
      </c>
      <c r="F21" s="16">
        <v>0</v>
      </c>
      <c r="G21" s="23">
        <f>ROUND(E21*F21,2)</f>
        <v>0</v>
      </c>
      <c r="H21" s="23">
        <f>ROUND(E21-G21,2)</f>
        <v>132</v>
      </c>
    </row>
    <row r="22" spans="1:8" x14ac:dyDescent="0.25">
      <c r="A22" s="13" t="s">
        <v>20</v>
      </c>
      <c r="C22" s="23"/>
      <c r="E22" s="23"/>
    </row>
    <row r="23" spans="1:8" x14ac:dyDescent="0.25">
      <c r="A23" s="14" t="s">
        <v>22</v>
      </c>
      <c r="B23" s="14" t="s">
        <v>21</v>
      </c>
      <c r="C23" s="15">
        <v>25.56</v>
      </c>
      <c r="D23" s="14">
        <v>1.5</v>
      </c>
      <c r="E23" s="23">
        <f>ROUND(C23*D23,2)</f>
        <v>38.340000000000003</v>
      </c>
      <c r="F23" s="16">
        <v>0</v>
      </c>
      <c r="G23" s="23">
        <f>ROUND(E23*F23,2)</f>
        <v>0</v>
      </c>
      <c r="H23" s="23">
        <f>ROUND(E23-G23,2)</f>
        <v>38.340000000000003</v>
      </c>
    </row>
    <row r="24" spans="1:8" x14ac:dyDescent="0.25">
      <c r="A24" s="14" t="s">
        <v>103</v>
      </c>
      <c r="B24" s="14" t="s">
        <v>19</v>
      </c>
      <c r="C24" s="15">
        <v>2.63</v>
      </c>
      <c r="D24" s="14">
        <v>34.358199999999997</v>
      </c>
      <c r="E24" s="23">
        <f>ROUND(C24*D24,2)</f>
        <v>90.36</v>
      </c>
      <c r="F24" s="16">
        <v>0</v>
      </c>
      <c r="G24" s="23">
        <f>ROUND(E24*F24,2)</f>
        <v>0</v>
      </c>
      <c r="H24" s="23">
        <f>ROUND(E24-G24,2)</f>
        <v>90.36</v>
      </c>
    </row>
    <row r="25" spans="1:8" x14ac:dyDescent="0.25">
      <c r="A25" s="13" t="s">
        <v>23</v>
      </c>
      <c r="C25" s="23"/>
      <c r="E25" s="23"/>
    </row>
    <row r="26" spans="1:8" x14ac:dyDescent="0.25">
      <c r="A26" s="14" t="s">
        <v>71</v>
      </c>
      <c r="B26" s="14" t="s">
        <v>48</v>
      </c>
      <c r="C26" s="15">
        <v>20</v>
      </c>
      <c r="D26" s="14">
        <v>1</v>
      </c>
      <c r="E26" s="23">
        <f>ROUND(C26*D26,2)</f>
        <v>20</v>
      </c>
      <c r="F26" s="16">
        <v>0</v>
      </c>
      <c r="G26" s="23">
        <f>ROUND(E26*F26,2)</f>
        <v>0</v>
      </c>
      <c r="H26" s="23">
        <f>ROUND(E26-G26,2)</f>
        <v>20</v>
      </c>
    </row>
    <row r="27" spans="1:8" x14ac:dyDescent="0.25">
      <c r="A27" s="13" t="s">
        <v>24</v>
      </c>
      <c r="C27" s="23"/>
      <c r="E27" s="23"/>
    </row>
    <row r="28" spans="1:8" x14ac:dyDescent="0.25">
      <c r="A28" s="14" t="s">
        <v>59</v>
      </c>
      <c r="B28" s="14" t="s">
        <v>26</v>
      </c>
      <c r="C28" s="15">
        <v>15</v>
      </c>
      <c r="D28" s="14">
        <v>0.5</v>
      </c>
      <c r="E28" s="23">
        <f t="shared" ref="E28:E34" si="0">ROUND(C28*D28,2)</f>
        <v>7.5</v>
      </c>
      <c r="F28" s="16">
        <v>0</v>
      </c>
      <c r="G28" s="23">
        <f t="shared" ref="G28:G34" si="1">ROUND(E28*F28,2)</f>
        <v>0</v>
      </c>
      <c r="H28" s="23">
        <f t="shared" ref="H28:H34" si="2">ROUND(E28-G28,2)</f>
        <v>7.5</v>
      </c>
    </row>
    <row r="29" spans="1:8" x14ac:dyDescent="0.25">
      <c r="A29" s="14" t="s">
        <v>25</v>
      </c>
      <c r="B29" s="14" t="s">
        <v>18</v>
      </c>
      <c r="C29" s="15">
        <v>0.12</v>
      </c>
      <c r="D29" s="14">
        <v>32</v>
      </c>
      <c r="E29" s="23">
        <f t="shared" si="0"/>
        <v>3.84</v>
      </c>
      <c r="F29" s="16">
        <v>0</v>
      </c>
      <c r="G29" s="23">
        <f t="shared" si="1"/>
        <v>0</v>
      </c>
      <c r="H29" s="23">
        <f t="shared" si="2"/>
        <v>3.84</v>
      </c>
    </row>
    <row r="30" spans="1:8" x14ac:dyDescent="0.25">
      <c r="A30" s="14" t="s">
        <v>104</v>
      </c>
      <c r="B30" s="14" t="s">
        <v>26</v>
      </c>
      <c r="C30" s="15">
        <v>11.55</v>
      </c>
      <c r="D30" s="14">
        <v>1</v>
      </c>
      <c r="E30" s="23">
        <f t="shared" si="0"/>
        <v>11.55</v>
      </c>
      <c r="F30" s="16">
        <v>0</v>
      </c>
      <c r="G30" s="23">
        <f t="shared" si="1"/>
        <v>0</v>
      </c>
      <c r="H30" s="23">
        <f t="shared" si="2"/>
        <v>11.55</v>
      </c>
    </row>
    <row r="31" spans="1:8" x14ac:dyDescent="0.25">
      <c r="A31" s="14" t="s">
        <v>105</v>
      </c>
      <c r="B31" s="14" t="s">
        <v>18</v>
      </c>
      <c r="C31" s="15">
        <v>0.32</v>
      </c>
      <c r="D31" s="14">
        <v>48</v>
      </c>
      <c r="E31" s="23">
        <f t="shared" si="0"/>
        <v>15.36</v>
      </c>
      <c r="F31" s="16">
        <v>0</v>
      </c>
      <c r="G31" s="23">
        <f t="shared" si="1"/>
        <v>0</v>
      </c>
      <c r="H31" s="23">
        <f t="shared" si="2"/>
        <v>15.36</v>
      </c>
    </row>
    <row r="32" spans="1:8" x14ac:dyDescent="0.25">
      <c r="A32" s="14" t="s">
        <v>106</v>
      </c>
      <c r="B32" s="14" t="s">
        <v>26</v>
      </c>
      <c r="C32" s="15">
        <v>7.34</v>
      </c>
      <c r="D32" s="14">
        <v>2</v>
      </c>
      <c r="E32" s="23">
        <f t="shared" si="0"/>
        <v>14.68</v>
      </c>
      <c r="F32" s="16">
        <v>0</v>
      </c>
      <c r="G32" s="23">
        <f t="shared" si="1"/>
        <v>0</v>
      </c>
      <c r="H32" s="23">
        <f t="shared" si="2"/>
        <v>14.68</v>
      </c>
    </row>
    <row r="33" spans="1:8" x14ac:dyDescent="0.25">
      <c r="A33" s="14" t="s">
        <v>370</v>
      </c>
      <c r="B33" s="14" t="s">
        <v>26</v>
      </c>
      <c r="C33" s="15">
        <v>6.07</v>
      </c>
      <c r="D33" s="14">
        <v>7</v>
      </c>
      <c r="E33" s="23">
        <f t="shared" si="0"/>
        <v>42.49</v>
      </c>
      <c r="F33" s="16">
        <v>0</v>
      </c>
      <c r="G33" s="23">
        <f t="shared" si="1"/>
        <v>0</v>
      </c>
      <c r="H33" s="23">
        <f t="shared" si="2"/>
        <v>42.49</v>
      </c>
    </row>
    <row r="34" spans="1:8" x14ac:dyDescent="0.25">
      <c r="A34" s="14" t="s">
        <v>74</v>
      </c>
      <c r="B34" s="14" t="s">
        <v>26</v>
      </c>
      <c r="C34" s="15">
        <v>7.79</v>
      </c>
      <c r="D34" s="14">
        <v>2</v>
      </c>
      <c r="E34" s="23">
        <f t="shared" si="0"/>
        <v>15.58</v>
      </c>
      <c r="F34" s="16">
        <v>0</v>
      </c>
      <c r="G34" s="23">
        <f t="shared" si="1"/>
        <v>0</v>
      </c>
      <c r="H34" s="23">
        <f t="shared" si="2"/>
        <v>15.58</v>
      </c>
    </row>
    <row r="35" spans="1:8" x14ac:dyDescent="0.25">
      <c r="A35" s="13" t="s">
        <v>27</v>
      </c>
      <c r="C35" s="23"/>
      <c r="E35" s="23"/>
    </row>
    <row r="36" spans="1:8" x14ac:dyDescent="0.25">
      <c r="A36" s="14" t="s">
        <v>78</v>
      </c>
      <c r="B36" s="14" t="s">
        <v>29</v>
      </c>
      <c r="C36" s="15">
        <v>7.97</v>
      </c>
      <c r="D36" s="14">
        <v>2</v>
      </c>
      <c r="E36" s="23">
        <f t="shared" ref="E36:E44" si="3">ROUND(C36*D36,2)</f>
        <v>15.94</v>
      </c>
      <c r="F36" s="16">
        <v>0</v>
      </c>
      <c r="G36" s="23">
        <f t="shared" ref="G36:G44" si="4">ROUND(E36*F36,2)</f>
        <v>0</v>
      </c>
      <c r="H36" s="23">
        <f t="shared" ref="H36:H44" si="5">ROUND(E36-G36,2)</f>
        <v>15.94</v>
      </c>
    </row>
    <row r="37" spans="1:8" x14ac:dyDescent="0.25">
      <c r="A37" s="14" t="s">
        <v>107</v>
      </c>
      <c r="B37" s="14" t="s">
        <v>18</v>
      </c>
      <c r="C37" s="15">
        <v>1.77</v>
      </c>
      <c r="D37" s="14">
        <v>5.2</v>
      </c>
      <c r="E37" s="23">
        <f t="shared" si="3"/>
        <v>9.1999999999999993</v>
      </c>
      <c r="F37" s="16">
        <v>0</v>
      </c>
      <c r="G37" s="23">
        <f t="shared" si="4"/>
        <v>0</v>
      </c>
      <c r="H37" s="23">
        <f t="shared" si="5"/>
        <v>9.1999999999999993</v>
      </c>
    </row>
    <row r="38" spans="1:8" x14ac:dyDescent="0.25">
      <c r="A38" s="14" t="s">
        <v>79</v>
      </c>
      <c r="B38" s="14" t="s">
        <v>18</v>
      </c>
      <c r="C38" s="15">
        <v>7.29</v>
      </c>
      <c r="D38" s="14">
        <v>2</v>
      </c>
      <c r="E38" s="23">
        <f t="shared" si="3"/>
        <v>14.58</v>
      </c>
      <c r="F38" s="16">
        <v>0</v>
      </c>
      <c r="G38" s="23">
        <f t="shared" si="4"/>
        <v>0</v>
      </c>
      <c r="H38" s="23">
        <f t="shared" si="5"/>
        <v>14.58</v>
      </c>
    </row>
    <row r="39" spans="1:8" x14ac:dyDescent="0.25">
      <c r="A39" s="14" t="s">
        <v>108</v>
      </c>
      <c r="B39" s="14" t="s">
        <v>18</v>
      </c>
      <c r="C39" s="15">
        <v>2.25</v>
      </c>
      <c r="D39" s="14">
        <v>6</v>
      </c>
      <c r="E39" s="23">
        <f t="shared" si="3"/>
        <v>13.5</v>
      </c>
      <c r="F39" s="16">
        <v>0</v>
      </c>
      <c r="G39" s="23">
        <f t="shared" si="4"/>
        <v>0</v>
      </c>
      <c r="H39" s="23">
        <f t="shared" si="5"/>
        <v>13.5</v>
      </c>
    </row>
    <row r="40" spans="1:8" x14ac:dyDescent="0.25">
      <c r="A40" s="14" t="s">
        <v>109</v>
      </c>
      <c r="B40" s="14" t="s">
        <v>18</v>
      </c>
      <c r="C40" s="15">
        <v>0.51</v>
      </c>
      <c r="D40" s="14">
        <v>2</v>
      </c>
      <c r="E40" s="23">
        <f t="shared" si="3"/>
        <v>1.02</v>
      </c>
      <c r="F40" s="16">
        <v>0</v>
      </c>
      <c r="G40" s="23">
        <f t="shared" si="4"/>
        <v>0</v>
      </c>
      <c r="H40" s="23">
        <f t="shared" si="5"/>
        <v>1.02</v>
      </c>
    </row>
    <row r="41" spans="1:8" x14ac:dyDescent="0.25">
      <c r="A41" s="14" t="s">
        <v>110</v>
      </c>
      <c r="B41" s="14" t="s">
        <v>18</v>
      </c>
      <c r="C41" s="15">
        <v>0.42</v>
      </c>
      <c r="D41" s="14">
        <v>12.8</v>
      </c>
      <c r="E41" s="23">
        <f t="shared" si="3"/>
        <v>5.38</v>
      </c>
      <c r="F41" s="16">
        <v>0</v>
      </c>
      <c r="G41" s="23">
        <f t="shared" si="4"/>
        <v>0</v>
      </c>
      <c r="H41" s="23">
        <f t="shared" si="5"/>
        <v>5.38</v>
      </c>
    </row>
    <row r="42" spans="1:8" x14ac:dyDescent="0.25">
      <c r="A42" s="14" t="s">
        <v>441</v>
      </c>
      <c r="B42" s="14" t="s">
        <v>18</v>
      </c>
      <c r="C42" s="15">
        <v>1.75</v>
      </c>
      <c r="D42" s="14">
        <v>1</v>
      </c>
      <c r="E42" s="23">
        <f t="shared" si="3"/>
        <v>1.75</v>
      </c>
      <c r="F42" s="16">
        <v>0</v>
      </c>
      <c r="G42" s="23">
        <f t="shared" si="4"/>
        <v>0</v>
      </c>
      <c r="H42" s="23">
        <f t="shared" si="5"/>
        <v>1.75</v>
      </c>
    </row>
    <row r="43" spans="1:8" x14ac:dyDescent="0.25">
      <c r="A43" s="14" t="s">
        <v>111</v>
      </c>
      <c r="B43" s="14" t="s">
        <v>48</v>
      </c>
      <c r="C43" s="15">
        <v>15</v>
      </c>
      <c r="D43" s="14">
        <v>1</v>
      </c>
      <c r="E43" s="23">
        <f t="shared" si="3"/>
        <v>15</v>
      </c>
      <c r="F43" s="16">
        <v>0</v>
      </c>
      <c r="G43" s="23">
        <f t="shared" si="4"/>
        <v>0</v>
      </c>
      <c r="H43" s="23">
        <f t="shared" si="5"/>
        <v>15</v>
      </c>
    </row>
    <row r="44" spans="1:8" x14ac:dyDescent="0.25">
      <c r="A44" s="14" t="s">
        <v>112</v>
      </c>
      <c r="B44" s="14" t="s">
        <v>18</v>
      </c>
      <c r="C44" s="15">
        <v>11.63</v>
      </c>
      <c r="D44" s="14">
        <v>1.5</v>
      </c>
      <c r="E44" s="23">
        <f t="shared" si="3"/>
        <v>17.45</v>
      </c>
      <c r="F44" s="16">
        <v>0</v>
      </c>
      <c r="G44" s="23">
        <f t="shared" si="4"/>
        <v>0</v>
      </c>
      <c r="H44" s="23">
        <f t="shared" si="5"/>
        <v>17.45</v>
      </c>
    </row>
    <row r="45" spans="1:8" x14ac:dyDescent="0.25">
      <c r="A45" s="13" t="s">
        <v>33</v>
      </c>
      <c r="C45" s="23"/>
      <c r="E45" s="23"/>
    </row>
    <row r="46" spans="1:8" x14ac:dyDescent="0.25">
      <c r="A46" s="14" t="s">
        <v>371</v>
      </c>
      <c r="B46" s="14" t="s">
        <v>60</v>
      </c>
      <c r="C46" s="15">
        <v>2.66</v>
      </c>
      <c r="D46" s="14">
        <v>45</v>
      </c>
      <c r="E46" s="23">
        <f>ROUND(C46*D46,2)</f>
        <v>119.7</v>
      </c>
      <c r="F46" s="16">
        <v>0</v>
      </c>
      <c r="G46" s="23">
        <f>ROUND(E46*F46,2)</f>
        <v>0</v>
      </c>
      <c r="H46" s="23">
        <f>ROUND(E46-G46,2)</f>
        <v>119.7</v>
      </c>
    </row>
    <row r="47" spans="1:8" x14ac:dyDescent="0.25">
      <c r="A47" s="13" t="s">
        <v>85</v>
      </c>
      <c r="C47" s="23"/>
      <c r="E47" s="23"/>
    </row>
    <row r="48" spans="1:8" x14ac:dyDescent="0.25">
      <c r="A48" s="14" t="s">
        <v>86</v>
      </c>
      <c r="B48" s="14" t="s">
        <v>18</v>
      </c>
      <c r="C48" s="15">
        <v>0.06</v>
      </c>
      <c r="D48" s="14">
        <v>48</v>
      </c>
      <c r="E48" s="23">
        <f>ROUND(C48*D48,2)</f>
        <v>2.88</v>
      </c>
      <c r="F48" s="16">
        <v>0</v>
      </c>
      <c r="G48" s="23">
        <f>ROUND(E48*F48,2)</f>
        <v>0</v>
      </c>
      <c r="H48" s="23">
        <f>ROUND(E48-G48,2)</f>
        <v>2.88</v>
      </c>
    </row>
    <row r="49" spans="1:8" x14ac:dyDescent="0.25">
      <c r="A49" s="13" t="s">
        <v>113</v>
      </c>
      <c r="C49" s="23"/>
      <c r="E49" s="23"/>
    </row>
    <row r="50" spans="1:8" x14ac:dyDescent="0.25">
      <c r="A50" s="14" t="s">
        <v>114</v>
      </c>
      <c r="B50" s="14" t="s">
        <v>26</v>
      </c>
      <c r="C50" s="15">
        <v>3.3</v>
      </c>
      <c r="D50" s="14">
        <v>0.4</v>
      </c>
      <c r="E50" s="23">
        <f>ROUND(C50*D50,2)</f>
        <v>1.32</v>
      </c>
      <c r="F50" s="16">
        <v>0</v>
      </c>
      <c r="G50" s="23">
        <f>ROUND(E50*F50,2)</f>
        <v>0</v>
      </c>
      <c r="H50" s="23">
        <f>ROUND(E50-G50,2)</f>
        <v>1.32</v>
      </c>
    </row>
    <row r="51" spans="1:8" x14ac:dyDescent="0.25">
      <c r="A51" s="13" t="s">
        <v>61</v>
      </c>
      <c r="C51" s="23"/>
      <c r="E51" s="23"/>
    </row>
    <row r="52" spans="1:8" x14ac:dyDescent="0.25">
      <c r="A52" s="14" t="s">
        <v>62</v>
      </c>
      <c r="B52" s="14" t="s">
        <v>48</v>
      </c>
      <c r="C52" s="15">
        <v>9</v>
      </c>
      <c r="D52" s="14">
        <v>1</v>
      </c>
      <c r="E52" s="23">
        <f>ROUND(C52*D52,2)</f>
        <v>9</v>
      </c>
      <c r="F52" s="16">
        <v>0</v>
      </c>
      <c r="G52" s="23">
        <f>ROUND(E52*F52,2)</f>
        <v>0</v>
      </c>
      <c r="H52" s="23">
        <f>ROUND(E52-G52,2)</f>
        <v>9</v>
      </c>
    </row>
    <row r="53" spans="1:8" x14ac:dyDescent="0.25">
      <c r="A53" s="13" t="s">
        <v>87</v>
      </c>
      <c r="C53" s="23"/>
      <c r="E53" s="23"/>
    </row>
    <row r="54" spans="1:8" x14ac:dyDescent="0.25">
      <c r="A54" s="14" t="s">
        <v>88</v>
      </c>
      <c r="B54" s="14" t="s">
        <v>48</v>
      </c>
      <c r="C54" s="15">
        <v>1</v>
      </c>
      <c r="D54" s="14">
        <v>1</v>
      </c>
      <c r="E54" s="23">
        <f>ROUND(C54*D54,2)</f>
        <v>1</v>
      </c>
      <c r="F54" s="16">
        <v>0</v>
      </c>
      <c r="G54" s="23">
        <f>ROUND(E54*F54,2)</f>
        <v>0</v>
      </c>
      <c r="H54" s="23">
        <f>ROUND(E54-G54,2)</f>
        <v>1</v>
      </c>
    </row>
    <row r="55" spans="1:8" x14ac:dyDescent="0.25">
      <c r="A55" s="13" t="s">
        <v>34</v>
      </c>
      <c r="C55" s="23"/>
      <c r="E55" s="23"/>
    </row>
    <row r="56" spans="1:8" x14ac:dyDescent="0.25">
      <c r="A56" s="14" t="s">
        <v>35</v>
      </c>
      <c r="B56" s="14" t="s">
        <v>36</v>
      </c>
      <c r="C56" s="15">
        <v>63.67</v>
      </c>
      <c r="D56" s="14">
        <v>0.66600000000000004</v>
      </c>
      <c r="E56" s="23">
        <f>ROUND(C56*D56,2)</f>
        <v>42.4</v>
      </c>
      <c r="F56" s="16">
        <v>0</v>
      </c>
      <c r="G56" s="23">
        <f>ROUND(E56*F56,2)</f>
        <v>0</v>
      </c>
      <c r="H56" s="23">
        <f>ROUND(E56-G56,2)</f>
        <v>42.4</v>
      </c>
    </row>
    <row r="57" spans="1:8" x14ac:dyDescent="0.25">
      <c r="A57" s="13" t="s">
        <v>115</v>
      </c>
      <c r="C57" s="23"/>
      <c r="E57" s="23"/>
    </row>
    <row r="58" spans="1:8" x14ac:dyDescent="0.25">
      <c r="A58" s="14" t="s">
        <v>116</v>
      </c>
      <c r="B58" s="14" t="s">
        <v>48</v>
      </c>
      <c r="C58" s="15">
        <v>8</v>
      </c>
      <c r="D58" s="14">
        <v>1</v>
      </c>
      <c r="E58" s="23">
        <f>ROUND(C58*D58,2)</f>
        <v>8</v>
      </c>
      <c r="F58" s="16">
        <v>0</v>
      </c>
      <c r="G58" s="23">
        <f>ROUND(E58*F58,2)</f>
        <v>0</v>
      </c>
      <c r="H58" s="23">
        <f>ROUND(E58-G58,2)</f>
        <v>8</v>
      </c>
    </row>
    <row r="59" spans="1:8" x14ac:dyDescent="0.25">
      <c r="A59" s="13" t="s">
        <v>117</v>
      </c>
      <c r="C59" s="23"/>
      <c r="E59" s="23"/>
    </row>
    <row r="60" spans="1:8" x14ac:dyDescent="0.25">
      <c r="A60" s="14" t="s">
        <v>118</v>
      </c>
      <c r="B60" s="14" t="s">
        <v>48</v>
      </c>
      <c r="C60" s="15">
        <v>10</v>
      </c>
      <c r="D60" s="14">
        <v>0.33300000000000002</v>
      </c>
      <c r="E60" s="23">
        <f>ROUND(C60*D60,2)</f>
        <v>3.33</v>
      </c>
      <c r="F60" s="16">
        <v>0</v>
      </c>
      <c r="G60" s="23">
        <f>ROUND(E60*F60,2)</f>
        <v>0</v>
      </c>
      <c r="H60" s="23">
        <f>ROUND(E60-G60,2)</f>
        <v>3.33</v>
      </c>
    </row>
    <row r="61" spans="1:8" x14ac:dyDescent="0.25">
      <c r="A61" s="13" t="s">
        <v>37</v>
      </c>
      <c r="C61" s="23"/>
      <c r="E61" s="23"/>
    </row>
    <row r="62" spans="1:8" x14ac:dyDescent="0.25">
      <c r="A62" s="14" t="s">
        <v>38</v>
      </c>
      <c r="B62" s="14" t="s">
        <v>39</v>
      </c>
      <c r="C62" s="15">
        <v>19.28</v>
      </c>
      <c r="D62" s="14">
        <v>0.48470000000000002</v>
      </c>
      <c r="E62" s="23">
        <f>ROUND(C62*D62,2)</f>
        <v>9.35</v>
      </c>
      <c r="F62" s="16">
        <v>0</v>
      </c>
      <c r="G62" s="23">
        <f>ROUND(E62*F62,2)</f>
        <v>0</v>
      </c>
      <c r="H62" s="23">
        <f>ROUND(E62-G62,2)</f>
        <v>9.35</v>
      </c>
    </row>
    <row r="63" spans="1:8" x14ac:dyDescent="0.25">
      <c r="A63" s="14" t="s">
        <v>91</v>
      </c>
      <c r="B63" s="14" t="s">
        <v>39</v>
      </c>
      <c r="C63" s="15">
        <v>19.28</v>
      </c>
      <c r="D63" s="14">
        <v>0.20760000000000001</v>
      </c>
      <c r="E63" s="23">
        <f>ROUND(C63*D63,2)</f>
        <v>4</v>
      </c>
      <c r="F63" s="16">
        <v>0</v>
      </c>
      <c r="G63" s="23">
        <f>ROUND(E63*F63,2)</f>
        <v>0</v>
      </c>
      <c r="H63" s="23">
        <f>ROUND(E63-G63,2)</f>
        <v>4</v>
      </c>
    </row>
    <row r="64" spans="1:8" x14ac:dyDescent="0.25">
      <c r="A64" s="13" t="s">
        <v>43</v>
      </c>
      <c r="C64" s="23"/>
      <c r="E64" s="23"/>
    </row>
    <row r="65" spans="1:8" x14ac:dyDescent="0.25">
      <c r="A65" s="14" t="s">
        <v>42</v>
      </c>
      <c r="B65" s="14" t="s">
        <v>39</v>
      </c>
      <c r="C65" s="15">
        <v>9.06</v>
      </c>
      <c r="D65" s="14">
        <v>0.1236</v>
      </c>
      <c r="E65" s="23">
        <f>ROUND(C65*D65,2)</f>
        <v>1.1200000000000001</v>
      </c>
      <c r="F65" s="16">
        <v>0</v>
      </c>
      <c r="G65" s="23">
        <f>ROUND(E65*F65,2)</f>
        <v>0</v>
      </c>
      <c r="H65" s="23">
        <f>ROUND(E65-G65,2)</f>
        <v>1.1200000000000001</v>
      </c>
    </row>
    <row r="66" spans="1:8" x14ac:dyDescent="0.25">
      <c r="A66" s="14" t="s">
        <v>91</v>
      </c>
      <c r="B66" s="14" t="s">
        <v>39</v>
      </c>
      <c r="C66" s="15">
        <v>9.06</v>
      </c>
      <c r="D66" s="14">
        <v>0.18990000000000001</v>
      </c>
      <c r="E66" s="23">
        <f>ROUND(C66*D66,2)</f>
        <v>1.72</v>
      </c>
      <c r="F66" s="16">
        <v>0</v>
      </c>
      <c r="G66" s="23">
        <f>ROUND(E66*F66,2)</f>
        <v>0</v>
      </c>
      <c r="H66" s="23">
        <f>ROUND(E66-G66,2)</f>
        <v>1.72</v>
      </c>
    </row>
    <row r="67" spans="1:8" x14ac:dyDescent="0.25">
      <c r="A67" s="14" t="s">
        <v>44</v>
      </c>
      <c r="B67" s="14" t="s">
        <v>39</v>
      </c>
      <c r="C67" s="15">
        <v>19.3</v>
      </c>
      <c r="D67" s="14">
        <v>0.55379999999999996</v>
      </c>
      <c r="E67" s="23">
        <f>ROUND(C67*D67,2)</f>
        <v>10.69</v>
      </c>
      <c r="F67" s="16">
        <v>0</v>
      </c>
      <c r="G67" s="23">
        <f>ROUND(E67*F67,2)</f>
        <v>0</v>
      </c>
      <c r="H67" s="23">
        <f>ROUND(E67-G67,2)</f>
        <v>10.69</v>
      </c>
    </row>
    <row r="68" spans="1:8" x14ac:dyDescent="0.25">
      <c r="A68" s="13" t="s">
        <v>45</v>
      </c>
      <c r="C68" s="23"/>
      <c r="E68" s="23"/>
    </row>
    <row r="69" spans="1:8" x14ac:dyDescent="0.25">
      <c r="A69" s="14" t="s">
        <v>38</v>
      </c>
      <c r="B69" s="14" t="s">
        <v>19</v>
      </c>
      <c r="C69" s="15">
        <v>2.94</v>
      </c>
      <c r="D69" s="14">
        <v>7.4852999999999996</v>
      </c>
      <c r="E69" s="23">
        <f>ROUND(C69*D69,2)</f>
        <v>22.01</v>
      </c>
      <c r="F69" s="16">
        <v>0</v>
      </c>
      <c r="G69" s="23">
        <f>ROUND(E69*F69,2)</f>
        <v>0</v>
      </c>
      <c r="H69" s="23">
        <f>ROUND(E69-G69,2)</f>
        <v>22.01</v>
      </c>
    </row>
    <row r="70" spans="1:8" x14ac:dyDescent="0.25">
      <c r="A70" s="14" t="s">
        <v>91</v>
      </c>
      <c r="B70" s="14" t="s">
        <v>19</v>
      </c>
      <c r="C70" s="15">
        <v>2.94</v>
      </c>
      <c r="D70" s="14">
        <v>4.8836000000000004</v>
      </c>
      <c r="E70" s="23">
        <f>ROUND(C70*D70,2)</f>
        <v>14.36</v>
      </c>
      <c r="F70" s="16">
        <v>0</v>
      </c>
      <c r="G70" s="23">
        <f>ROUND(E70*F70,2)</f>
        <v>0</v>
      </c>
      <c r="H70" s="23">
        <f>ROUND(E70-G70,2)</f>
        <v>14.36</v>
      </c>
    </row>
    <row r="71" spans="1:8" x14ac:dyDescent="0.25">
      <c r="A71" s="13" t="s">
        <v>47</v>
      </c>
      <c r="C71" s="23"/>
      <c r="E71" s="23"/>
    </row>
    <row r="72" spans="1:8" x14ac:dyDescent="0.25">
      <c r="A72" s="14" t="s">
        <v>42</v>
      </c>
      <c r="B72" s="14" t="s">
        <v>48</v>
      </c>
      <c r="C72" s="15">
        <v>12.26</v>
      </c>
      <c r="D72" s="14">
        <v>1</v>
      </c>
      <c r="E72" s="23">
        <f>ROUND(C72*D72,2)</f>
        <v>12.26</v>
      </c>
      <c r="F72" s="16">
        <v>0</v>
      </c>
      <c r="G72" s="23">
        <f>ROUND(E72*F72,2)</f>
        <v>0</v>
      </c>
      <c r="H72" s="23">
        <f t="shared" ref="H72:H77" si="6">ROUND(E72-G72,2)</f>
        <v>12.26</v>
      </c>
    </row>
    <row r="73" spans="1:8" x14ac:dyDescent="0.25">
      <c r="A73" s="14" t="s">
        <v>38</v>
      </c>
      <c r="B73" s="14" t="s">
        <v>48</v>
      </c>
      <c r="C73" s="15">
        <v>5.97</v>
      </c>
      <c r="D73" s="14">
        <v>1</v>
      </c>
      <c r="E73" s="23">
        <f>ROUND(C73*D73,2)</f>
        <v>5.97</v>
      </c>
      <c r="F73" s="16">
        <v>0</v>
      </c>
      <c r="G73" s="23">
        <f>ROUND(E73*F73,2)</f>
        <v>0</v>
      </c>
      <c r="H73" s="23">
        <f t="shared" si="6"/>
        <v>5.97</v>
      </c>
    </row>
    <row r="74" spans="1:8" x14ac:dyDescent="0.25">
      <c r="A74" s="14" t="s">
        <v>91</v>
      </c>
      <c r="B74" s="14" t="s">
        <v>48</v>
      </c>
      <c r="C74" s="15">
        <v>30.28</v>
      </c>
      <c r="D74" s="14">
        <v>1</v>
      </c>
      <c r="E74" s="23">
        <f>ROUND(C74*D74,2)</f>
        <v>30.28</v>
      </c>
      <c r="F74" s="16">
        <v>0</v>
      </c>
      <c r="G74" s="23">
        <f>ROUND(E74*F74,2)</f>
        <v>0</v>
      </c>
      <c r="H74" s="23">
        <f t="shared" si="6"/>
        <v>30.28</v>
      </c>
    </row>
    <row r="75" spans="1:8" x14ac:dyDescent="0.25">
      <c r="A75" s="9" t="s">
        <v>49</v>
      </c>
      <c r="B75" s="9" t="s">
        <v>48</v>
      </c>
      <c r="C75" s="10">
        <v>30.65</v>
      </c>
      <c r="D75" s="9">
        <v>1</v>
      </c>
      <c r="E75" s="22">
        <f>ROUND(C75*D75,2)</f>
        <v>30.65</v>
      </c>
      <c r="F75" s="11">
        <v>0</v>
      </c>
      <c r="G75" s="22">
        <f>ROUND(E75*F75,2)</f>
        <v>0</v>
      </c>
      <c r="H75" s="22">
        <f t="shared" si="6"/>
        <v>30.65</v>
      </c>
    </row>
    <row r="76" spans="1:8" x14ac:dyDescent="0.25">
      <c r="A76" s="7" t="s">
        <v>50</v>
      </c>
      <c r="C76" s="23"/>
      <c r="E76" s="23">
        <f>SUM(E13:E75)</f>
        <v>946.58000000000038</v>
      </c>
      <c r="G76" s="12">
        <f>SUM(G13:G75)</f>
        <v>0</v>
      </c>
      <c r="H76" s="12">
        <f t="shared" si="6"/>
        <v>946.58</v>
      </c>
    </row>
    <row r="77" spans="1:8" x14ac:dyDescent="0.25">
      <c r="A77" s="7" t="s">
        <v>51</v>
      </c>
      <c r="C77" s="23"/>
      <c r="E77" s="23" t="e">
        <f>+#REF!-E76</f>
        <v>#REF!</v>
      </c>
      <c r="G77" s="12" t="e">
        <f>+#REF!-G76</f>
        <v>#REF!</v>
      </c>
      <c r="H77" s="12" t="e">
        <f t="shared" si="6"/>
        <v>#REF!</v>
      </c>
    </row>
    <row r="78" spans="1:8" x14ac:dyDescent="0.25">
      <c r="A78" t="s">
        <v>12</v>
      </c>
      <c r="C78" s="23"/>
      <c r="E78" s="23"/>
    </row>
    <row r="79" spans="1:8" x14ac:dyDescent="0.25">
      <c r="A79" s="7" t="s">
        <v>52</v>
      </c>
      <c r="C79" s="23"/>
      <c r="E79" s="23"/>
    </row>
    <row r="80" spans="1:8" x14ac:dyDescent="0.25">
      <c r="A80" s="14" t="s">
        <v>42</v>
      </c>
      <c r="B80" s="14" t="s">
        <v>48</v>
      </c>
      <c r="C80" s="15">
        <v>23.61</v>
      </c>
      <c r="D80" s="14">
        <v>1</v>
      </c>
      <c r="E80" s="23">
        <f>ROUND(C80*D80,2)</f>
        <v>23.61</v>
      </c>
      <c r="F80" s="16">
        <v>0</v>
      </c>
      <c r="G80" s="23">
        <f>ROUND(E80*F80,2)</f>
        <v>0</v>
      </c>
      <c r="H80" s="23">
        <f t="shared" ref="H80:H85" si="7">ROUND(E80-G80,2)</f>
        <v>23.61</v>
      </c>
    </row>
    <row r="81" spans="1:8" x14ac:dyDescent="0.25">
      <c r="A81" s="14" t="s">
        <v>38</v>
      </c>
      <c r="B81" s="14" t="s">
        <v>48</v>
      </c>
      <c r="C81" s="15">
        <v>46.27</v>
      </c>
      <c r="D81" s="14">
        <v>1</v>
      </c>
      <c r="E81" s="23">
        <f>ROUND(C81*D81,2)</f>
        <v>46.27</v>
      </c>
      <c r="F81" s="16">
        <v>0</v>
      </c>
      <c r="G81" s="23">
        <f>ROUND(E81*F81,2)</f>
        <v>0</v>
      </c>
      <c r="H81" s="23">
        <f t="shared" si="7"/>
        <v>46.27</v>
      </c>
    </row>
    <row r="82" spans="1:8" x14ac:dyDescent="0.25">
      <c r="A82" s="9" t="s">
        <v>91</v>
      </c>
      <c r="B82" s="9" t="s">
        <v>48</v>
      </c>
      <c r="C82" s="10">
        <v>147.18</v>
      </c>
      <c r="D82" s="9">
        <v>1</v>
      </c>
      <c r="E82" s="22">
        <f>ROUND(C82*D82,2)</f>
        <v>147.18</v>
      </c>
      <c r="F82" s="11">
        <v>0</v>
      </c>
      <c r="G82" s="22">
        <f>ROUND(E82*F82,2)</f>
        <v>0</v>
      </c>
      <c r="H82" s="22">
        <f t="shared" si="7"/>
        <v>147.18</v>
      </c>
    </row>
    <row r="83" spans="1:8" x14ac:dyDescent="0.25">
      <c r="A83" s="7" t="s">
        <v>53</v>
      </c>
      <c r="C83" s="23"/>
      <c r="E83" s="23">
        <f>SUM(E80:E82)</f>
        <v>217.06</v>
      </c>
      <c r="G83" s="12">
        <f>SUM(G80:G82)</f>
        <v>0</v>
      </c>
      <c r="H83" s="12">
        <f t="shared" si="7"/>
        <v>217.06</v>
      </c>
    </row>
    <row r="84" spans="1:8" x14ac:dyDescent="0.25">
      <c r="A84" s="7" t="s">
        <v>54</v>
      </c>
      <c r="C84" s="23"/>
      <c r="E84" s="23">
        <f>+E76+E83</f>
        <v>1163.6400000000003</v>
      </c>
      <c r="G84" s="12">
        <f>+G76+G83</f>
        <v>0</v>
      </c>
      <c r="H84" s="12">
        <f t="shared" si="7"/>
        <v>1163.6400000000001</v>
      </c>
    </row>
    <row r="85" spans="1:8" x14ac:dyDescent="0.25">
      <c r="A85" s="7" t="s">
        <v>55</v>
      </c>
      <c r="C85" s="23"/>
      <c r="E85" s="23" t="e">
        <f>+#REF!-E84</f>
        <v>#REF!</v>
      </c>
      <c r="G85" s="12" t="e">
        <f>+#REF!-G84</f>
        <v>#REF!</v>
      </c>
      <c r="H85" s="12" t="e">
        <f t="shared" si="7"/>
        <v>#REF!</v>
      </c>
    </row>
    <row r="86" spans="1:8" x14ac:dyDescent="0.25">
      <c r="A86" t="s">
        <v>119</v>
      </c>
      <c r="C86" s="23"/>
      <c r="E86" s="23"/>
    </row>
    <row r="87" spans="1:8" x14ac:dyDescent="0.25">
      <c r="A87" t="s">
        <v>483</v>
      </c>
      <c r="C87" s="23"/>
      <c r="E87" s="23"/>
    </row>
    <row r="88" spans="1:8" x14ac:dyDescent="0.25">
      <c r="A88" s="7" t="s">
        <v>120</v>
      </c>
      <c r="C88" s="23"/>
      <c r="E88" s="23"/>
    </row>
    <row r="89" spans="1:8" x14ac:dyDescent="0.25">
      <c r="A89" s="7" t="s">
        <v>121</v>
      </c>
      <c r="C89" s="23"/>
      <c r="E89" s="23"/>
    </row>
    <row r="98" spans="1:9" x14ac:dyDescent="0.25">
      <c r="A98" t="str" cm="1">
        <f t="array" aca="1" ref="A98" ca="1">MID(CELL("filename",A1),FIND("]",CELL("filename",A1))+1,256)</f>
        <v>cotton11</v>
      </c>
    </row>
    <row r="99" spans="1:9" x14ac:dyDescent="0.25">
      <c r="A99" s="7" t="s">
        <v>50</v>
      </c>
      <c r="E99" s="25">
        <f>VLOOKUP(A99,$A$1:$H$98,5,FALSE)</f>
        <v>946.58000000000038</v>
      </c>
    </row>
    <row r="100" spans="1:9" x14ac:dyDescent="0.25">
      <c r="A100" s="7" t="s">
        <v>288</v>
      </c>
      <c r="E100" s="25">
        <f>VLOOKUP(A100,$A$1:$H$98,5,FALSE)</f>
        <v>217.06</v>
      </c>
    </row>
    <row r="101" spans="1:9" x14ac:dyDescent="0.25">
      <c r="A101" s="7" t="s">
        <v>289</v>
      </c>
      <c r="E101" s="25">
        <f t="shared" ref="E101:E102" si="8">VLOOKUP(A101,$A$1:$H$98,5,FALSE)</f>
        <v>1163.6400000000003</v>
      </c>
    </row>
    <row r="102" spans="1:9" x14ac:dyDescent="0.25">
      <c r="A102" s="7" t="s">
        <v>55</v>
      </c>
      <c r="E102" s="25" t="e">
        <f t="shared" si="8"/>
        <v>#REF!</v>
      </c>
    </row>
    <row r="103" spans="1:9" x14ac:dyDescent="0.25">
      <c r="A103" s="21" t="s">
        <v>250</v>
      </c>
    </row>
    <row r="104" spans="1:9" x14ac:dyDescent="0.25">
      <c r="A104" s="21"/>
    </row>
    <row r="105" spans="1:9" x14ac:dyDescent="0.25">
      <c r="A105" s="25"/>
      <c r="B105" s="25"/>
      <c r="C105" s="25"/>
      <c r="D105" s="25"/>
      <c r="E105" s="25"/>
      <c r="F105" s="25"/>
      <c r="G105" s="25"/>
      <c r="H105" s="25"/>
    </row>
    <row r="106" spans="1:9" x14ac:dyDescent="0.25">
      <c r="B106" s="12"/>
      <c r="C106" s="12"/>
      <c r="D106" s="12"/>
      <c r="E106" s="12"/>
      <c r="F106" s="12"/>
      <c r="G106" s="12"/>
      <c r="H106" s="12"/>
      <c r="I106" s="12"/>
    </row>
    <row r="107" spans="1:9" x14ac:dyDescent="0.25">
      <c r="B107" s="12"/>
      <c r="C107" s="12"/>
      <c r="D107" s="12"/>
      <c r="E107" s="12"/>
      <c r="F107" s="12"/>
      <c r="G107" s="12"/>
      <c r="H107" s="12"/>
      <c r="I107" s="12"/>
    </row>
    <row r="108" spans="1:9" x14ac:dyDescent="0.25">
      <c r="B108" s="12"/>
      <c r="C108" s="12"/>
      <c r="D108" s="12"/>
      <c r="E108" s="12"/>
      <c r="F108" s="12"/>
      <c r="G108" s="12"/>
      <c r="H108" s="12"/>
      <c r="I108" s="12"/>
    </row>
    <row r="109" spans="1:9" x14ac:dyDescent="0.25">
      <c r="B109" s="12"/>
      <c r="C109" s="12"/>
      <c r="D109" s="12"/>
      <c r="E109" s="12"/>
      <c r="F109" s="12"/>
      <c r="G109" s="12"/>
      <c r="H109" s="12"/>
      <c r="I109" s="12"/>
    </row>
    <row r="110" spans="1:9" x14ac:dyDescent="0.25">
      <c r="B110" s="12"/>
      <c r="C110" s="12"/>
      <c r="D110" s="12"/>
      <c r="E110" s="12"/>
      <c r="F110" s="12"/>
      <c r="G110" s="12"/>
      <c r="H110" s="12"/>
      <c r="I110" s="12"/>
    </row>
    <row r="111" spans="1:9" x14ac:dyDescent="0.25">
      <c r="B111" s="12"/>
      <c r="C111" s="12"/>
      <c r="D111" s="12"/>
      <c r="E111" s="12"/>
      <c r="F111" s="12"/>
      <c r="G111" s="12"/>
      <c r="H111" s="12"/>
      <c r="I111" s="12"/>
    </row>
    <row r="112" spans="1:9" x14ac:dyDescent="0.25">
      <c r="B112" s="12"/>
      <c r="C112" s="12"/>
      <c r="D112" s="12"/>
      <c r="E112" s="12"/>
      <c r="F112" s="12"/>
      <c r="G112" s="12"/>
      <c r="H112" s="12"/>
      <c r="I112" s="12"/>
    </row>
    <row r="114" spans="1:14" x14ac:dyDescent="0.25">
      <c r="K114" s="21"/>
    </row>
    <row r="115" spans="1:14" x14ac:dyDescent="0.25">
      <c r="A115" s="21"/>
    </row>
    <row r="116" spans="1:14" x14ac:dyDescent="0.25">
      <c r="A116" s="25"/>
      <c r="N116" s="12"/>
    </row>
    <row r="117" spans="1:14" x14ac:dyDescent="0.25">
      <c r="B117" s="12"/>
      <c r="C117" s="12"/>
      <c r="D117" s="12"/>
      <c r="E117" s="12"/>
      <c r="F117" s="12"/>
      <c r="G117" s="12"/>
      <c r="H117" s="12"/>
      <c r="N117" s="12"/>
    </row>
    <row r="118" spans="1:14" x14ac:dyDescent="0.25">
      <c r="B118" s="12"/>
      <c r="C118" s="12"/>
      <c r="D118" s="12"/>
      <c r="E118" s="12"/>
      <c r="F118" s="12"/>
      <c r="G118" s="12"/>
      <c r="H118" s="12"/>
      <c r="N118" s="12"/>
    </row>
    <row r="119" spans="1:14" x14ac:dyDescent="0.25">
      <c r="B119" s="12"/>
      <c r="C119" s="12"/>
      <c r="D119" s="12"/>
      <c r="E119" s="12"/>
      <c r="F119" s="12"/>
      <c r="G119" s="12"/>
      <c r="H119" s="12"/>
      <c r="N119" s="12"/>
    </row>
    <row r="120" spans="1:14" x14ac:dyDescent="0.25">
      <c r="B120" s="12"/>
      <c r="C120" s="12"/>
      <c r="D120" s="12"/>
      <c r="E120" s="12"/>
      <c r="F120" s="12"/>
      <c r="G120" s="12"/>
      <c r="H120" s="12"/>
      <c r="N120" s="12"/>
    </row>
    <row r="121" spans="1:14" x14ac:dyDescent="0.25">
      <c r="B121" s="12"/>
      <c r="C121" s="12"/>
      <c r="D121" s="12"/>
      <c r="E121" s="12"/>
      <c r="F121" s="12"/>
      <c r="G121" s="12"/>
      <c r="H121" s="12"/>
      <c r="N121" s="12"/>
    </row>
    <row r="122" spans="1:14" x14ac:dyDescent="0.25">
      <c r="B122" s="12"/>
      <c r="C122" s="12"/>
      <c r="D122" s="12"/>
      <c r="E122" s="12"/>
      <c r="F122" s="12"/>
      <c r="G122" s="12"/>
      <c r="H122" s="12"/>
      <c r="N122" s="12"/>
    </row>
    <row r="123" spans="1:14" x14ac:dyDescent="0.25">
      <c r="B123" s="12"/>
      <c r="C123" s="12"/>
      <c r="D123" s="12"/>
      <c r="E123" s="12"/>
      <c r="F123" s="12"/>
      <c r="G123" s="12"/>
      <c r="H123" s="12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9645D-10E6-4917-A149-72061987867F}">
  <sheetPr codeName="Sheet24"/>
  <dimension ref="A1:N123"/>
  <sheetViews>
    <sheetView topLeftCell="A103" workbookViewId="0">
      <selection activeCell="D7" sqref="D7"/>
    </sheetView>
  </sheetViews>
  <sheetFormatPr defaultRowHeight="15" x14ac:dyDescent="0.25"/>
  <cols>
    <col min="1" max="1" width="22.85546875" customWidth="1"/>
    <col min="2" max="2" width="10.42578125" customWidth="1"/>
    <col min="3" max="3" width="10.85546875" customWidth="1"/>
    <col min="4" max="4" width="12.140625" customWidth="1"/>
    <col min="5" max="5" width="14.5703125" bestFit="1" customWidth="1"/>
    <col min="6" max="7" width="11.85546875" customWidth="1"/>
    <col min="8" max="8" width="10.5703125" bestFit="1" customWidth="1"/>
    <col min="9" max="9" width="10.85546875" customWidth="1"/>
  </cols>
  <sheetData>
    <row r="1" spans="1:8" x14ac:dyDescent="0.25">
      <c r="A1" s="81" t="s">
        <v>134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102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508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14</v>
      </c>
      <c r="C12" s="23"/>
      <c r="E12" s="23"/>
    </row>
    <row r="13" spans="1:8" x14ac:dyDescent="0.25">
      <c r="A13" s="14" t="s">
        <v>15</v>
      </c>
      <c r="B13" s="14" t="s">
        <v>16</v>
      </c>
      <c r="C13" s="15">
        <v>8.0500000000000007</v>
      </c>
      <c r="D13" s="14">
        <v>2.5</v>
      </c>
      <c r="E13" s="23">
        <f>ROUND(C13*D13,2)</f>
        <v>20.13</v>
      </c>
      <c r="F13" s="16">
        <v>0</v>
      </c>
      <c r="G13" s="23">
        <f>ROUND(E13*F13,2)</f>
        <v>0</v>
      </c>
      <c r="H13" s="23">
        <f>ROUND(E13-G13,2)</f>
        <v>20.13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5.75</v>
      </c>
      <c r="E14" s="23">
        <f>ROUND(C14*D14,2)</f>
        <v>43.13</v>
      </c>
      <c r="F14" s="16">
        <v>0</v>
      </c>
      <c r="G14" s="23">
        <f>ROUND(E14*F14,2)</f>
        <v>0</v>
      </c>
      <c r="H14" s="23">
        <f>ROUND(E14-G14,2)</f>
        <v>43.13</v>
      </c>
    </row>
    <row r="15" spans="1:8" x14ac:dyDescent="0.25">
      <c r="A15" s="13" t="s">
        <v>17</v>
      </c>
      <c r="C15" s="23"/>
      <c r="E15" s="23"/>
    </row>
    <row r="16" spans="1:8" x14ac:dyDescent="0.25">
      <c r="A16" s="14" t="s">
        <v>66</v>
      </c>
      <c r="B16" s="14" t="s">
        <v>18</v>
      </c>
      <c r="C16" s="15">
        <v>1.0900000000000001</v>
      </c>
      <c r="D16" s="14">
        <v>2.2999999999999998</v>
      </c>
      <c r="E16" s="23">
        <f>ROUND(C16*D16,2)</f>
        <v>2.5099999999999998</v>
      </c>
      <c r="F16" s="16">
        <v>0</v>
      </c>
      <c r="G16" s="23">
        <f>ROUND(E16*F16,2)</f>
        <v>0</v>
      </c>
      <c r="H16" s="23">
        <f>ROUND(E16-G16,2)</f>
        <v>2.5099999999999998</v>
      </c>
    </row>
    <row r="17" spans="1:8" x14ac:dyDescent="0.25">
      <c r="A17" s="14" t="s">
        <v>67</v>
      </c>
      <c r="B17" s="14" t="s">
        <v>26</v>
      </c>
      <c r="C17" s="15">
        <v>3.01</v>
      </c>
      <c r="D17" s="14">
        <v>2.3125</v>
      </c>
      <c r="E17" s="23">
        <f>ROUND(C17*D17,2)</f>
        <v>6.96</v>
      </c>
      <c r="F17" s="16">
        <v>0</v>
      </c>
      <c r="G17" s="23">
        <f>ROUND(E17*F17,2)</f>
        <v>0</v>
      </c>
      <c r="H17" s="23">
        <f>ROUND(E17-G17,2)</f>
        <v>6.96</v>
      </c>
    </row>
    <row r="18" spans="1:8" x14ac:dyDescent="0.25">
      <c r="A18" s="14" t="s">
        <v>68</v>
      </c>
      <c r="B18" s="14" t="s">
        <v>26</v>
      </c>
      <c r="C18" s="15">
        <v>7.75</v>
      </c>
      <c r="D18" s="14">
        <v>0.5</v>
      </c>
      <c r="E18" s="23">
        <f>ROUND(C18*D18,2)</f>
        <v>3.88</v>
      </c>
      <c r="F18" s="16">
        <v>0</v>
      </c>
      <c r="G18" s="23">
        <f>ROUND(E18*F18,2)</f>
        <v>0</v>
      </c>
      <c r="H18" s="23">
        <f>ROUND(E18-G18,2)</f>
        <v>3.88</v>
      </c>
    </row>
    <row r="19" spans="1:8" x14ac:dyDescent="0.25">
      <c r="A19" s="14" t="s">
        <v>495</v>
      </c>
      <c r="B19" s="14" t="s">
        <v>496</v>
      </c>
      <c r="C19" s="15">
        <v>41.25</v>
      </c>
      <c r="D19" s="14">
        <v>1.76</v>
      </c>
      <c r="E19" s="23">
        <f>ROUND(C19*D19,2)</f>
        <v>72.599999999999994</v>
      </c>
      <c r="F19" s="16">
        <v>0</v>
      </c>
      <c r="G19" s="23">
        <f>ROUND(E19*F19,2)</f>
        <v>0</v>
      </c>
      <c r="H19" s="23">
        <f>ROUND(E19-G19,2)</f>
        <v>72.599999999999994</v>
      </c>
    </row>
    <row r="20" spans="1:8" x14ac:dyDescent="0.25">
      <c r="A20" s="13" t="s">
        <v>69</v>
      </c>
      <c r="C20" s="23"/>
      <c r="E20" s="23"/>
    </row>
    <row r="21" spans="1:8" x14ac:dyDescent="0.25">
      <c r="A21" s="14" t="s">
        <v>70</v>
      </c>
      <c r="B21" s="14" t="s">
        <v>29</v>
      </c>
      <c r="C21" s="15">
        <v>0.11</v>
      </c>
      <c r="D21" s="14">
        <v>1500</v>
      </c>
      <c r="E21" s="23">
        <f>ROUND(C21*D21,2)</f>
        <v>165</v>
      </c>
      <c r="F21" s="16">
        <v>0</v>
      </c>
      <c r="G21" s="23">
        <f>ROUND(E21*F21,2)</f>
        <v>0</v>
      </c>
      <c r="H21" s="23">
        <f>ROUND(E21-G21,2)</f>
        <v>165</v>
      </c>
    </row>
    <row r="22" spans="1:8" x14ac:dyDescent="0.25">
      <c r="A22" s="13" t="s">
        <v>20</v>
      </c>
      <c r="C22" s="23"/>
      <c r="E22" s="23"/>
    </row>
    <row r="23" spans="1:8" x14ac:dyDescent="0.25">
      <c r="A23" s="14" t="s">
        <v>22</v>
      </c>
      <c r="B23" s="14" t="s">
        <v>21</v>
      </c>
      <c r="C23" s="15">
        <v>25.56</v>
      </c>
      <c r="D23" s="14">
        <v>1.5</v>
      </c>
      <c r="E23" s="23">
        <f>ROUND(C23*D23,2)</f>
        <v>38.340000000000003</v>
      </c>
      <c r="F23" s="16">
        <v>0</v>
      </c>
      <c r="G23" s="23">
        <f>ROUND(E23*F23,2)</f>
        <v>0</v>
      </c>
      <c r="H23" s="23">
        <f>ROUND(E23-G23,2)</f>
        <v>38.340000000000003</v>
      </c>
    </row>
    <row r="24" spans="1:8" x14ac:dyDescent="0.25">
      <c r="A24" s="14" t="s">
        <v>103</v>
      </c>
      <c r="B24" s="14" t="s">
        <v>19</v>
      </c>
      <c r="C24" s="15">
        <v>2.63</v>
      </c>
      <c r="D24" s="14">
        <v>34.358199999999997</v>
      </c>
      <c r="E24" s="23">
        <f>ROUND(C24*D24,2)</f>
        <v>90.36</v>
      </c>
      <c r="F24" s="16">
        <v>0</v>
      </c>
      <c r="G24" s="23">
        <f>ROUND(E24*F24,2)</f>
        <v>0</v>
      </c>
      <c r="H24" s="23">
        <f>ROUND(E24-G24,2)</f>
        <v>90.36</v>
      </c>
    </row>
    <row r="25" spans="1:8" x14ac:dyDescent="0.25">
      <c r="A25" s="13" t="s">
        <v>23</v>
      </c>
      <c r="C25" s="23"/>
      <c r="E25" s="23"/>
    </row>
    <row r="26" spans="1:8" x14ac:dyDescent="0.25">
      <c r="A26" s="14" t="s">
        <v>71</v>
      </c>
      <c r="B26" s="14" t="s">
        <v>48</v>
      </c>
      <c r="C26" s="15">
        <v>20</v>
      </c>
      <c r="D26" s="14">
        <v>1</v>
      </c>
      <c r="E26" s="23">
        <f>ROUND(C26*D26,2)</f>
        <v>20</v>
      </c>
      <c r="F26" s="16">
        <v>0</v>
      </c>
      <c r="G26" s="23">
        <f>ROUND(E26*F26,2)</f>
        <v>0</v>
      </c>
      <c r="H26" s="23">
        <f>ROUND(E26-G26,2)</f>
        <v>20</v>
      </c>
    </row>
    <row r="27" spans="1:8" x14ac:dyDescent="0.25">
      <c r="A27" s="13" t="s">
        <v>24</v>
      </c>
      <c r="C27" s="23"/>
      <c r="E27" s="23"/>
    </row>
    <row r="28" spans="1:8" x14ac:dyDescent="0.25">
      <c r="A28" s="14" t="s">
        <v>59</v>
      </c>
      <c r="B28" s="14" t="s">
        <v>26</v>
      </c>
      <c r="C28" s="15">
        <v>15</v>
      </c>
      <c r="D28" s="14">
        <v>0.5</v>
      </c>
      <c r="E28" s="23">
        <f t="shared" ref="E28:E34" si="0">ROUND(C28*D28,2)</f>
        <v>7.5</v>
      </c>
      <c r="F28" s="16">
        <v>0</v>
      </c>
      <c r="G28" s="23">
        <f t="shared" ref="G28:G34" si="1">ROUND(E28*F28,2)</f>
        <v>0</v>
      </c>
      <c r="H28" s="23">
        <f t="shared" ref="H28:H34" si="2">ROUND(E28-G28,2)</f>
        <v>7.5</v>
      </c>
    </row>
    <row r="29" spans="1:8" x14ac:dyDescent="0.25">
      <c r="A29" s="14" t="s">
        <v>25</v>
      </c>
      <c r="B29" s="14" t="s">
        <v>18</v>
      </c>
      <c r="C29" s="15">
        <v>0.12</v>
      </c>
      <c r="D29" s="14">
        <v>32</v>
      </c>
      <c r="E29" s="23">
        <f t="shared" si="0"/>
        <v>3.84</v>
      </c>
      <c r="F29" s="16">
        <v>0</v>
      </c>
      <c r="G29" s="23">
        <f t="shared" si="1"/>
        <v>0</v>
      </c>
      <c r="H29" s="23">
        <f t="shared" si="2"/>
        <v>3.84</v>
      </c>
    </row>
    <row r="30" spans="1:8" x14ac:dyDescent="0.25">
      <c r="A30" s="14" t="s">
        <v>104</v>
      </c>
      <c r="B30" s="14" t="s">
        <v>26</v>
      </c>
      <c r="C30" s="15">
        <v>11.55</v>
      </c>
      <c r="D30" s="14">
        <v>1</v>
      </c>
      <c r="E30" s="23">
        <f t="shared" si="0"/>
        <v>11.55</v>
      </c>
      <c r="F30" s="16">
        <v>0</v>
      </c>
      <c r="G30" s="23">
        <f t="shared" si="1"/>
        <v>0</v>
      </c>
      <c r="H30" s="23">
        <f t="shared" si="2"/>
        <v>11.55</v>
      </c>
    </row>
    <row r="31" spans="1:8" x14ac:dyDescent="0.25">
      <c r="A31" s="14" t="s">
        <v>105</v>
      </c>
      <c r="B31" s="14" t="s">
        <v>18</v>
      </c>
      <c r="C31" s="15">
        <v>0.32</v>
      </c>
      <c r="D31" s="14">
        <v>48</v>
      </c>
      <c r="E31" s="23">
        <f t="shared" si="0"/>
        <v>15.36</v>
      </c>
      <c r="F31" s="16">
        <v>0</v>
      </c>
      <c r="G31" s="23">
        <f t="shared" si="1"/>
        <v>0</v>
      </c>
      <c r="H31" s="23">
        <f t="shared" si="2"/>
        <v>15.36</v>
      </c>
    </row>
    <row r="32" spans="1:8" x14ac:dyDescent="0.25">
      <c r="A32" s="14" t="s">
        <v>106</v>
      </c>
      <c r="B32" s="14" t="s">
        <v>26</v>
      </c>
      <c r="C32" s="15">
        <v>7.34</v>
      </c>
      <c r="D32" s="14">
        <v>2</v>
      </c>
      <c r="E32" s="23">
        <f t="shared" si="0"/>
        <v>14.68</v>
      </c>
      <c r="F32" s="16">
        <v>0</v>
      </c>
      <c r="G32" s="23">
        <f t="shared" si="1"/>
        <v>0</v>
      </c>
      <c r="H32" s="23">
        <f t="shared" si="2"/>
        <v>14.68</v>
      </c>
    </row>
    <row r="33" spans="1:8" x14ac:dyDescent="0.25">
      <c r="A33" s="14" t="s">
        <v>370</v>
      </c>
      <c r="B33" s="14" t="s">
        <v>26</v>
      </c>
      <c r="C33" s="15">
        <v>6.07</v>
      </c>
      <c r="D33" s="14">
        <v>7</v>
      </c>
      <c r="E33" s="23">
        <f t="shared" si="0"/>
        <v>42.49</v>
      </c>
      <c r="F33" s="16">
        <v>0</v>
      </c>
      <c r="G33" s="23">
        <f t="shared" si="1"/>
        <v>0</v>
      </c>
      <c r="H33" s="23">
        <f t="shared" si="2"/>
        <v>42.49</v>
      </c>
    </row>
    <row r="34" spans="1:8" x14ac:dyDescent="0.25">
      <c r="A34" s="14" t="s">
        <v>74</v>
      </c>
      <c r="B34" s="14" t="s">
        <v>26</v>
      </c>
      <c r="C34" s="15">
        <v>7.79</v>
      </c>
      <c r="D34" s="14">
        <v>2</v>
      </c>
      <c r="E34" s="23">
        <f t="shared" si="0"/>
        <v>15.58</v>
      </c>
      <c r="F34" s="16">
        <v>0</v>
      </c>
      <c r="G34" s="23">
        <f t="shared" si="1"/>
        <v>0</v>
      </c>
      <c r="H34" s="23">
        <f t="shared" si="2"/>
        <v>15.58</v>
      </c>
    </row>
    <row r="35" spans="1:8" x14ac:dyDescent="0.25">
      <c r="A35" s="13" t="s">
        <v>27</v>
      </c>
      <c r="C35" s="23"/>
      <c r="E35" s="23"/>
    </row>
    <row r="36" spans="1:8" x14ac:dyDescent="0.25">
      <c r="A36" s="14" t="s">
        <v>78</v>
      </c>
      <c r="B36" s="14" t="s">
        <v>29</v>
      </c>
      <c r="C36" s="15">
        <v>7.97</v>
      </c>
      <c r="D36" s="14">
        <v>2</v>
      </c>
      <c r="E36" s="23">
        <f t="shared" ref="E36:E44" si="3">ROUND(C36*D36,2)</f>
        <v>15.94</v>
      </c>
      <c r="F36" s="16">
        <v>0</v>
      </c>
      <c r="G36" s="23">
        <f t="shared" ref="G36:G44" si="4">ROUND(E36*F36,2)</f>
        <v>0</v>
      </c>
      <c r="H36" s="23">
        <f t="shared" ref="H36:H44" si="5">ROUND(E36-G36,2)</f>
        <v>15.94</v>
      </c>
    </row>
    <row r="37" spans="1:8" x14ac:dyDescent="0.25">
      <c r="A37" s="14" t="s">
        <v>107</v>
      </c>
      <c r="B37" s="14" t="s">
        <v>18</v>
      </c>
      <c r="C37" s="15">
        <v>1.77</v>
      </c>
      <c r="D37" s="14">
        <v>5.2</v>
      </c>
      <c r="E37" s="23">
        <f t="shared" si="3"/>
        <v>9.1999999999999993</v>
      </c>
      <c r="F37" s="16">
        <v>0</v>
      </c>
      <c r="G37" s="23">
        <f t="shared" si="4"/>
        <v>0</v>
      </c>
      <c r="H37" s="23">
        <f t="shared" si="5"/>
        <v>9.1999999999999993</v>
      </c>
    </row>
    <row r="38" spans="1:8" x14ac:dyDescent="0.25">
      <c r="A38" s="14" t="s">
        <v>108</v>
      </c>
      <c r="B38" s="14" t="s">
        <v>18</v>
      </c>
      <c r="C38" s="15">
        <v>2.25</v>
      </c>
      <c r="D38" s="14">
        <v>6</v>
      </c>
      <c r="E38" s="23">
        <f t="shared" si="3"/>
        <v>13.5</v>
      </c>
      <c r="F38" s="16">
        <v>0</v>
      </c>
      <c r="G38" s="23">
        <f t="shared" si="4"/>
        <v>0</v>
      </c>
      <c r="H38" s="23">
        <f t="shared" si="5"/>
        <v>13.5</v>
      </c>
    </row>
    <row r="39" spans="1:8" x14ac:dyDescent="0.25">
      <c r="A39" s="14" t="s">
        <v>109</v>
      </c>
      <c r="B39" s="14" t="s">
        <v>18</v>
      </c>
      <c r="C39" s="15">
        <v>0.51</v>
      </c>
      <c r="D39" s="14">
        <v>2</v>
      </c>
      <c r="E39" s="23">
        <f t="shared" si="3"/>
        <v>1.02</v>
      </c>
      <c r="F39" s="16">
        <v>0</v>
      </c>
      <c r="G39" s="23">
        <f t="shared" si="4"/>
        <v>0</v>
      </c>
      <c r="H39" s="23">
        <f t="shared" si="5"/>
        <v>1.02</v>
      </c>
    </row>
    <row r="40" spans="1:8" x14ac:dyDescent="0.25">
      <c r="A40" s="14" t="s">
        <v>79</v>
      </c>
      <c r="B40" s="14" t="s">
        <v>18</v>
      </c>
      <c r="C40" s="15">
        <v>7.29</v>
      </c>
      <c r="D40" s="14">
        <v>2</v>
      </c>
      <c r="E40" s="23">
        <f t="shared" si="3"/>
        <v>14.58</v>
      </c>
      <c r="F40" s="16">
        <v>0</v>
      </c>
      <c r="G40" s="23">
        <f t="shared" si="4"/>
        <v>0</v>
      </c>
      <c r="H40" s="23">
        <f t="shared" si="5"/>
        <v>14.58</v>
      </c>
    </row>
    <row r="41" spans="1:8" x14ac:dyDescent="0.25">
      <c r="A41" s="14" t="s">
        <v>110</v>
      </c>
      <c r="B41" s="14" t="s">
        <v>18</v>
      </c>
      <c r="C41" s="15">
        <v>0.42</v>
      </c>
      <c r="D41" s="14">
        <v>12.8</v>
      </c>
      <c r="E41" s="23">
        <f t="shared" si="3"/>
        <v>5.38</v>
      </c>
      <c r="F41" s="16">
        <v>0</v>
      </c>
      <c r="G41" s="23">
        <f t="shared" si="4"/>
        <v>0</v>
      </c>
      <c r="H41" s="23">
        <f t="shared" si="5"/>
        <v>5.38</v>
      </c>
    </row>
    <row r="42" spans="1:8" x14ac:dyDescent="0.25">
      <c r="A42" s="14" t="s">
        <v>441</v>
      </c>
      <c r="B42" s="14" t="s">
        <v>18</v>
      </c>
      <c r="C42" s="15">
        <v>1.75</v>
      </c>
      <c r="D42" s="14">
        <v>1</v>
      </c>
      <c r="E42" s="23">
        <f t="shared" si="3"/>
        <v>1.75</v>
      </c>
      <c r="F42" s="16">
        <v>0</v>
      </c>
      <c r="G42" s="23">
        <f t="shared" si="4"/>
        <v>0</v>
      </c>
      <c r="H42" s="23">
        <f t="shared" si="5"/>
        <v>1.75</v>
      </c>
    </row>
    <row r="43" spans="1:8" x14ac:dyDescent="0.25">
      <c r="A43" s="14" t="s">
        <v>111</v>
      </c>
      <c r="B43" s="14" t="s">
        <v>48</v>
      </c>
      <c r="C43" s="15">
        <v>15</v>
      </c>
      <c r="D43" s="14">
        <v>1.5</v>
      </c>
      <c r="E43" s="23">
        <f t="shared" si="3"/>
        <v>22.5</v>
      </c>
      <c r="F43" s="16">
        <v>0</v>
      </c>
      <c r="G43" s="23">
        <f t="shared" si="4"/>
        <v>0</v>
      </c>
      <c r="H43" s="23">
        <f t="shared" si="5"/>
        <v>22.5</v>
      </c>
    </row>
    <row r="44" spans="1:8" x14ac:dyDescent="0.25">
      <c r="A44" s="14" t="s">
        <v>112</v>
      </c>
      <c r="B44" s="14" t="s">
        <v>18</v>
      </c>
      <c r="C44" s="15">
        <v>11.63</v>
      </c>
      <c r="D44" s="14">
        <v>1.5</v>
      </c>
      <c r="E44" s="23">
        <f t="shared" si="3"/>
        <v>17.45</v>
      </c>
      <c r="F44" s="16">
        <v>0</v>
      </c>
      <c r="G44" s="23">
        <f t="shared" si="4"/>
        <v>0</v>
      </c>
      <c r="H44" s="23">
        <f t="shared" si="5"/>
        <v>17.45</v>
      </c>
    </row>
    <row r="45" spans="1:8" x14ac:dyDescent="0.25">
      <c r="A45" s="13" t="s">
        <v>30</v>
      </c>
      <c r="C45" s="23"/>
      <c r="E45" s="23"/>
    </row>
    <row r="46" spans="1:8" x14ac:dyDescent="0.25">
      <c r="A46" s="14" t="s">
        <v>31</v>
      </c>
      <c r="B46" s="14" t="s">
        <v>32</v>
      </c>
      <c r="C46" s="15">
        <v>0.24</v>
      </c>
      <c r="D46" s="14">
        <v>33</v>
      </c>
      <c r="E46" s="23">
        <f>ROUND(C46*D46,2)</f>
        <v>7.92</v>
      </c>
      <c r="F46" s="16">
        <v>0</v>
      </c>
      <c r="G46" s="23">
        <f>ROUND(E46*F46,2)</f>
        <v>0</v>
      </c>
      <c r="H46" s="23">
        <f>ROUND(E46-G46,2)</f>
        <v>7.92</v>
      </c>
    </row>
    <row r="47" spans="1:8" x14ac:dyDescent="0.25">
      <c r="A47" s="13" t="s">
        <v>33</v>
      </c>
      <c r="C47" s="23"/>
      <c r="E47" s="23"/>
    </row>
    <row r="48" spans="1:8" x14ac:dyDescent="0.25">
      <c r="A48" s="14" t="s">
        <v>371</v>
      </c>
      <c r="B48" s="14" t="s">
        <v>60</v>
      </c>
      <c r="C48" s="15">
        <v>2.66</v>
      </c>
      <c r="D48" s="14">
        <v>45</v>
      </c>
      <c r="E48" s="23">
        <f>ROUND(C48*D48,2)</f>
        <v>119.7</v>
      </c>
      <c r="F48" s="16">
        <v>0</v>
      </c>
      <c r="G48" s="23">
        <f>ROUND(E48*F48,2)</f>
        <v>0</v>
      </c>
      <c r="H48" s="23">
        <f>ROUND(E48-G48,2)</f>
        <v>119.7</v>
      </c>
    </row>
    <row r="49" spans="1:8" x14ac:dyDescent="0.25">
      <c r="A49" s="13" t="s">
        <v>85</v>
      </c>
      <c r="C49" s="23"/>
      <c r="E49" s="23"/>
    </row>
    <row r="50" spans="1:8" x14ac:dyDescent="0.25">
      <c r="A50" s="14" t="s">
        <v>86</v>
      </c>
      <c r="B50" s="14" t="s">
        <v>18</v>
      </c>
      <c r="C50" s="15">
        <v>0.06</v>
      </c>
      <c r="D50" s="14">
        <v>51</v>
      </c>
      <c r="E50" s="23">
        <f>ROUND(C50*D50,2)</f>
        <v>3.06</v>
      </c>
      <c r="F50" s="16">
        <v>0</v>
      </c>
      <c r="G50" s="23">
        <f>ROUND(E50*F50,2)</f>
        <v>0</v>
      </c>
      <c r="H50" s="23">
        <f>ROUND(E50-G50,2)</f>
        <v>3.06</v>
      </c>
    </row>
    <row r="51" spans="1:8" x14ac:dyDescent="0.25">
      <c r="A51" s="13" t="s">
        <v>113</v>
      </c>
      <c r="C51" s="23"/>
      <c r="E51" s="23"/>
    </row>
    <row r="52" spans="1:8" x14ac:dyDescent="0.25">
      <c r="A52" s="14" t="s">
        <v>114</v>
      </c>
      <c r="B52" s="14" t="s">
        <v>26</v>
      </c>
      <c r="C52" s="15">
        <v>3.3</v>
      </c>
      <c r="D52" s="14">
        <v>0.4</v>
      </c>
      <c r="E52" s="23">
        <f>ROUND(C52*D52,2)</f>
        <v>1.32</v>
      </c>
      <c r="F52" s="16">
        <v>0</v>
      </c>
      <c r="G52" s="23">
        <f>ROUND(E52*F52,2)</f>
        <v>0</v>
      </c>
      <c r="H52" s="23">
        <f>ROUND(E52-G52,2)</f>
        <v>1.32</v>
      </c>
    </row>
    <row r="53" spans="1:8" x14ac:dyDescent="0.25">
      <c r="A53" s="13" t="s">
        <v>61</v>
      </c>
      <c r="C53" s="23"/>
      <c r="E53" s="23"/>
    </row>
    <row r="54" spans="1:8" x14ac:dyDescent="0.25">
      <c r="A54" s="14" t="s">
        <v>62</v>
      </c>
      <c r="B54" s="14" t="s">
        <v>48</v>
      </c>
      <c r="C54" s="15">
        <v>9</v>
      </c>
      <c r="D54" s="14">
        <v>1</v>
      </c>
      <c r="E54" s="23">
        <f>ROUND(C54*D54,2)</f>
        <v>9</v>
      </c>
      <c r="F54" s="16">
        <v>0</v>
      </c>
      <c r="G54" s="23">
        <f>ROUND(E54*F54,2)</f>
        <v>0</v>
      </c>
      <c r="H54" s="23">
        <f>ROUND(E54-G54,2)</f>
        <v>9</v>
      </c>
    </row>
    <row r="55" spans="1:8" x14ac:dyDescent="0.25">
      <c r="A55" s="13" t="s">
        <v>87</v>
      </c>
      <c r="C55" s="23"/>
      <c r="E55" s="23"/>
    </row>
    <row r="56" spans="1:8" x14ac:dyDescent="0.25">
      <c r="A56" s="14" t="s">
        <v>88</v>
      </c>
      <c r="B56" s="14" t="s">
        <v>48</v>
      </c>
      <c r="C56" s="15">
        <v>1</v>
      </c>
      <c r="D56" s="14">
        <v>1</v>
      </c>
      <c r="E56" s="23">
        <f>ROUND(C56*D56,2)</f>
        <v>1</v>
      </c>
      <c r="F56" s="16">
        <v>0</v>
      </c>
      <c r="G56" s="23">
        <f>ROUND(E56*F56,2)</f>
        <v>0</v>
      </c>
      <c r="H56" s="23">
        <f>ROUND(E56-G56,2)</f>
        <v>1</v>
      </c>
    </row>
    <row r="57" spans="1:8" x14ac:dyDescent="0.25">
      <c r="A57" s="13" t="s">
        <v>34</v>
      </c>
      <c r="C57" s="23"/>
      <c r="E57" s="23"/>
    </row>
    <row r="58" spans="1:8" x14ac:dyDescent="0.25">
      <c r="A58" s="14" t="s">
        <v>35</v>
      </c>
      <c r="B58" s="14" t="s">
        <v>36</v>
      </c>
      <c r="C58" s="15">
        <v>63.67</v>
      </c>
      <c r="D58" s="14">
        <v>0.66600000000000004</v>
      </c>
      <c r="E58" s="23">
        <f>ROUND(C58*D58,2)</f>
        <v>42.4</v>
      </c>
      <c r="F58" s="16">
        <v>0</v>
      </c>
      <c r="G58" s="23">
        <f>ROUND(E58*F58,2)</f>
        <v>0</v>
      </c>
      <c r="H58" s="23">
        <f>ROUND(E58-G58,2)</f>
        <v>42.4</v>
      </c>
    </row>
    <row r="59" spans="1:8" x14ac:dyDescent="0.25">
      <c r="A59" s="13" t="s">
        <v>115</v>
      </c>
      <c r="C59" s="23"/>
      <c r="E59" s="23"/>
    </row>
    <row r="60" spans="1:8" x14ac:dyDescent="0.25">
      <c r="A60" s="14" t="s">
        <v>116</v>
      </c>
      <c r="B60" s="14" t="s">
        <v>48</v>
      </c>
      <c r="C60" s="15">
        <v>8</v>
      </c>
      <c r="D60" s="14">
        <v>1</v>
      </c>
      <c r="E60" s="23">
        <f>ROUND(C60*D60,2)</f>
        <v>8</v>
      </c>
      <c r="F60" s="16">
        <v>0</v>
      </c>
      <c r="G60" s="23">
        <f>ROUND(E60*F60,2)</f>
        <v>0</v>
      </c>
      <c r="H60" s="23">
        <f>ROUND(E60-G60,2)</f>
        <v>8</v>
      </c>
    </row>
    <row r="61" spans="1:8" x14ac:dyDescent="0.25">
      <c r="A61" s="13" t="s">
        <v>117</v>
      </c>
      <c r="C61" s="23"/>
      <c r="E61" s="23"/>
    </row>
    <row r="62" spans="1:8" x14ac:dyDescent="0.25">
      <c r="A62" s="14" t="s">
        <v>118</v>
      </c>
      <c r="B62" s="14" t="s">
        <v>48</v>
      </c>
      <c r="C62" s="15">
        <v>10</v>
      </c>
      <c r="D62" s="14">
        <v>0.33300000000000002</v>
      </c>
      <c r="E62" s="23">
        <f>ROUND(C62*D62,2)</f>
        <v>3.33</v>
      </c>
      <c r="F62" s="16">
        <v>0</v>
      </c>
      <c r="G62" s="23">
        <f>ROUND(E62*F62,2)</f>
        <v>0</v>
      </c>
      <c r="H62" s="23">
        <f>ROUND(E62-G62,2)</f>
        <v>3.33</v>
      </c>
    </row>
    <row r="63" spans="1:8" x14ac:dyDescent="0.25">
      <c r="A63" s="13" t="s">
        <v>37</v>
      </c>
      <c r="C63" s="23"/>
      <c r="E63" s="23"/>
    </row>
    <row r="64" spans="1:8" x14ac:dyDescent="0.25">
      <c r="A64" s="14" t="s">
        <v>38</v>
      </c>
      <c r="B64" s="14" t="s">
        <v>39</v>
      </c>
      <c r="C64" s="15">
        <v>19.28</v>
      </c>
      <c r="D64" s="14">
        <v>0.58789999999999998</v>
      </c>
      <c r="E64" s="23">
        <f>ROUND(C64*D64,2)</f>
        <v>11.33</v>
      </c>
      <c r="F64" s="16">
        <v>0</v>
      </c>
      <c r="G64" s="23">
        <f>ROUND(E64*F64,2)</f>
        <v>0</v>
      </c>
      <c r="H64" s="23">
        <f>ROUND(E64-G64,2)</f>
        <v>11.33</v>
      </c>
    </row>
    <row r="65" spans="1:8" x14ac:dyDescent="0.25">
      <c r="A65" s="14" t="s">
        <v>91</v>
      </c>
      <c r="B65" s="14" t="s">
        <v>39</v>
      </c>
      <c r="C65" s="15">
        <v>19.28</v>
      </c>
      <c r="D65" s="14">
        <v>0.20760000000000001</v>
      </c>
      <c r="E65" s="23">
        <f>ROUND(C65*D65,2)</f>
        <v>4</v>
      </c>
      <c r="F65" s="16">
        <v>0</v>
      </c>
      <c r="G65" s="23">
        <f>ROUND(E65*F65,2)</f>
        <v>0</v>
      </c>
      <c r="H65" s="23">
        <f>ROUND(E65-G65,2)</f>
        <v>4</v>
      </c>
    </row>
    <row r="66" spans="1:8" x14ac:dyDescent="0.25">
      <c r="A66" s="13" t="s">
        <v>40</v>
      </c>
      <c r="C66" s="23"/>
      <c r="E66" s="23"/>
    </row>
    <row r="67" spans="1:8" x14ac:dyDescent="0.25">
      <c r="A67" s="14" t="s">
        <v>41</v>
      </c>
      <c r="B67" s="14" t="s">
        <v>39</v>
      </c>
      <c r="C67" s="15">
        <v>9.06</v>
      </c>
      <c r="D67" s="14">
        <v>0.3</v>
      </c>
      <c r="E67" s="23">
        <f>ROUND(C67*D67,2)</f>
        <v>2.72</v>
      </c>
      <c r="F67" s="16">
        <v>0</v>
      </c>
      <c r="G67" s="23">
        <f>ROUND(E67*F67,2)</f>
        <v>0</v>
      </c>
      <c r="H67" s="23">
        <f>ROUND(E67-G67,2)</f>
        <v>2.72</v>
      </c>
    </row>
    <row r="68" spans="1:8" x14ac:dyDescent="0.25">
      <c r="A68" s="14" t="s">
        <v>42</v>
      </c>
      <c r="B68" s="14" t="s">
        <v>39</v>
      </c>
      <c r="C68" s="15">
        <v>9.06</v>
      </c>
      <c r="D68" s="14">
        <v>6.25E-2</v>
      </c>
      <c r="E68" s="23">
        <f>ROUND(C68*D68,2)</f>
        <v>0.56999999999999995</v>
      </c>
      <c r="F68" s="16">
        <v>0</v>
      </c>
      <c r="G68" s="23">
        <f>ROUND(E68*F68,2)</f>
        <v>0</v>
      </c>
      <c r="H68" s="23">
        <f>ROUND(E68-G68,2)</f>
        <v>0.56999999999999995</v>
      </c>
    </row>
    <row r="69" spans="1:8" x14ac:dyDescent="0.25">
      <c r="A69" s="13" t="s">
        <v>43</v>
      </c>
      <c r="C69" s="23"/>
      <c r="E69" s="23"/>
    </row>
    <row r="70" spans="1:8" x14ac:dyDescent="0.25">
      <c r="A70" s="14" t="s">
        <v>42</v>
      </c>
      <c r="B70" s="14" t="s">
        <v>39</v>
      </c>
      <c r="C70" s="15">
        <v>9.06</v>
      </c>
      <c r="D70" s="14">
        <v>0.1236</v>
      </c>
      <c r="E70" s="23">
        <f>ROUND(C70*D70,2)</f>
        <v>1.1200000000000001</v>
      </c>
      <c r="F70" s="16">
        <v>0</v>
      </c>
      <c r="G70" s="23">
        <f>ROUND(E70*F70,2)</f>
        <v>0</v>
      </c>
      <c r="H70" s="23">
        <f>ROUND(E70-G70,2)</f>
        <v>1.1200000000000001</v>
      </c>
    </row>
    <row r="71" spans="1:8" x14ac:dyDescent="0.25">
      <c r="A71" s="14" t="s">
        <v>91</v>
      </c>
      <c r="B71" s="14" t="s">
        <v>39</v>
      </c>
      <c r="C71" s="15">
        <v>9.06</v>
      </c>
      <c r="D71" s="14">
        <v>0.18990000000000001</v>
      </c>
      <c r="E71" s="23">
        <f>ROUND(C71*D71,2)</f>
        <v>1.72</v>
      </c>
      <c r="F71" s="16">
        <v>0</v>
      </c>
      <c r="G71" s="23">
        <f>ROUND(E71*F71,2)</f>
        <v>0</v>
      </c>
      <c r="H71" s="23">
        <f>ROUND(E71-G71,2)</f>
        <v>1.72</v>
      </c>
    </row>
    <row r="72" spans="1:8" x14ac:dyDescent="0.25">
      <c r="A72" s="14" t="s">
        <v>44</v>
      </c>
      <c r="B72" s="14" t="s">
        <v>39</v>
      </c>
      <c r="C72" s="15">
        <v>19.3</v>
      </c>
      <c r="D72" s="14">
        <v>0.5736</v>
      </c>
      <c r="E72" s="23">
        <f>ROUND(C72*D72,2)</f>
        <v>11.07</v>
      </c>
      <c r="F72" s="16">
        <v>0</v>
      </c>
      <c r="G72" s="23">
        <f>ROUND(E72*F72,2)</f>
        <v>0</v>
      </c>
      <c r="H72" s="23">
        <f>ROUND(E72-G72,2)</f>
        <v>11.07</v>
      </c>
    </row>
    <row r="73" spans="1:8" x14ac:dyDescent="0.25">
      <c r="A73" s="13" t="s">
        <v>45</v>
      </c>
      <c r="C73" s="23"/>
      <c r="E73" s="23"/>
    </row>
    <row r="74" spans="1:8" x14ac:dyDescent="0.25">
      <c r="A74" s="14" t="s">
        <v>38</v>
      </c>
      <c r="B74" s="14" t="s">
        <v>19</v>
      </c>
      <c r="C74" s="15">
        <v>2.94</v>
      </c>
      <c r="D74" s="14">
        <v>8.5924999999999994</v>
      </c>
      <c r="E74" s="23">
        <f>ROUND(C74*D74,2)</f>
        <v>25.26</v>
      </c>
      <c r="F74" s="16">
        <v>0</v>
      </c>
      <c r="G74" s="23">
        <f>ROUND(E74*F74,2)</f>
        <v>0</v>
      </c>
      <c r="H74" s="23">
        <f>ROUND(E74-G74,2)</f>
        <v>25.26</v>
      </c>
    </row>
    <row r="75" spans="1:8" x14ac:dyDescent="0.25">
      <c r="A75" s="14" t="s">
        <v>91</v>
      </c>
      <c r="B75" s="14" t="s">
        <v>19</v>
      </c>
      <c r="C75" s="15">
        <v>2.94</v>
      </c>
      <c r="D75" s="14">
        <v>4.8836000000000004</v>
      </c>
      <c r="E75" s="23">
        <f>ROUND(C75*D75,2)</f>
        <v>14.36</v>
      </c>
      <c r="F75" s="16">
        <v>0</v>
      </c>
      <c r="G75" s="23">
        <f>ROUND(E75*F75,2)</f>
        <v>0</v>
      </c>
      <c r="H75" s="23">
        <f>ROUND(E75-G75,2)</f>
        <v>14.36</v>
      </c>
    </row>
    <row r="76" spans="1:8" x14ac:dyDescent="0.25">
      <c r="A76" s="14" t="s">
        <v>46</v>
      </c>
      <c r="B76" s="14" t="s">
        <v>19</v>
      </c>
      <c r="C76" s="15">
        <v>2.94</v>
      </c>
      <c r="D76" s="14">
        <v>8.5535999999999994</v>
      </c>
      <c r="E76" s="23">
        <f>ROUND(C76*D76,2)</f>
        <v>25.15</v>
      </c>
      <c r="F76" s="16">
        <v>0</v>
      </c>
      <c r="G76" s="23">
        <f>ROUND(E76*F76,2)</f>
        <v>0</v>
      </c>
      <c r="H76" s="23">
        <f>ROUND(E76-G76,2)</f>
        <v>25.15</v>
      </c>
    </row>
    <row r="77" spans="1:8" x14ac:dyDescent="0.25">
      <c r="A77" s="13" t="s">
        <v>47</v>
      </c>
      <c r="C77" s="23"/>
      <c r="E77" s="23"/>
    </row>
    <row r="78" spans="1:8" x14ac:dyDescent="0.25">
      <c r="A78" s="14" t="s">
        <v>42</v>
      </c>
      <c r="B78" s="14" t="s">
        <v>48</v>
      </c>
      <c r="C78" s="15">
        <v>13.22</v>
      </c>
      <c r="D78" s="14">
        <v>1</v>
      </c>
      <c r="E78" s="23">
        <f>ROUND(C78*D78,2)</f>
        <v>13.22</v>
      </c>
      <c r="F78" s="16">
        <v>0</v>
      </c>
      <c r="G78" s="23">
        <f>ROUND(E78*F78,2)</f>
        <v>0</v>
      </c>
      <c r="H78" s="23">
        <f t="shared" ref="H78:H84" si="6">ROUND(E78-G78,2)</f>
        <v>13.22</v>
      </c>
    </row>
    <row r="79" spans="1:8" x14ac:dyDescent="0.25">
      <c r="A79" s="14" t="s">
        <v>38</v>
      </c>
      <c r="B79" s="14" t="s">
        <v>48</v>
      </c>
      <c r="C79" s="15">
        <v>6.89</v>
      </c>
      <c r="D79" s="14">
        <v>1</v>
      </c>
      <c r="E79" s="23">
        <f>ROUND(C79*D79,2)</f>
        <v>6.89</v>
      </c>
      <c r="F79" s="16">
        <v>0</v>
      </c>
      <c r="G79" s="23">
        <f>ROUND(E79*F79,2)</f>
        <v>0</v>
      </c>
      <c r="H79" s="23">
        <f t="shared" si="6"/>
        <v>6.89</v>
      </c>
    </row>
    <row r="80" spans="1:8" x14ac:dyDescent="0.25">
      <c r="A80" s="14" t="s">
        <v>91</v>
      </c>
      <c r="B80" s="14" t="s">
        <v>48</v>
      </c>
      <c r="C80" s="15">
        <v>30.28</v>
      </c>
      <c r="D80" s="14">
        <v>1</v>
      </c>
      <c r="E80" s="23">
        <f>ROUND(C80*D80,2)</f>
        <v>30.28</v>
      </c>
      <c r="F80" s="16">
        <v>0</v>
      </c>
      <c r="G80" s="23">
        <f>ROUND(E80*F80,2)</f>
        <v>0</v>
      </c>
      <c r="H80" s="23">
        <f t="shared" si="6"/>
        <v>30.28</v>
      </c>
    </row>
    <row r="81" spans="1:8" x14ac:dyDescent="0.25">
      <c r="A81" s="14" t="s">
        <v>46</v>
      </c>
      <c r="B81" s="14" t="s">
        <v>48</v>
      </c>
      <c r="C81" s="15">
        <v>7.16</v>
      </c>
      <c r="D81" s="14">
        <v>1</v>
      </c>
      <c r="E81" s="23">
        <f>ROUND(C81*D81,2)</f>
        <v>7.16</v>
      </c>
      <c r="F81" s="16">
        <v>0</v>
      </c>
      <c r="G81" s="23">
        <f>ROUND(E81*F81,2)</f>
        <v>0</v>
      </c>
      <c r="H81" s="23">
        <f t="shared" si="6"/>
        <v>7.16</v>
      </c>
    </row>
    <row r="82" spans="1:8" x14ac:dyDescent="0.25">
      <c r="A82" s="9" t="s">
        <v>49</v>
      </c>
      <c r="B82" s="9" t="s">
        <v>48</v>
      </c>
      <c r="C82" s="10">
        <v>32.54</v>
      </c>
      <c r="D82" s="9">
        <v>1</v>
      </c>
      <c r="E82" s="22">
        <f>ROUND(C82*D82,2)</f>
        <v>32.54</v>
      </c>
      <c r="F82" s="11">
        <v>0</v>
      </c>
      <c r="G82" s="22">
        <f>ROUND(E82*F82,2)</f>
        <v>0</v>
      </c>
      <c r="H82" s="22">
        <f t="shared" si="6"/>
        <v>32.54</v>
      </c>
    </row>
    <row r="83" spans="1:8" x14ac:dyDescent="0.25">
      <c r="A83" s="7" t="s">
        <v>50</v>
      </c>
      <c r="C83" s="23"/>
      <c r="E83" s="23">
        <f>SUM(E13:E82)</f>
        <v>1058.3500000000004</v>
      </c>
      <c r="G83" s="12">
        <f>SUM(G13:G82)</f>
        <v>0</v>
      </c>
      <c r="H83" s="12">
        <f t="shared" si="6"/>
        <v>1058.3499999999999</v>
      </c>
    </row>
    <row r="84" spans="1:8" x14ac:dyDescent="0.25">
      <c r="A84" s="7" t="s">
        <v>51</v>
      </c>
      <c r="C84" s="23"/>
      <c r="E84" s="23" t="e">
        <f>+#REF!-E83</f>
        <v>#REF!</v>
      </c>
      <c r="G84" s="12" t="e">
        <f>+#REF!-G83</f>
        <v>#REF!</v>
      </c>
      <c r="H84" s="12" t="e">
        <f t="shared" si="6"/>
        <v>#REF!</v>
      </c>
    </row>
    <row r="85" spans="1:8" x14ac:dyDescent="0.25">
      <c r="A85" t="s">
        <v>12</v>
      </c>
      <c r="C85" s="23"/>
      <c r="E85" s="23"/>
    </row>
    <row r="86" spans="1:8" x14ac:dyDescent="0.25">
      <c r="A86" s="7" t="s">
        <v>52</v>
      </c>
      <c r="C86" s="23"/>
      <c r="E86" s="23"/>
    </row>
    <row r="87" spans="1:8" x14ac:dyDescent="0.25">
      <c r="A87" s="14" t="s">
        <v>42</v>
      </c>
      <c r="B87" s="14" t="s">
        <v>48</v>
      </c>
      <c r="C87" s="15">
        <v>27.95</v>
      </c>
      <c r="D87" s="14">
        <v>1</v>
      </c>
      <c r="E87" s="23">
        <f>ROUND(C87*D87,2)</f>
        <v>27.95</v>
      </c>
      <c r="F87" s="16">
        <v>0</v>
      </c>
      <c r="G87" s="23">
        <f>ROUND(E87*F87,2)</f>
        <v>0</v>
      </c>
      <c r="H87" s="23">
        <f t="shared" ref="H87:H93" si="7">ROUND(E87-G87,2)</f>
        <v>27.95</v>
      </c>
    </row>
    <row r="88" spans="1:8" x14ac:dyDescent="0.25">
      <c r="A88" s="14" t="s">
        <v>38</v>
      </c>
      <c r="B88" s="14" t="s">
        <v>48</v>
      </c>
      <c r="C88" s="15">
        <v>53.34</v>
      </c>
      <c r="D88" s="14">
        <v>1</v>
      </c>
      <c r="E88" s="23">
        <f>ROUND(C88*D88,2)</f>
        <v>53.34</v>
      </c>
      <c r="F88" s="16">
        <v>0</v>
      </c>
      <c r="G88" s="23">
        <f>ROUND(E88*F88,2)</f>
        <v>0</v>
      </c>
      <c r="H88" s="23">
        <f t="shared" si="7"/>
        <v>53.34</v>
      </c>
    </row>
    <row r="89" spans="1:8" x14ac:dyDescent="0.25">
      <c r="A89" s="14" t="s">
        <v>91</v>
      </c>
      <c r="B89" s="14" t="s">
        <v>48</v>
      </c>
      <c r="C89" s="15">
        <v>147.18</v>
      </c>
      <c r="D89" s="14">
        <v>1</v>
      </c>
      <c r="E89" s="23">
        <f>ROUND(C89*D89,2)</f>
        <v>147.18</v>
      </c>
      <c r="F89" s="16">
        <v>0</v>
      </c>
      <c r="G89" s="23">
        <f>ROUND(E89*F89,2)</f>
        <v>0</v>
      </c>
      <c r="H89" s="23">
        <f t="shared" si="7"/>
        <v>147.18</v>
      </c>
    </row>
    <row r="90" spans="1:8" x14ac:dyDescent="0.25">
      <c r="A90" s="9" t="s">
        <v>46</v>
      </c>
      <c r="B90" s="9" t="s">
        <v>48</v>
      </c>
      <c r="C90" s="10">
        <v>74.47</v>
      </c>
      <c r="D90" s="9">
        <v>1</v>
      </c>
      <c r="E90" s="22">
        <f>ROUND(C90*D90,2)</f>
        <v>74.47</v>
      </c>
      <c r="F90" s="11">
        <v>0</v>
      </c>
      <c r="G90" s="22">
        <f>ROUND(E90*F90,2)</f>
        <v>0</v>
      </c>
      <c r="H90" s="22">
        <f t="shared" si="7"/>
        <v>74.47</v>
      </c>
    </row>
    <row r="91" spans="1:8" x14ac:dyDescent="0.25">
      <c r="A91" s="7" t="s">
        <v>53</v>
      </c>
      <c r="C91" s="23"/>
      <c r="E91" s="23">
        <f>SUM(E87:E90)</f>
        <v>302.94000000000005</v>
      </c>
      <c r="G91" s="12">
        <f>SUM(G87:G90)</f>
        <v>0</v>
      </c>
      <c r="H91" s="12">
        <f t="shared" si="7"/>
        <v>302.94</v>
      </c>
    </row>
    <row r="92" spans="1:8" x14ac:dyDescent="0.25">
      <c r="A92" s="7" t="s">
        <v>54</v>
      </c>
      <c r="C92" s="23"/>
      <c r="E92" s="23">
        <f>+E83+E91</f>
        <v>1361.2900000000004</v>
      </c>
      <c r="G92" s="12">
        <f>+G83+G91</f>
        <v>0</v>
      </c>
      <c r="H92" s="12">
        <f t="shared" si="7"/>
        <v>1361.29</v>
      </c>
    </row>
    <row r="93" spans="1:8" x14ac:dyDescent="0.25">
      <c r="A93" s="7" t="s">
        <v>55</v>
      </c>
      <c r="C93" s="23"/>
      <c r="E93" s="23" t="e">
        <f>+#REF!-E92</f>
        <v>#REF!</v>
      </c>
      <c r="G93" s="12" t="e">
        <f>+#REF!-G92</f>
        <v>#REF!</v>
      </c>
      <c r="H93" s="12" t="e">
        <f t="shared" si="7"/>
        <v>#REF!</v>
      </c>
    </row>
    <row r="94" spans="1:8" x14ac:dyDescent="0.25">
      <c r="A94" t="s">
        <v>119</v>
      </c>
      <c r="C94" s="23"/>
      <c r="E94" s="23"/>
    </row>
    <row r="95" spans="1:8" x14ac:dyDescent="0.25">
      <c r="A95" t="s">
        <v>483</v>
      </c>
      <c r="C95" s="23"/>
      <c r="E95" s="23"/>
    </row>
    <row r="96" spans="1:8" x14ac:dyDescent="0.25">
      <c r="A96" s="7" t="s">
        <v>120</v>
      </c>
      <c r="C96" s="23"/>
      <c r="E96" s="23"/>
    </row>
    <row r="97" spans="1:9" x14ac:dyDescent="0.25">
      <c r="A97" s="7" t="s">
        <v>121</v>
      </c>
      <c r="C97" s="23"/>
      <c r="E97" s="23"/>
    </row>
    <row r="98" spans="1:9" x14ac:dyDescent="0.25">
      <c r="A98" t="str" cm="1">
        <f t="array" aca="1" ref="A98" ca="1">MID(CELL("filename",A1),FIND("]",CELL("filename",A1))+1,256)</f>
        <v>cotton12</v>
      </c>
    </row>
    <row r="99" spans="1:9" x14ac:dyDescent="0.25">
      <c r="A99" s="7" t="s">
        <v>50</v>
      </c>
      <c r="E99" s="25">
        <f>VLOOKUP(A99,$A$1:$H$98,5,FALSE)</f>
        <v>1058.3500000000004</v>
      </c>
    </row>
    <row r="100" spans="1:9" x14ac:dyDescent="0.25">
      <c r="A100" s="7" t="s">
        <v>288</v>
      </c>
      <c r="E100" s="25">
        <f>VLOOKUP(A100,$A$1:$H$98,5,FALSE)</f>
        <v>302.94000000000005</v>
      </c>
    </row>
    <row r="101" spans="1:9" x14ac:dyDescent="0.25">
      <c r="A101" s="7" t="s">
        <v>289</v>
      </c>
      <c r="E101" s="25">
        <f t="shared" ref="E101:E102" si="8">VLOOKUP(A101,$A$1:$H$98,5,FALSE)</f>
        <v>1361.2900000000004</v>
      </c>
    </row>
    <row r="102" spans="1:9" x14ac:dyDescent="0.25">
      <c r="A102" s="7" t="s">
        <v>55</v>
      </c>
      <c r="E102" s="25" t="e">
        <f t="shared" si="8"/>
        <v>#REF!</v>
      </c>
    </row>
    <row r="103" spans="1:9" x14ac:dyDescent="0.25">
      <c r="A103" s="21" t="s">
        <v>250</v>
      </c>
    </row>
    <row r="104" spans="1:9" x14ac:dyDescent="0.25">
      <c r="A104" s="21"/>
    </row>
    <row r="105" spans="1:9" x14ac:dyDescent="0.25">
      <c r="A105" s="25"/>
      <c r="B105" s="25"/>
      <c r="C105" s="25"/>
      <c r="D105" s="25"/>
      <c r="E105" s="25"/>
      <c r="F105" s="25"/>
      <c r="G105" s="25"/>
      <c r="H105" s="25"/>
    </row>
    <row r="106" spans="1:9" x14ac:dyDescent="0.25">
      <c r="B106" s="12"/>
      <c r="C106" s="12"/>
      <c r="D106" s="12"/>
      <c r="E106" s="12"/>
      <c r="F106" s="12"/>
      <c r="G106" s="12"/>
      <c r="H106" s="12"/>
      <c r="I106" s="12"/>
    </row>
    <row r="107" spans="1:9" x14ac:dyDescent="0.25">
      <c r="B107" s="12"/>
      <c r="C107" s="12"/>
      <c r="D107" s="12"/>
      <c r="E107" s="12"/>
      <c r="F107" s="12"/>
      <c r="G107" s="12"/>
      <c r="H107" s="12"/>
      <c r="I107" s="12"/>
    </row>
    <row r="108" spans="1:9" x14ac:dyDescent="0.25">
      <c r="B108" s="12"/>
      <c r="C108" s="12"/>
      <c r="D108" s="12"/>
      <c r="E108" s="12"/>
      <c r="F108" s="12"/>
      <c r="G108" s="12"/>
      <c r="H108" s="12"/>
      <c r="I108" s="12"/>
    </row>
    <row r="109" spans="1:9" x14ac:dyDescent="0.25">
      <c r="B109" s="12"/>
      <c r="C109" s="12"/>
      <c r="D109" s="12"/>
      <c r="E109" s="12"/>
      <c r="F109" s="12"/>
      <c r="G109" s="12"/>
      <c r="H109" s="12"/>
      <c r="I109" s="12"/>
    </row>
    <row r="110" spans="1:9" x14ac:dyDescent="0.25">
      <c r="B110" s="12"/>
      <c r="C110" s="12"/>
      <c r="D110" s="12"/>
      <c r="E110" s="12"/>
      <c r="F110" s="12"/>
      <c r="G110" s="12"/>
      <c r="H110" s="12"/>
      <c r="I110" s="12"/>
    </row>
    <row r="111" spans="1:9" x14ac:dyDescent="0.25">
      <c r="B111" s="12"/>
      <c r="C111" s="12"/>
      <c r="D111" s="12"/>
      <c r="E111" s="12"/>
      <c r="F111" s="12"/>
      <c r="G111" s="12"/>
      <c r="H111" s="12"/>
      <c r="I111" s="12"/>
    </row>
    <row r="112" spans="1:9" x14ac:dyDescent="0.25">
      <c r="B112" s="12"/>
      <c r="C112" s="12"/>
      <c r="D112" s="12"/>
      <c r="E112" s="12"/>
      <c r="F112" s="12"/>
      <c r="G112" s="12"/>
      <c r="H112" s="12"/>
      <c r="I112" s="12"/>
    </row>
    <row r="114" spans="1:14" x14ac:dyDescent="0.25">
      <c r="K114" s="21"/>
    </row>
    <row r="115" spans="1:14" x14ac:dyDescent="0.25">
      <c r="A115" s="21"/>
    </row>
    <row r="116" spans="1:14" x14ac:dyDescent="0.25">
      <c r="A116" s="25"/>
      <c r="N116" s="12"/>
    </row>
    <row r="117" spans="1:14" x14ac:dyDescent="0.25">
      <c r="B117" s="12"/>
      <c r="C117" s="12"/>
      <c r="D117" s="12"/>
      <c r="E117" s="12"/>
      <c r="F117" s="12"/>
      <c r="G117" s="12"/>
      <c r="H117" s="12"/>
      <c r="N117" s="12"/>
    </row>
    <row r="118" spans="1:14" x14ac:dyDescent="0.25">
      <c r="B118" s="12"/>
      <c r="C118" s="12"/>
      <c r="D118" s="12"/>
      <c r="E118" s="12"/>
      <c r="F118" s="12"/>
      <c r="G118" s="12"/>
      <c r="H118" s="12"/>
      <c r="N118" s="12"/>
    </row>
    <row r="119" spans="1:14" x14ac:dyDescent="0.25">
      <c r="B119" s="12"/>
      <c r="C119" s="12"/>
      <c r="D119" s="12"/>
      <c r="E119" s="12"/>
      <c r="F119" s="12"/>
      <c r="G119" s="12"/>
      <c r="H119" s="12"/>
      <c r="N119" s="12"/>
    </row>
    <row r="120" spans="1:14" x14ac:dyDescent="0.25">
      <c r="B120" s="12"/>
      <c r="C120" s="12"/>
      <c r="D120" s="12"/>
      <c r="E120" s="12"/>
      <c r="F120" s="12"/>
      <c r="G120" s="12"/>
      <c r="H120" s="12"/>
      <c r="N120" s="12"/>
    </row>
    <row r="121" spans="1:14" x14ac:dyDescent="0.25">
      <c r="B121" s="12"/>
      <c r="C121" s="12"/>
      <c r="D121" s="12"/>
      <c r="E121" s="12"/>
      <c r="F121" s="12"/>
      <c r="G121" s="12"/>
      <c r="H121" s="12"/>
      <c r="N121" s="12"/>
    </row>
    <row r="122" spans="1:14" x14ac:dyDescent="0.25">
      <c r="B122" s="12"/>
      <c r="C122" s="12"/>
      <c r="D122" s="12"/>
      <c r="E122" s="12"/>
      <c r="F122" s="12"/>
      <c r="G122" s="12"/>
      <c r="H122" s="12"/>
      <c r="N122" s="12"/>
    </row>
    <row r="123" spans="1:14" x14ac:dyDescent="0.25">
      <c r="B123" s="12"/>
      <c r="C123" s="12"/>
      <c r="D123" s="12"/>
      <c r="E123" s="12"/>
      <c r="F123" s="12"/>
      <c r="G123" s="12"/>
      <c r="H123" s="12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6E60D-AE3F-4129-87ED-14ECAB40CBE6}">
  <sheetPr codeName="Sheet25"/>
  <dimension ref="A1:N123"/>
  <sheetViews>
    <sheetView topLeftCell="A100" workbookViewId="0">
      <selection activeCell="D7" sqref="D7"/>
    </sheetView>
  </sheetViews>
  <sheetFormatPr defaultRowHeight="15" x14ac:dyDescent="0.25"/>
  <cols>
    <col min="1" max="1" width="22.5703125" customWidth="1"/>
    <col min="2" max="2" width="10.42578125" customWidth="1"/>
    <col min="3" max="3" width="10.85546875" customWidth="1"/>
    <col min="4" max="4" width="12.140625" customWidth="1"/>
    <col min="5" max="5" width="14.5703125" bestFit="1" customWidth="1"/>
    <col min="6" max="6" width="11.85546875" customWidth="1"/>
    <col min="7" max="7" width="11.42578125" customWidth="1"/>
    <col min="8" max="8" width="10.5703125" bestFit="1" customWidth="1"/>
  </cols>
  <sheetData>
    <row r="1" spans="1:8" x14ac:dyDescent="0.25">
      <c r="A1" s="81" t="s">
        <v>225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157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507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14</v>
      </c>
      <c r="C12" s="23"/>
      <c r="E12" s="23"/>
    </row>
    <row r="13" spans="1:8" x14ac:dyDescent="0.25">
      <c r="A13" s="14" t="s">
        <v>15</v>
      </c>
      <c r="B13" s="14" t="s">
        <v>16</v>
      </c>
      <c r="C13" s="15">
        <v>8.0500000000000007</v>
      </c>
      <c r="D13" s="14">
        <v>2.5</v>
      </c>
      <c r="E13" s="23">
        <f>ROUND(C13*D13,2)</f>
        <v>20.13</v>
      </c>
      <c r="F13" s="16">
        <v>0</v>
      </c>
      <c r="G13" s="23">
        <f>ROUND(E13*F13,2)</f>
        <v>0</v>
      </c>
      <c r="H13" s="23">
        <f>ROUND(E13-G13,2)</f>
        <v>20.13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5.75</v>
      </c>
      <c r="E14" s="23">
        <f>ROUND(C14*D14,2)</f>
        <v>43.13</v>
      </c>
      <c r="F14" s="16">
        <v>0</v>
      </c>
      <c r="G14" s="23">
        <f>ROUND(E14*F14,2)</f>
        <v>0</v>
      </c>
      <c r="H14" s="23">
        <f>ROUND(E14-G14,2)</f>
        <v>43.13</v>
      </c>
    </row>
    <row r="15" spans="1:8" x14ac:dyDescent="0.25">
      <c r="A15" s="13" t="s">
        <v>17</v>
      </c>
      <c r="C15" s="23"/>
      <c r="E15" s="23"/>
    </row>
    <row r="16" spans="1:8" x14ac:dyDescent="0.25">
      <c r="A16" s="14" t="s">
        <v>66</v>
      </c>
      <c r="B16" s="14" t="s">
        <v>18</v>
      </c>
      <c r="C16" s="15">
        <v>1.0900000000000001</v>
      </c>
      <c r="D16" s="14">
        <v>2.2999999999999998</v>
      </c>
      <c r="E16" s="23">
        <f>ROUND(C16*D16,2)</f>
        <v>2.5099999999999998</v>
      </c>
      <c r="F16" s="16">
        <v>0</v>
      </c>
      <c r="G16" s="23">
        <f>ROUND(E16*F16,2)</f>
        <v>0</v>
      </c>
      <c r="H16" s="23">
        <f>ROUND(E16-G16,2)</f>
        <v>2.5099999999999998</v>
      </c>
    </row>
    <row r="17" spans="1:8" x14ac:dyDescent="0.25">
      <c r="A17" s="14" t="s">
        <v>67</v>
      </c>
      <c r="B17" s="14" t="s">
        <v>26</v>
      </c>
      <c r="C17" s="15">
        <v>3.01</v>
      </c>
      <c r="D17" s="14">
        <v>2.3125</v>
      </c>
      <c r="E17" s="23">
        <f>ROUND(C17*D17,2)</f>
        <v>6.96</v>
      </c>
      <c r="F17" s="16">
        <v>0</v>
      </c>
      <c r="G17" s="23">
        <f>ROUND(E17*F17,2)</f>
        <v>0</v>
      </c>
      <c r="H17" s="23">
        <f>ROUND(E17-G17,2)</f>
        <v>6.96</v>
      </c>
    </row>
    <row r="18" spans="1:8" x14ac:dyDescent="0.25">
      <c r="A18" s="14" t="s">
        <v>68</v>
      </c>
      <c r="B18" s="14" t="s">
        <v>26</v>
      </c>
      <c r="C18" s="15">
        <v>7.75</v>
      </c>
      <c r="D18" s="14">
        <v>0.5</v>
      </c>
      <c r="E18" s="23">
        <f>ROUND(C18*D18,2)</f>
        <v>3.88</v>
      </c>
      <c r="F18" s="16">
        <v>0</v>
      </c>
      <c r="G18" s="23">
        <f>ROUND(E18*F18,2)</f>
        <v>0</v>
      </c>
      <c r="H18" s="23">
        <f>ROUND(E18-G18,2)</f>
        <v>3.88</v>
      </c>
    </row>
    <row r="19" spans="1:8" x14ac:dyDescent="0.25">
      <c r="A19" s="14" t="s">
        <v>495</v>
      </c>
      <c r="B19" s="14" t="s">
        <v>496</v>
      </c>
      <c r="C19" s="15">
        <v>41.25</v>
      </c>
      <c r="D19" s="14">
        <v>1.76</v>
      </c>
      <c r="E19" s="23">
        <f>ROUND(C19*D19,2)</f>
        <v>72.599999999999994</v>
      </c>
      <c r="F19" s="16">
        <v>0</v>
      </c>
      <c r="G19" s="23">
        <f>ROUND(E19*F19,2)</f>
        <v>0</v>
      </c>
      <c r="H19" s="23">
        <f>ROUND(E19-G19,2)</f>
        <v>72.599999999999994</v>
      </c>
    </row>
    <row r="20" spans="1:8" x14ac:dyDescent="0.25">
      <c r="A20" s="13" t="s">
        <v>69</v>
      </c>
      <c r="C20" s="23"/>
      <c r="E20" s="23"/>
    </row>
    <row r="21" spans="1:8" x14ac:dyDescent="0.25">
      <c r="A21" s="14" t="s">
        <v>70</v>
      </c>
      <c r="B21" s="14" t="s">
        <v>29</v>
      </c>
      <c r="C21" s="15">
        <v>0.11</v>
      </c>
      <c r="D21" s="14">
        <v>1500</v>
      </c>
      <c r="E21" s="23">
        <f>ROUND(C21*D21,2)</f>
        <v>165</v>
      </c>
      <c r="F21" s="16">
        <v>0</v>
      </c>
      <c r="G21" s="23">
        <f>ROUND(E21*F21,2)</f>
        <v>0</v>
      </c>
      <c r="H21" s="23">
        <f>ROUND(E21-G21,2)</f>
        <v>165</v>
      </c>
    </row>
    <row r="22" spans="1:8" x14ac:dyDescent="0.25">
      <c r="A22" s="13" t="s">
        <v>20</v>
      </c>
      <c r="C22" s="23"/>
      <c r="E22" s="23"/>
    </row>
    <row r="23" spans="1:8" x14ac:dyDescent="0.25">
      <c r="A23" s="14" t="s">
        <v>22</v>
      </c>
      <c r="B23" s="14" t="s">
        <v>21</v>
      </c>
      <c r="C23" s="15">
        <v>25.56</v>
      </c>
      <c r="D23" s="14">
        <v>1.5</v>
      </c>
      <c r="E23" s="23">
        <f>ROUND(C23*D23,2)</f>
        <v>38.340000000000003</v>
      </c>
      <c r="F23" s="16">
        <v>0</v>
      </c>
      <c r="G23" s="23">
        <f>ROUND(E23*F23,2)</f>
        <v>0</v>
      </c>
      <c r="H23" s="23">
        <f>ROUND(E23-G23,2)</f>
        <v>38.340000000000003</v>
      </c>
    </row>
    <row r="24" spans="1:8" x14ac:dyDescent="0.25">
      <c r="A24" s="14" t="s">
        <v>103</v>
      </c>
      <c r="B24" s="14" t="s">
        <v>19</v>
      </c>
      <c r="C24" s="15">
        <v>2.63</v>
      </c>
      <c r="D24" s="14">
        <v>34.358199999999997</v>
      </c>
      <c r="E24" s="23">
        <f>ROUND(C24*D24,2)</f>
        <v>90.36</v>
      </c>
      <c r="F24" s="16">
        <v>0</v>
      </c>
      <c r="G24" s="23">
        <f>ROUND(E24*F24,2)</f>
        <v>0</v>
      </c>
      <c r="H24" s="23">
        <f>ROUND(E24-G24,2)</f>
        <v>90.36</v>
      </c>
    </row>
    <row r="25" spans="1:8" x14ac:dyDescent="0.25">
      <c r="A25" s="13" t="s">
        <v>23</v>
      </c>
      <c r="C25" s="23"/>
      <c r="E25" s="23"/>
    </row>
    <row r="26" spans="1:8" x14ac:dyDescent="0.25">
      <c r="A26" s="14" t="s">
        <v>71</v>
      </c>
      <c r="B26" s="14" t="s">
        <v>48</v>
      </c>
      <c r="C26" s="15">
        <v>20</v>
      </c>
      <c r="D26" s="14">
        <v>1</v>
      </c>
      <c r="E26" s="23">
        <f>ROUND(C26*D26,2)</f>
        <v>20</v>
      </c>
      <c r="F26" s="16">
        <v>0</v>
      </c>
      <c r="G26" s="23">
        <f>ROUND(E26*F26,2)</f>
        <v>0</v>
      </c>
      <c r="H26" s="23">
        <f>ROUND(E26-G26,2)</f>
        <v>20</v>
      </c>
    </row>
    <row r="27" spans="1:8" x14ac:dyDescent="0.25">
      <c r="A27" s="13" t="s">
        <v>24</v>
      </c>
      <c r="C27" s="23"/>
      <c r="E27" s="23"/>
    </row>
    <row r="28" spans="1:8" x14ac:dyDescent="0.25">
      <c r="A28" s="14" t="s">
        <v>59</v>
      </c>
      <c r="B28" s="14" t="s">
        <v>26</v>
      </c>
      <c r="C28" s="15">
        <v>15</v>
      </c>
      <c r="D28" s="14">
        <v>0.5</v>
      </c>
      <c r="E28" s="23">
        <f t="shared" ref="E28:E34" si="0">ROUND(C28*D28,2)</f>
        <v>7.5</v>
      </c>
      <c r="F28" s="16">
        <v>0</v>
      </c>
      <c r="G28" s="23">
        <f t="shared" ref="G28:G34" si="1">ROUND(E28*F28,2)</f>
        <v>0</v>
      </c>
      <c r="H28" s="23">
        <f t="shared" ref="H28:H34" si="2">ROUND(E28-G28,2)</f>
        <v>7.5</v>
      </c>
    </row>
    <row r="29" spans="1:8" x14ac:dyDescent="0.25">
      <c r="A29" s="14" t="s">
        <v>25</v>
      </c>
      <c r="B29" s="14" t="s">
        <v>18</v>
      </c>
      <c r="C29" s="15">
        <v>0.12</v>
      </c>
      <c r="D29" s="14">
        <v>32</v>
      </c>
      <c r="E29" s="23">
        <f t="shared" si="0"/>
        <v>3.84</v>
      </c>
      <c r="F29" s="16">
        <v>0</v>
      </c>
      <c r="G29" s="23">
        <f t="shared" si="1"/>
        <v>0</v>
      </c>
      <c r="H29" s="23">
        <f t="shared" si="2"/>
        <v>3.84</v>
      </c>
    </row>
    <row r="30" spans="1:8" x14ac:dyDescent="0.25">
      <c r="A30" s="14" t="s">
        <v>104</v>
      </c>
      <c r="B30" s="14" t="s">
        <v>26</v>
      </c>
      <c r="C30" s="15">
        <v>11.55</v>
      </c>
      <c r="D30" s="14">
        <v>1</v>
      </c>
      <c r="E30" s="23">
        <f t="shared" si="0"/>
        <v>11.55</v>
      </c>
      <c r="F30" s="16">
        <v>0</v>
      </c>
      <c r="G30" s="23">
        <f t="shared" si="1"/>
        <v>0</v>
      </c>
      <c r="H30" s="23">
        <f t="shared" si="2"/>
        <v>11.55</v>
      </c>
    </row>
    <row r="31" spans="1:8" x14ac:dyDescent="0.25">
      <c r="A31" s="14" t="s">
        <v>105</v>
      </c>
      <c r="B31" s="14" t="s">
        <v>18</v>
      </c>
      <c r="C31" s="15">
        <v>0.32</v>
      </c>
      <c r="D31" s="14">
        <v>48</v>
      </c>
      <c r="E31" s="23">
        <f t="shared" si="0"/>
        <v>15.36</v>
      </c>
      <c r="F31" s="16">
        <v>0</v>
      </c>
      <c r="G31" s="23">
        <f t="shared" si="1"/>
        <v>0</v>
      </c>
      <c r="H31" s="23">
        <f t="shared" si="2"/>
        <v>15.36</v>
      </c>
    </row>
    <row r="32" spans="1:8" x14ac:dyDescent="0.25">
      <c r="A32" s="14" t="s">
        <v>106</v>
      </c>
      <c r="B32" s="14" t="s">
        <v>26</v>
      </c>
      <c r="C32" s="15">
        <v>7.34</v>
      </c>
      <c r="D32" s="14">
        <v>2</v>
      </c>
      <c r="E32" s="23">
        <f t="shared" si="0"/>
        <v>14.68</v>
      </c>
      <c r="F32" s="16">
        <v>0</v>
      </c>
      <c r="G32" s="23">
        <f t="shared" si="1"/>
        <v>0</v>
      </c>
      <c r="H32" s="23">
        <f t="shared" si="2"/>
        <v>14.68</v>
      </c>
    </row>
    <row r="33" spans="1:8" x14ac:dyDescent="0.25">
      <c r="A33" s="14" t="s">
        <v>370</v>
      </c>
      <c r="B33" s="14" t="s">
        <v>26</v>
      </c>
      <c r="C33" s="15">
        <v>6.07</v>
      </c>
      <c r="D33" s="14">
        <v>7</v>
      </c>
      <c r="E33" s="23">
        <f t="shared" si="0"/>
        <v>42.49</v>
      </c>
      <c r="F33" s="16">
        <v>0</v>
      </c>
      <c r="G33" s="23">
        <f t="shared" si="1"/>
        <v>0</v>
      </c>
      <c r="H33" s="23">
        <f t="shared" si="2"/>
        <v>42.49</v>
      </c>
    </row>
    <row r="34" spans="1:8" x14ac:dyDescent="0.25">
      <c r="A34" s="14" t="s">
        <v>74</v>
      </c>
      <c r="B34" s="14" t="s">
        <v>26</v>
      </c>
      <c r="C34" s="15">
        <v>7.79</v>
      </c>
      <c r="D34" s="14">
        <v>2</v>
      </c>
      <c r="E34" s="23">
        <f t="shared" si="0"/>
        <v>15.58</v>
      </c>
      <c r="F34" s="16">
        <v>0</v>
      </c>
      <c r="G34" s="23">
        <f t="shared" si="1"/>
        <v>0</v>
      </c>
      <c r="H34" s="23">
        <f t="shared" si="2"/>
        <v>15.58</v>
      </c>
    </row>
    <row r="35" spans="1:8" x14ac:dyDescent="0.25">
      <c r="A35" s="13" t="s">
        <v>27</v>
      </c>
      <c r="C35" s="23"/>
      <c r="E35" s="23"/>
    </row>
    <row r="36" spans="1:8" x14ac:dyDescent="0.25">
      <c r="A36" s="14" t="s">
        <v>78</v>
      </c>
      <c r="B36" s="14" t="s">
        <v>29</v>
      </c>
      <c r="C36" s="15">
        <v>7.97</v>
      </c>
      <c r="D36" s="14">
        <v>2</v>
      </c>
      <c r="E36" s="23">
        <f t="shared" ref="E36:E44" si="3">ROUND(C36*D36,2)</f>
        <v>15.94</v>
      </c>
      <c r="F36" s="16">
        <v>0</v>
      </c>
      <c r="G36" s="23">
        <f t="shared" ref="G36:G44" si="4">ROUND(E36*F36,2)</f>
        <v>0</v>
      </c>
      <c r="H36" s="23">
        <f t="shared" ref="H36:H44" si="5">ROUND(E36-G36,2)</f>
        <v>15.94</v>
      </c>
    </row>
    <row r="37" spans="1:8" x14ac:dyDescent="0.25">
      <c r="A37" s="14" t="s">
        <v>107</v>
      </c>
      <c r="B37" s="14" t="s">
        <v>18</v>
      </c>
      <c r="C37" s="15">
        <v>1.77</v>
      </c>
      <c r="D37" s="14">
        <v>5.2</v>
      </c>
      <c r="E37" s="23">
        <f t="shared" si="3"/>
        <v>9.1999999999999993</v>
      </c>
      <c r="F37" s="16">
        <v>0</v>
      </c>
      <c r="G37" s="23">
        <f t="shared" si="4"/>
        <v>0</v>
      </c>
      <c r="H37" s="23">
        <f t="shared" si="5"/>
        <v>9.1999999999999993</v>
      </c>
    </row>
    <row r="38" spans="1:8" x14ac:dyDescent="0.25">
      <c r="A38" s="14" t="s">
        <v>79</v>
      </c>
      <c r="B38" s="14" t="s">
        <v>18</v>
      </c>
      <c r="C38" s="15">
        <v>7.29</v>
      </c>
      <c r="D38" s="14">
        <v>2</v>
      </c>
      <c r="E38" s="23">
        <f t="shared" si="3"/>
        <v>14.58</v>
      </c>
      <c r="F38" s="16">
        <v>0</v>
      </c>
      <c r="G38" s="23">
        <f t="shared" si="4"/>
        <v>0</v>
      </c>
      <c r="H38" s="23">
        <f t="shared" si="5"/>
        <v>14.58</v>
      </c>
    </row>
    <row r="39" spans="1:8" x14ac:dyDescent="0.25">
      <c r="A39" s="14" t="s">
        <v>108</v>
      </c>
      <c r="B39" s="14" t="s">
        <v>18</v>
      </c>
      <c r="C39" s="15">
        <v>2.25</v>
      </c>
      <c r="D39" s="14">
        <v>6</v>
      </c>
      <c r="E39" s="23">
        <f t="shared" si="3"/>
        <v>13.5</v>
      </c>
      <c r="F39" s="16">
        <v>0</v>
      </c>
      <c r="G39" s="23">
        <f t="shared" si="4"/>
        <v>0</v>
      </c>
      <c r="H39" s="23">
        <f t="shared" si="5"/>
        <v>13.5</v>
      </c>
    </row>
    <row r="40" spans="1:8" x14ac:dyDescent="0.25">
      <c r="A40" s="14" t="s">
        <v>109</v>
      </c>
      <c r="B40" s="14" t="s">
        <v>18</v>
      </c>
      <c r="C40" s="15">
        <v>0.51</v>
      </c>
      <c r="D40" s="14">
        <v>2</v>
      </c>
      <c r="E40" s="23">
        <f t="shared" si="3"/>
        <v>1.02</v>
      </c>
      <c r="F40" s="16">
        <v>0</v>
      </c>
      <c r="G40" s="23">
        <f t="shared" si="4"/>
        <v>0</v>
      </c>
      <c r="H40" s="23">
        <f t="shared" si="5"/>
        <v>1.02</v>
      </c>
    </row>
    <row r="41" spans="1:8" x14ac:dyDescent="0.25">
      <c r="A41" s="14" t="s">
        <v>110</v>
      </c>
      <c r="B41" s="14" t="s">
        <v>18</v>
      </c>
      <c r="C41" s="15">
        <v>0.42</v>
      </c>
      <c r="D41" s="14">
        <v>12.8</v>
      </c>
      <c r="E41" s="23">
        <f t="shared" si="3"/>
        <v>5.38</v>
      </c>
      <c r="F41" s="16">
        <v>0</v>
      </c>
      <c r="G41" s="23">
        <f t="shared" si="4"/>
        <v>0</v>
      </c>
      <c r="H41" s="23">
        <f t="shared" si="5"/>
        <v>5.38</v>
      </c>
    </row>
    <row r="42" spans="1:8" x14ac:dyDescent="0.25">
      <c r="A42" s="14" t="s">
        <v>441</v>
      </c>
      <c r="B42" s="14" t="s">
        <v>18</v>
      </c>
      <c r="C42" s="15">
        <v>1.75</v>
      </c>
      <c r="D42" s="14">
        <v>1</v>
      </c>
      <c r="E42" s="23">
        <f t="shared" si="3"/>
        <v>1.75</v>
      </c>
      <c r="F42" s="16">
        <v>0</v>
      </c>
      <c r="G42" s="23">
        <f t="shared" si="4"/>
        <v>0</v>
      </c>
      <c r="H42" s="23">
        <f t="shared" si="5"/>
        <v>1.75</v>
      </c>
    </row>
    <row r="43" spans="1:8" x14ac:dyDescent="0.25">
      <c r="A43" s="14" t="s">
        <v>111</v>
      </c>
      <c r="B43" s="14" t="s">
        <v>48</v>
      </c>
      <c r="C43" s="15">
        <v>15</v>
      </c>
      <c r="D43" s="14">
        <v>1.5</v>
      </c>
      <c r="E43" s="23">
        <f t="shared" si="3"/>
        <v>22.5</v>
      </c>
      <c r="F43" s="16">
        <v>0</v>
      </c>
      <c r="G43" s="23">
        <f t="shared" si="4"/>
        <v>0</v>
      </c>
      <c r="H43" s="23">
        <f t="shared" si="5"/>
        <v>22.5</v>
      </c>
    </row>
    <row r="44" spans="1:8" x14ac:dyDescent="0.25">
      <c r="A44" s="14" t="s">
        <v>112</v>
      </c>
      <c r="B44" s="14" t="s">
        <v>18</v>
      </c>
      <c r="C44" s="15">
        <v>11.63</v>
      </c>
      <c r="D44" s="14">
        <v>1.5</v>
      </c>
      <c r="E44" s="23">
        <f t="shared" si="3"/>
        <v>17.45</v>
      </c>
      <c r="F44" s="16">
        <v>0</v>
      </c>
      <c r="G44" s="23">
        <f t="shared" si="4"/>
        <v>0</v>
      </c>
      <c r="H44" s="23">
        <f t="shared" si="5"/>
        <v>17.45</v>
      </c>
    </row>
    <row r="45" spans="1:8" x14ac:dyDescent="0.25">
      <c r="A45" s="13" t="s">
        <v>33</v>
      </c>
      <c r="C45" s="23"/>
      <c r="E45" s="23"/>
    </row>
    <row r="46" spans="1:8" x14ac:dyDescent="0.25">
      <c r="A46" s="14" t="s">
        <v>371</v>
      </c>
      <c r="B46" s="14" t="s">
        <v>60</v>
      </c>
      <c r="C46" s="15">
        <v>2.66</v>
      </c>
      <c r="D46" s="14">
        <v>45</v>
      </c>
      <c r="E46" s="23">
        <f>ROUND(C46*D46,2)</f>
        <v>119.7</v>
      </c>
      <c r="F46" s="16">
        <v>0</v>
      </c>
      <c r="G46" s="23">
        <f>ROUND(E46*F46,2)</f>
        <v>0</v>
      </c>
      <c r="H46" s="23">
        <f>ROUND(E46-G46,2)</f>
        <v>119.7</v>
      </c>
    </row>
    <row r="47" spans="1:8" x14ac:dyDescent="0.25">
      <c r="A47" s="13" t="s">
        <v>85</v>
      </c>
      <c r="C47" s="23"/>
      <c r="E47" s="23"/>
    </row>
    <row r="48" spans="1:8" x14ac:dyDescent="0.25">
      <c r="A48" s="14" t="s">
        <v>86</v>
      </c>
      <c r="B48" s="14" t="s">
        <v>18</v>
      </c>
      <c r="C48" s="15">
        <v>0.06</v>
      </c>
      <c r="D48" s="14">
        <v>48</v>
      </c>
      <c r="E48" s="23">
        <f>ROUND(C48*D48,2)</f>
        <v>2.88</v>
      </c>
      <c r="F48" s="16">
        <v>0</v>
      </c>
      <c r="G48" s="23">
        <f>ROUND(E48*F48,2)</f>
        <v>0</v>
      </c>
      <c r="H48" s="23">
        <f>ROUND(E48-G48,2)</f>
        <v>2.88</v>
      </c>
    </row>
    <row r="49" spans="1:8" x14ac:dyDescent="0.25">
      <c r="A49" s="13" t="s">
        <v>113</v>
      </c>
      <c r="C49" s="23"/>
      <c r="E49" s="23"/>
    </row>
    <row r="50" spans="1:8" x14ac:dyDescent="0.25">
      <c r="A50" s="14" t="s">
        <v>114</v>
      </c>
      <c r="B50" s="14" t="s">
        <v>26</v>
      </c>
      <c r="C50" s="15">
        <v>3.3</v>
      </c>
      <c r="D50" s="14">
        <v>0.4</v>
      </c>
      <c r="E50" s="23">
        <f>ROUND(C50*D50,2)</f>
        <v>1.32</v>
      </c>
      <c r="F50" s="16">
        <v>0</v>
      </c>
      <c r="G50" s="23">
        <f>ROUND(E50*F50,2)</f>
        <v>0</v>
      </c>
      <c r="H50" s="23">
        <f>ROUND(E50-G50,2)</f>
        <v>1.32</v>
      </c>
    </row>
    <row r="51" spans="1:8" x14ac:dyDescent="0.25">
      <c r="A51" s="13" t="s">
        <v>61</v>
      </c>
      <c r="C51" s="23"/>
      <c r="E51" s="23"/>
    </row>
    <row r="52" spans="1:8" x14ac:dyDescent="0.25">
      <c r="A52" s="14" t="s">
        <v>62</v>
      </c>
      <c r="B52" s="14" t="s">
        <v>48</v>
      </c>
      <c r="C52" s="15">
        <v>9</v>
      </c>
      <c r="D52" s="14">
        <v>1</v>
      </c>
      <c r="E52" s="23">
        <f>ROUND(C52*D52,2)</f>
        <v>9</v>
      </c>
      <c r="F52" s="16">
        <v>0</v>
      </c>
      <c r="G52" s="23">
        <f>ROUND(E52*F52,2)</f>
        <v>0</v>
      </c>
      <c r="H52" s="23">
        <f>ROUND(E52-G52,2)</f>
        <v>9</v>
      </c>
    </row>
    <row r="53" spans="1:8" x14ac:dyDescent="0.25">
      <c r="A53" s="13" t="s">
        <v>87</v>
      </c>
      <c r="C53" s="23"/>
      <c r="E53" s="23"/>
    </row>
    <row r="54" spans="1:8" x14ac:dyDescent="0.25">
      <c r="A54" s="14" t="s">
        <v>88</v>
      </c>
      <c r="B54" s="14" t="s">
        <v>48</v>
      </c>
      <c r="C54" s="15">
        <v>1</v>
      </c>
      <c r="D54" s="14">
        <v>1</v>
      </c>
      <c r="E54" s="23">
        <f>ROUND(C54*D54,2)</f>
        <v>1</v>
      </c>
      <c r="F54" s="16">
        <v>0</v>
      </c>
      <c r="G54" s="23">
        <f>ROUND(E54*F54,2)</f>
        <v>0</v>
      </c>
      <c r="H54" s="23">
        <f>ROUND(E54-G54,2)</f>
        <v>1</v>
      </c>
    </row>
    <row r="55" spans="1:8" x14ac:dyDescent="0.25">
      <c r="A55" s="13" t="s">
        <v>34</v>
      </c>
      <c r="C55" s="23"/>
      <c r="E55" s="23"/>
    </row>
    <row r="56" spans="1:8" x14ac:dyDescent="0.25">
      <c r="A56" s="14" t="s">
        <v>35</v>
      </c>
      <c r="B56" s="14" t="s">
        <v>36</v>
      </c>
      <c r="C56" s="15">
        <v>63.67</v>
      </c>
      <c r="D56" s="14">
        <v>0.66600000000000004</v>
      </c>
      <c r="E56" s="23">
        <f>ROUND(C56*D56,2)</f>
        <v>42.4</v>
      </c>
      <c r="F56" s="16">
        <v>0</v>
      </c>
      <c r="G56" s="23">
        <f>ROUND(E56*F56,2)</f>
        <v>0</v>
      </c>
      <c r="H56" s="23">
        <f>ROUND(E56-G56,2)</f>
        <v>42.4</v>
      </c>
    </row>
    <row r="57" spans="1:8" x14ac:dyDescent="0.25">
      <c r="A57" s="13" t="s">
        <v>115</v>
      </c>
      <c r="C57" s="23"/>
      <c r="E57" s="23"/>
    </row>
    <row r="58" spans="1:8" x14ac:dyDescent="0.25">
      <c r="A58" s="14" t="s">
        <v>116</v>
      </c>
      <c r="B58" s="14" t="s">
        <v>48</v>
      </c>
      <c r="C58" s="15">
        <v>8</v>
      </c>
      <c r="D58" s="14">
        <v>1</v>
      </c>
      <c r="E58" s="23">
        <f>ROUND(C58*D58,2)</f>
        <v>8</v>
      </c>
      <c r="F58" s="16">
        <v>0</v>
      </c>
      <c r="G58" s="23">
        <f>ROUND(E58*F58,2)</f>
        <v>0</v>
      </c>
      <c r="H58" s="23">
        <f>ROUND(E58-G58,2)</f>
        <v>8</v>
      </c>
    </row>
    <row r="59" spans="1:8" x14ac:dyDescent="0.25">
      <c r="A59" s="13" t="s">
        <v>117</v>
      </c>
      <c r="C59" s="23"/>
      <c r="E59" s="23"/>
    </row>
    <row r="60" spans="1:8" x14ac:dyDescent="0.25">
      <c r="A60" s="14" t="s">
        <v>118</v>
      </c>
      <c r="B60" s="14" t="s">
        <v>48</v>
      </c>
      <c r="C60" s="15">
        <v>10</v>
      </c>
      <c r="D60" s="14">
        <v>0.33300000000000002</v>
      </c>
      <c r="E60" s="23">
        <f>ROUND(C60*D60,2)</f>
        <v>3.33</v>
      </c>
      <c r="F60" s="16">
        <v>0</v>
      </c>
      <c r="G60" s="23">
        <f>ROUND(E60*F60,2)</f>
        <v>0</v>
      </c>
      <c r="H60" s="23">
        <f>ROUND(E60-G60,2)</f>
        <v>3.33</v>
      </c>
    </row>
    <row r="61" spans="1:8" x14ac:dyDescent="0.25">
      <c r="A61" s="13" t="s">
        <v>37</v>
      </c>
      <c r="C61" s="23"/>
      <c r="E61" s="23"/>
    </row>
    <row r="62" spans="1:8" x14ac:dyDescent="0.25">
      <c r="A62" s="14" t="s">
        <v>38</v>
      </c>
      <c r="B62" s="14" t="s">
        <v>39</v>
      </c>
      <c r="C62" s="15">
        <v>19.28</v>
      </c>
      <c r="D62" s="14">
        <v>0.48470000000000002</v>
      </c>
      <c r="E62" s="23">
        <f>ROUND(C62*D62,2)</f>
        <v>9.35</v>
      </c>
      <c r="F62" s="16">
        <v>0</v>
      </c>
      <c r="G62" s="23">
        <f>ROUND(E62*F62,2)</f>
        <v>0</v>
      </c>
      <c r="H62" s="23">
        <f>ROUND(E62-G62,2)</f>
        <v>9.35</v>
      </c>
    </row>
    <row r="63" spans="1:8" x14ac:dyDescent="0.25">
      <c r="A63" s="14" t="s">
        <v>91</v>
      </c>
      <c r="B63" s="14" t="s">
        <v>39</v>
      </c>
      <c r="C63" s="15">
        <v>19.28</v>
      </c>
      <c r="D63" s="14">
        <v>0.20760000000000001</v>
      </c>
      <c r="E63" s="23">
        <f>ROUND(C63*D63,2)</f>
        <v>4</v>
      </c>
      <c r="F63" s="16">
        <v>0</v>
      </c>
      <c r="G63" s="23">
        <f>ROUND(E63*F63,2)</f>
        <v>0</v>
      </c>
      <c r="H63" s="23">
        <f>ROUND(E63-G63,2)</f>
        <v>4</v>
      </c>
    </row>
    <row r="64" spans="1:8" x14ac:dyDescent="0.25">
      <c r="A64" s="13" t="s">
        <v>40</v>
      </c>
      <c r="C64" s="23"/>
      <c r="E64" s="23"/>
    </row>
    <row r="65" spans="1:8" x14ac:dyDescent="0.25">
      <c r="A65" s="14" t="s">
        <v>41</v>
      </c>
      <c r="B65" s="14" t="s">
        <v>39</v>
      </c>
      <c r="C65" s="15">
        <v>9.06</v>
      </c>
      <c r="D65" s="14">
        <v>0.20369999999999999</v>
      </c>
      <c r="E65" s="23">
        <f>ROUND(C65*D65,2)</f>
        <v>1.85</v>
      </c>
      <c r="F65" s="16">
        <v>0</v>
      </c>
      <c r="G65" s="23">
        <f>ROUND(E65*F65,2)</f>
        <v>0</v>
      </c>
      <c r="H65" s="23">
        <f>ROUND(E65-G65,2)</f>
        <v>1.85</v>
      </c>
    </row>
    <row r="66" spans="1:8" x14ac:dyDescent="0.25">
      <c r="A66" s="13" t="s">
        <v>43</v>
      </c>
      <c r="C66" s="23"/>
      <c r="E66" s="23"/>
    </row>
    <row r="67" spans="1:8" x14ac:dyDescent="0.25">
      <c r="A67" s="14" t="s">
        <v>42</v>
      </c>
      <c r="B67" s="14" t="s">
        <v>39</v>
      </c>
      <c r="C67" s="15">
        <v>9.06</v>
      </c>
      <c r="D67" s="14">
        <v>0.1236</v>
      </c>
      <c r="E67" s="23">
        <f>ROUND(C67*D67,2)</f>
        <v>1.1200000000000001</v>
      </c>
      <c r="F67" s="16">
        <v>0</v>
      </c>
      <c r="G67" s="23">
        <f>ROUND(E67*F67,2)</f>
        <v>0</v>
      </c>
      <c r="H67" s="23">
        <f>ROUND(E67-G67,2)</f>
        <v>1.1200000000000001</v>
      </c>
    </row>
    <row r="68" spans="1:8" x14ac:dyDescent="0.25">
      <c r="A68" s="14" t="s">
        <v>91</v>
      </c>
      <c r="B68" s="14" t="s">
        <v>39</v>
      </c>
      <c r="C68" s="15">
        <v>9.06</v>
      </c>
      <c r="D68" s="14">
        <v>0.18990000000000001</v>
      </c>
      <c r="E68" s="23">
        <f>ROUND(C68*D68,2)</f>
        <v>1.72</v>
      </c>
      <c r="F68" s="16">
        <v>0</v>
      </c>
      <c r="G68" s="23">
        <f>ROUND(E68*F68,2)</f>
        <v>0</v>
      </c>
      <c r="H68" s="23">
        <f>ROUND(E68-G68,2)</f>
        <v>1.72</v>
      </c>
    </row>
    <row r="69" spans="1:8" x14ac:dyDescent="0.25">
      <c r="A69" s="14" t="s">
        <v>44</v>
      </c>
      <c r="B69" s="14" t="s">
        <v>39</v>
      </c>
      <c r="C69" s="15">
        <v>19.3</v>
      </c>
      <c r="D69" s="14">
        <v>0.55379999999999996</v>
      </c>
      <c r="E69" s="23">
        <f>ROUND(C69*D69,2)</f>
        <v>10.69</v>
      </c>
      <c r="F69" s="16">
        <v>0</v>
      </c>
      <c r="G69" s="23">
        <f>ROUND(E69*F69,2)</f>
        <v>0</v>
      </c>
      <c r="H69" s="23">
        <f>ROUND(E69-G69,2)</f>
        <v>10.69</v>
      </c>
    </row>
    <row r="70" spans="1:8" x14ac:dyDescent="0.25">
      <c r="A70" s="13" t="s">
        <v>45</v>
      </c>
      <c r="C70" s="23"/>
      <c r="E70" s="23"/>
    </row>
    <row r="71" spans="1:8" x14ac:dyDescent="0.25">
      <c r="A71" s="14" t="s">
        <v>38</v>
      </c>
      <c r="B71" s="14" t="s">
        <v>19</v>
      </c>
      <c r="C71" s="15">
        <v>2.94</v>
      </c>
      <c r="D71" s="14">
        <v>7.4852999999999996</v>
      </c>
      <c r="E71" s="23">
        <f>ROUND(C71*D71,2)</f>
        <v>22.01</v>
      </c>
      <c r="F71" s="16">
        <v>0</v>
      </c>
      <c r="G71" s="23">
        <f>ROUND(E71*F71,2)</f>
        <v>0</v>
      </c>
      <c r="H71" s="23">
        <f>ROUND(E71-G71,2)</f>
        <v>22.01</v>
      </c>
    </row>
    <row r="72" spans="1:8" x14ac:dyDescent="0.25">
      <c r="A72" s="14" t="s">
        <v>91</v>
      </c>
      <c r="B72" s="14" t="s">
        <v>19</v>
      </c>
      <c r="C72" s="15">
        <v>2.94</v>
      </c>
      <c r="D72" s="14">
        <v>4.8836000000000004</v>
      </c>
      <c r="E72" s="23">
        <f>ROUND(C72*D72,2)</f>
        <v>14.36</v>
      </c>
      <c r="F72" s="16">
        <v>0</v>
      </c>
      <c r="G72" s="23">
        <f>ROUND(E72*F72,2)</f>
        <v>0</v>
      </c>
      <c r="H72" s="23">
        <f>ROUND(E72-G72,2)</f>
        <v>14.36</v>
      </c>
    </row>
    <row r="73" spans="1:8" x14ac:dyDescent="0.25">
      <c r="A73" s="14" t="s">
        <v>158</v>
      </c>
      <c r="B73" s="14" t="s">
        <v>19</v>
      </c>
      <c r="C73" s="15">
        <v>2.94</v>
      </c>
      <c r="D73" s="14">
        <v>11.2011</v>
      </c>
      <c r="E73" s="23">
        <f>ROUND(C73*D73,2)</f>
        <v>32.93</v>
      </c>
      <c r="F73" s="16">
        <v>0</v>
      </c>
      <c r="G73" s="23">
        <f>ROUND(E73*F73,2)</f>
        <v>0</v>
      </c>
      <c r="H73" s="23">
        <f>ROUND(E73-G73,2)</f>
        <v>32.93</v>
      </c>
    </row>
    <row r="74" spans="1:8" x14ac:dyDescent="0.25">
      <c r="A74" s="13" t="s">
        <v>47</v>
      </c>
      <c r="C74" s="23"/>
      <c r="E74" s="23"/>
    </row>
    <row r="75" spans="1:8" x14ac:dyDescent="0.25">
      <c r="A75" s="14" t="s">
        <v>42</v>
      </c>
      <c r="B75" s="14" t="s">
        <v>48</v>
      </c>
      <c r="C75" s="15">
        <v>12.26</v>
      </c>
      <c r="D75" s="14">
        <v>1</v>
      </c>
      <c r="E75" s="23">
        <f>ROUND(C75*D75,2)</f>
        <v>12.26</v>
      </c>
      <c r="F75" s="16">
        <v>0</v>
      </c>
      <c r="G75" s="23">
        <f>ROUND(E75*F75,2)</f>
        <v>0</v>
      </c>
      <c r="H75" s="23">
        <f t="shared" ref="H75:H81" si="6">ROUND(E75-G75,2)</f>
        <v>12.26</v>
      </c>
    </row>
    <row r="76" spans="1:8" x14ac:dyDescent="0.25">
      <c r="A76" s="14" t="s">
        <v>38</v>
      </c>
      <c r="B76" s="14" t="s">
        <v>48</v>
      </c>
      <c r="C76" s="15">
        <v>5.97</v>
      </c>
      <c r="D76" s="14">
        <v>1</v>
      </c>
      <c r="E76" s="23">
        <f>ROUND(C76*D76,2)</f>
        <v>5.97</v>
      </c>
      <c r="F76" s="16">
        <v>0</v>
      </c>
      <c r="G76" s="23">
        <f>ROUND(E76*F76,2)</f>
        <v>0</v>
      </c>
      <c r="H76" s="23">
        <f t="shared" si="6"/>
        <v>5.97</v>
      </c>
    </row>
    <row r="77" spans="1:8" x14ac:dyDescent="0.25">
      <c r="A77" s="14" t="s">
        <v>91</v>
      </c>
      <c r="B77" s="14" t="s">
        <v>48</v>
      </c>
      <c r="C77" s="15">
        <v>30.28</v>
      </c>
      <c r="D77" s="14">
        <v>1</v>
      </c>
      <c r="E77" s="23">
        <f>ROUND(C77*D77,2)</f>
        <v>30.28</v>
      </c>
      <c r="F77" s="16">
        <v>0</v>
      </c>
      <c r="G77" s="23">
        <f>ROUND(E77*F77,2)</f>
        <v>0</v>
      </c>
      <c r="H77" s="23">
        <f t="shared" si="6"/>
        <v>30.28</v>
      </c>
    </row>
    <row r="78" spans="1:8" x14ac:dyDescent="0.25">
      <c r="A78" s="14" t="s">
        <v>158</v>
      </c>
      <c r="B78" s="14" t="s">
        <v>48</v>
      </c>
      <c r="C78" s="15">
        <v>21.95</v>
      </c>
      <c r="D78" s="14">
        <v>1</v>
      </c>
      <c r="E78" s="23">
        <f>ROUND(C78*D78,2)</f>
        <v>21.95</v>
      </c>
      <c r="F78" s="16">
        <v>0</v>
      </c>
      <c r="G78" s="23">
        <f>ROUND(E78*F78,2)</f>
        <v>0</v>
      </c>
      <c r="H78" s="23">
        <f t="shared" si="6"/>
        <v>21.95</v>
      </c>
    </row>
    <row r="79" spans="1:8" x14ac:dyDescent="0.25">
      <c r="A79" s="9" t="s">
        <v>49</v>
      </c>
      <c r="B79" s="9" t="s">
        <v>48</v>
      </c>
      <c r="C79" s="10">
        <v>32.97</v>
      </c>
      <c r="D79" s="9">
        <v>1</v>
      </c>
      <c r="E79" s="22">
        <f>ROUND(C79*D79,2)</f>
        <v>32.97</v>
      </c>
      <c r="F79" s="11">
        <v>0</v>
      </c>
      <c r="G79" s="22">
        <f>ROUND(E79*F79,2)</f>
        <v>0</v>
      </c>
      <c r="H79" s="22">
        <f t="shared" si="6"/>
        <v>32.97</v>
      </c>
    </row>
    <row r="80" spans="1:8" x14ac:dyDescent="0.25">
      <c r="A80" s="7" t="s">
        <v>50</v>
      </c>
      <c r="C80" s="23"/>
      <c r="E80" s="23">
        <f>SUM(E13:E79)</f>
        <v>1064.3200000000004</v>
      </c>
      <c r="G80" s="12">
        <f>SUM(G13:G79)</f>
        <v>0</v>
      </c>
      <c r="H80" s="12">
        <f t="shared" si="6"/>
        <v>1064.32</v>
      </c>
    </row>
    <row r="81" spans="1:8" x14ac:dyDescent="0.25">
      <c r="A81" s="7" t="s">
        <v>51</v>
      </c>
      <c r="C81" s="23"/>
      <c r="E81" s="23" t="e">
        <f>+#REF!-E80</f>
        <v>#REF!</v>
      </c>
      <c r="G81" s="12" t="e">
        <f>+#REF!-G80</f>
        <v>#REF!</v>
      </c>
      <c r="H81" s="12" t="e">
        <f t="shared" si="6"/>
        <v>#REF!</v>
      </c>
    </row>
    <row r="82" spans="1:8" x14ac:dyDescent="0.25">
      <c r="A82" t="s">
        <v>12</v>
      </c>
      <c r="C82" s="23"/>
      <c r="E82" s="23"/>
    </row>
    <row r="83" spans="1:8" x14ac:dyDescent="0.25">
      <c r="A83" s="7" t="s">
        <v>52</v>
      </c>
      <c r="C83" s="23"/>
      <c r="E83" s="23"/>
    </row>
    <row r="84" spans="1:8" x14ac:dyDescent="0.25">
      <c r="A84" s="14" t="s">
        <v>42</v>
      </c>
      <c r="B84" s="14" t="s">
        <v>48</v>
      </c>
      <c r="C84" s="15">
        <v>23.61</v>
      </c>
      <c r="D84" s="14">
        <v>1</v>
      </c>
      <c r="E84" s="23">
        <f>ROUND(C84*D84,2)</f>
        <v>23.61</v>
      </c>
      <c r="F84" s="16">
        <v>0</v>
      </c>
      <c r="G84" s="23">
        <f>ROUND(E84*F84,2)</f>
        <v>0</v>
      </c>
      <c r="H84" s="23">
        <f t="shared" ref="H84:H90" si="7">ROUND(E84-G84,2)</f>
        <v>23.61</v>
      </c>
    </row>
    <row r="85" spans="1:8" x14ac:dyDescent="0.25">
      <c r="A85" s="14" t="s">
        <v>38</v>
      </c>
      <c r="B85" s="14" t="s">
        <v>48</v>
      </c>
      <c r="C85" s="15">
        <v>46.27</v>
      </c>
      <c r="D85" s="14">
        <v>1</v>
      </c>
      <c r="E85" s="23">
        <f>ROUND(C85*D85,2)</f>
        <v>46.27</v>
      </c>
      <c r="F85" s="16">
        <v>0</v>
      </c>
      <c r="G85" s="23">
        <f>ROUND(E85*F85,2)</f>
        <v>0</v>
      </c>
      <c r="H85" s="23">
        <f t="shared" si="7"/>
        <v>46.27</v>
      </c>
    </row>
    <row r="86" spans="1:8" x14ac:dyDescent="0.25">
      <c r="A86" s="14" t="s">
        <v>91</v>
      </c>
      <c r="B86" s="14" t="s">
        <v>48</v>
      </c>
      <c r="C86" s="15">
        <v>147.18</v>
      </c>
      <c r="D86" s="14">
        <v>1</v>
      </c>
      <c r="E86" s="23">
        <f>ROUND(C86*D86,2)</f>
        <v>147.18</v>
      </c>
      <c r="F86" s="16">
        <v>0</v>
      </c>
      <c r="G86" s="23">
        <f>ROUND(E86*F86,2)</f>
        <v>0</v>
      </c>
      <c r="H86" s="23">
        <f t="shared" si="7"/>
        <v>147.18</v>
      </c>
    </row>
    <row r="87" spans="1:8" x14ac:dyDescent="0.25">
      <c r="A87" s="9" t="s">
        <v>158</v>
      </c>
      <c r="B87" s="9" t="s">
        <v>48</v>
      </c>
      <c r="C87" s="10">
        <v>99.5</v>
      </c>
      <c r="D87" s="9">
        <v>1</v>
      </c>
      <c r="E87" s="22">
        <f>ROUND(C87*D87,2)</f>
        <v>99.5</v>
      </c>
      <c r="F87" s="11">
        <v>0</v>
      </c>
      <c r="G87" s="22">
        <f>ROUND(E87*F87,2)</f>
        <v>0</v>
      </c>
      <c r="H87" s="22">
        <f t="shared" si="7"/>
        <v>99.5</v>
      </c>
    </row>
    <row r="88" spans="1:8" x14ac:dyDescent="0.25">
      <c r="A88" s="7" t="s">
        <v>53</v>
      </c>
      <c r="C88" s="23"/>
      <c r="E88" s="23">
        <f>SUM(E84:E87)</f>
        <v>316.56</v>
      </c>
      <c r="G88" s="12">
        <f>SUM(G84:G87)</f>
        <v>0</v>
      </c>
      <c r="H88" s="12">
        <f t="shared" si="7"/>
        <v>316.56</v>
      </c>
    </row>
    <row r="89" spans="1:8" x14ac:dyDescent="0.25">
      <c r="A89" s="7" t="s">
        <v>54</v>
      </c>
      <c r="C89" s="23"/>
      <c r="E89" s="23">
        <f>+E80+E88</f>
        <v>1380.8800000000003</v>
      </c>
      <c r="G89" s="12">
        <f>+G80+G88</f>
        <v>0</v>
      </c>
      <c r="H89" s="12">
        <f t="shared" si="7"/>
        <v>1380.88</v>
      </c>
    </row>
    <row r="90" spans="1:8" x14ac:dyDescent="0.25">
      <c r="A90" s="7" t="s">
        <v>55</v>
      </c>
      <c r="C90" s="23"/>
      <c r="E90" s="23" t="e">
        <f>+#REF!-E89</f>
        <v>#REF!</v>
      </c>
      <c r="G90" s="12" t="e">
        <f>+#REF!-G89</f>
        <v>#REF!</v>
      </c>
      <c r="H90" s="12" t="e">
        <f t="shared" si="7"/>
        <v>#REF!</v>
      </c>
    </row>
    <row r="91" spans="1:8" x14ac:dyDescent="0.25">
      <c r="A91" t="s">
        <v>119</v>
      </c>
      <c r="C91" s="23"/>
      <c r="E91" s="23"/>
    </row>
    <row r="92" spans="1:8" x14ac:dyDescent="0.25">
      <c r="A92" t="s">
        <v>483</v>
      </c>
      <c r="C92" s="23"/>
      <c r="E92" s="23"/>
    </row>
    <row r="93" spans="1:8" x14ac:dyDescent="0.25">
      <c r="A93" s="7" t="s">
        <v>120</v>
      </c>
      <c r="C93" s="23"/>
      <c r="E93" s="23"/>
    </row>
    <row r="94" spans="1:8" x14ac:dyDescent="0.25">
      <c r="A94" s="7" t="s">
        <v>121</v>
      </c>
      <c r="C94" s="23"/>
      <c r="E94" s="23"/>
    </row>
    <row r="98" spans="1:9" x14ac:dyDescent="0.25">
      <c r="A98" t="str" cm="1">
        <f t="array" aca="1" ref="A98" ca="1">MID(CELL("filename",A1),FIND("]",CELL("filename",A1))+1,256)</f>
        <v>cotton13</v>
      </c>
    </row>
    <row r="99" spans="1:9" x14ac:dyDescent="0.25">
      <c r="A99" s="7" t="s">
        <v>50</v>
      </c>
      <c r="E99" s="25">
        <f>VLOOKUP(A99,$A$1:$H$98,5,FALSE)</f>
        <v>1064.3200000000004</v>
      </c>
    </row>
    <row r="100" spans="1:9" x14ac:dyDescent="0.25">
      <c r="A100" s="7" t="s">
        <v>288</v>
      </c>
      <c r="E100" s="25">
        <f>VLOOKUP(A100,$A$1:$H$98,5,FALSE)</f>
        <v>316.56</v>
      </c>
    </row>
    <row r="101" spans="1:9" x14ac:dyDescent="0.25">
      <c r="A101" s="7" t="s">
        <v>289</v>
      </c>
      <c r="E101" s="25">
        <f t="shared" ref="E101:E102" si="8">VLOOKUP(A101,$A$1:$H$98,5,FALSE)</f>
        <v>1380.8800000000003</v>
      </c>
    </row>
    <row r="102" spans="1:9" x14ac:dyDescent="0.25">
      <c r="A102" s="7" t="s">
        <v>55</v>
      </c>
      <c r="E102" s="25" t="e">
        <f t="shared" si="8"/>
        <v>#REF!</v>
      </c>
    </row>
    <row r="103" spans="1:9" x14ac:dyDescent="0.25">
      <c r="A103" s="21" t="s">
        <v>250</v>
      </c>
    </row>
    <row r="104" spans="1:9" x14ac:dyDescent="0.25">
      <c r="A104" s="21"/>
    </row>
    <row r="105" spans="1:9" x14ac:dyDescent="0.25">
      <c r="A105" s="25"/>
      <c r="B105" s="25"/>
      <c r="C105" s="25"/>
      <c r="D105" s="25"/>
      <c r="E105" s="25"/>
      <c r="F105" s="25"/>
      <c r="G105" s="25"/>
      <c r="H105" s="25"/>
    </row>
    <row r="106" spans="1:9" x14ac:dyDescent="0.25">
      <c r="B106" s="12"/>
      <c r="C106" s="12"/>
      <c r="D106" s="12"/>
      <c r="E106" s="12"/>
      <c r="F106" s="12"/>
      <c r="G106" s="12"/>
      <c r="H106" s="12"/>
      <c r="I106" s="12"/>
    </row>
    <row r="107" spans="1:9" x14ac:dyDescent="0.25">
      <c r="B107" s="12"/>
      <c r="C107" s="12"/>
      <c r="D107" s="12"/>
      <c r="E107" s="12"/>
      <c r="F107" s="12"/>
      <c r="G107" s="12"/>
      <c r="H107" s="12"/>
      <c r="I107" s="12"/>
    </row>
    <row r="108" spans="1:9" x14ac:dyDescent="0.25">
      <c r="B108" s="12"/>
      <c r="C108" s="12"/>
      <c r="D108" s="12"/>
      <c r="E108" s="12"/>
      <c r="F108" s="12"/>
      <c r="G108" s="12"/>
      <c r="H108" s="12"/>
      <c r="I108" s="12"/>
    </row>
    <row r="109" spans="1:9" x14ac:dyDescent="0.25">
      <c r="B109" s="12"/>
      <c r="C109" s="12"/>
      <c r="D109" s="12"/>
      <c r="E109" s="12"/>
      <c r="F109" s="12"/>
      <c r="G109" s="12"/>
      <c r="H109" s="12"/>
      <c r="I109" s="12"/>
    </row>
    <row r="110" spans="1:9" x14ac:dyDescent="0.25">
      <c r="B110" s="12"/>
      <c r="C110" s="12"/>
      <c r="D110" s="12"/>
      <c r="E110" s="12"/>
      <c r="F110" s="12"/>
      <c r="G110" s="12"/>
      <c r="H110" s="12"/>
      <c r="I110" s="12"/>
    </row>
    <row r="111" spans="1:9" x14ac:dyDescent="0.25">
      <c r="B111" s="12"/>
      <c r="C111" s="12"/>
      <c r="D111" s="12"/>
      <c r="E111" s="12"/>
      <c r="F111" s="12"/>
      <c r="G111" s="12"/>
      <c r="H111" s="12"/>
      <c r="I111" s="12"/>
    </row>
    <row r="112" spans="1:9" x14ac:dyDescent="0.25">
      <c r="B112" s="12"/>
      <c r="C112" s="12"/>
      <c r="D112" s="12"/>
      <c r="E112" s="12"/>
      <c r="F112" s="12"/>
      <c r="G112" s="12"/>
      <c r="H112" s="12"/>
      <c r="I112" s="12"/>
    </row>
    <row r="114" spans="1:14" x14ac:dyDescent="0.25">
      <c r="K114" s="21"/>
    </row>
    <row r="115" spans="1:14" x14ac:dyDescent="0.25">
      <c r="A115" s="21"/>
    </row>
    <row r="116" spans="1:14" x14ac:dyDescent="0.25">
      <c r="A116" s="25"/>
      <c r="N116" s="12"/>
    </row>
    <row r="117" spans="1:14" x14ac:dyDescent="0.25">
      <c r="B117" s="12"/>
      <c r="C117" s="12"/>
      <c r="D117" s="12"/>
      <c r="E117" s="12"/>
      <c r="F117" s="12"/>
      <c r="G117" s="12"/>
      <c r="H117" s="12"/>
      <c r="N117" s="12"/>
    </row>
    <row r="118" spans="1:14" x14ac:dyDescent="0.25">
      <c r="B118" s="12"/>
      <c r="C118" s="12"/>
      <c r="D118" s="12"/>
      <c r="E118" s="12"/>
      <c r="F118" s="12"/>
      <c r="G118" s="12"/>
      <c r="H118" s="12"/>
      <c r="N118" s="12"/>
    </row>
    <row r="119" spans="1:14" x14ac:dyDescent="0.25">
      <c r="B119" s="12"/>
      <c r="C119" s="12"/>
      <c r="D119" s="12"/>
      <c r="E119" s="12"/>
      <c r="F119" s="12"/>
      <c r="G119" s="12"/>
      <c r="H119" s="12"/>
      <c r="N119" s="12"/>
    </row>
    <row r="120" spans="1:14" x14ac:dyDescent="0.25">
      <c r="B120" s="12"/>
      <c r="C120" s="12"/>
      <c r="D120" s="12"/>
      <c r="E120" s="12"/>
      <c r="F120" s="12"/>
      <c r="G120" s="12"/>
      <c r="H120" s="12"/>
      <c r="N120" s="12"/>
    </row>
    <row r="121" spans="1:14" x14ac:dyDescent="0.25">
      <c r="B121" s="12"/>
      <c r="C121" s="12"/>
      <c r="D121" s="12"/>
      <c r="E121" s="12"/>
      <c r="F121" s="12"/>
      <c r="G121" s="12"/>
      <c r="H121" s="12"/>
      <c r="N121" s="12"/>
    </row>
    <row r="122" spans="1:14" x14ac:dyDescent="0.25">
      <c r="B122" s="12"/>
      <c r="C122" s="12"/>
      <c r="D122" s="12"/>
      <c r="E122" s="12"/>
      <c r="F122" s="12"/>
      <c r="G122" s="12"/>
      <c r="H122" s="12"/>
      <c r="N122" s="12"/>
    </row>
    <row r="123" spans="1:14" x14ac:dyDescent="0.25">
      <c r="B123" s="12"/>
      <c r="C123" s="12"/>
      <c r="D123" s="12"/>
      <c r="E123" s="12"/>
      <c r="F123" s="12"/>
      <c r="G123" s="12"/>
      <c r="H123" s="12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C74CB-8544-4688-8B8A-8EA6DFD6DDD9}">
  <sheetPr codeName="Sheet26"/>
  <dimension ref="A1:N123"/>
  <sheetViews>
    <sheetView topLeftCell="A99" workbookViewId="0">
      <selection activeCell="D7" sqref="D7"/>
    </sheetView>
  </sheetViews>
  <sheetFormatPr defaultRowHeight="15" x14ac:dyDescent="0.25"/>
  <cols>
    <col min="1" max="1" width="22.42578125" customWidth="1"/>
    <col min="2" max="2" width="10.42578125" customWidth="1"/>
    <col min="3" max="3" width="10.85546875" customWidth="1"/>
    <col min="4" max="4" width="12.140625" customWidth="1"/>
    <col min="5" max="5" width="14.5703125" bestFit="1" customWidth="1"/>
    <col min="6" max="6" width="11.85546875" customWidth="1"/>
    <col min="7" max="7" width="10.42578125" customWidth="1"/>
    <col min="8" max="8" width="10.5703125" bestFit="1" customWidth="1"/>
  </cols>
  <sheetData>
    <row r="1" spans="1:8" x14ac:dyDescent="0.25">
      <c r="A1" s="81" t="s">
        <v>226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160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506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14</v>
      </c>
      <c r="C12" s="23"/>
      <c r="E12" s="23"/>
    </row>
    <row r="13" spans="1:8" x14ac:dyDescent="0.25">
      <c r="A13" s="14" t="s">
        <v>15</v>
      </c>
      <c r="B13" s="14" t="s">
        <v>16</v>
      </c>
      <c r="C13" s="15">
        <v>8.0500000000000007</v>
      </c>
      <c r="D13" s="14">
        <v>2.5</v>
      </c>
      <c r="E13" s="23">
        <f>ROUND(C13*D13,2)</f>
        <v>20.13</v>
      </c>
      <c r="F13" s="16">
        <v>0</v>
      </c>
      <c r="G13" s="23">
        <f>ROUND(E13*F13,2)</f>
        <v>0</v>
      </c>
      <c r="H13" s="23">
        <f>ROUND(E13-G13,2)</f>
        <v>20.13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5.25</v>
      </c>
      <c r="E14" s="23">
        <f>ROUND(C14*D14,2)</f>
        <v>39.380000000000003</v>
      </c>
      <c r="F14" s="16">
        <v>0</v>
      </c>
      <c r="G14" s="23">
        <f>ROUND(E14*F14,2)</f>
        <v>0</v>
      </c>
      <c r="H14" s="23">
        <f>ROUND(E14-G14,2)</f>
        <v>39.380000000000003</v>
      </c>
    </row>
    <row r="15" spans="1:8" x14ac:dyDescent="0.25">
      <c r="A15" s="13" t="s">
        <v>17</v>
      </c>
      <c r="C15" s="23"/>
      <c r="E15" s="23"/>
    </row>
    <row r="16" spans="1:8" x14ac:dyDescent="0.25">
      <c r="A16" s="14" t="s">
        <v>66</v>
      </c>
      <c r="B16" s="14" t="s">
        <v>18</v>
      </c>
      <c r="C16" s="15">
        <v>1.0900000000000001</v>
      </c>
      <c r="D16" s="14">
        <v>2.2999999999999998</v>
      </c>
      <c r="E16" s="23">
        <f>ROUND(C16*D16,2)</f>
        <v>2.5099999999999998</v>
      </c>
      <c r="F16" s="16">
        <v>0</v>
      </c>
      <c r="G16" s="23">
        <f>ROUND(E16*F16,2)</f>
        <v>0</v>
      </c>
      <c r="H16" s="23">
        <f>ROUND(E16-G16,2)</f>
        <v>2.5099999999999998</v>
      </c>
    </row>
    <row r="17" spans="1:8" x14ac:dyDescent="0.25">
      <c r="A17" s="14" t="s">
        <v>67</v>
      </c>
      <c r="B17" s="14" t="s">
        <v>26</v>
      </c>
      <c r="C17" s="15">
        <v>3.01</v>
      </c>
      <c r="D17" s="14">
        <v>2.3125</v>
      </c>
      <c r="E17" s="23">
        <f>ROUND(C17*D17,2)</f>
        <v>6.96</v>
      </c>
      <c r="F17" s="16">
        <v>0</v>
      </c>
      <c r="G17" s="23">
        <f>ROUND(E17*F17,2)</f>
        <v>0</v>
      </c>
      <c r="H17" s="23">
        <f>ROUND(E17-G17,2)</f>
        <v>6.96</v>
      </c>
    </row>
    <row r="18" spans="1:8" x14ac:dyDescent="0.25">
      <c r="A18" s="14" t="s">
        <v>68</v>
      </c>
      <c r="B18" s="14" t="s">
        <v>26</v>
      </c>
      <c r="C18" s="15">
        <v>7.75</v>
      </c>
      <c r="D18" s="14">
        <v>0.5</v>
      </c>
      <c r="E18" s="23">
        <f>ROUND(C18*D18,2)</f>
        <v>3.88</v>
      </c>
      <c r="F18" s="16">
        <v>0</v>
      </c>
      <c r="G18" s="23">
        <f>ROUND(E18*F18,2)</f>
        <v>0</v>
      </c>
      <c r="H18" s="23">
        <f>ROUND(E18-G18,2)</f>
        <v>3.88</v>
      </c>
    </row>
    <row r="19" spans="1:8" x14ac:dyDescent="0.25">
      <c r="A19" s="14" t="s">
        <v>495</v>
      </c>
      <c r="B19" s="14" t="s">
        <v>496</v>
      </c>
      <c r="C19" s="15">
        <v>41.25</v>
      </c>
      <c r="D19" s="14">
        <v>1.41</v>
      </c>
      <c r="E19" s="23">
        <f>ROUND(C19*D19,2)</f>
        <v>58.16</v>
      </c>
      <c r="F19" s="16">
        <v>0</v>
      </c>
      <c r="G19" s="23">
        <f>ROUND(E19*F19,2)</f>
        <v>0</v>
      </c>
      <c r="H19" s="23">
        <f>ROUND(E19-G19,2)</f>
        <v>58.16</v>
      </c>
    </row>
    <row r="20" spans="1:8" x14ac:dyDescent="0.25">
      <c r="A20" s="13" t="s">
        <v>69</v>
      </c>
      <c r="C20" s="23"/>
      <c r="E20" s="23"/>
    </row>
    <row r="21" spans="1:8" x14ac:dyDescent="0.25">
      <c r="A21" s="14" t="s">
        <v>70</v>
      </c>
      <c r="B21" s="14" t="s">
        <v>29</v>
      </c>
      <c r="C21" s="15">
        <v>0.11</v>
      </c>
      <c r="D21" s="14">
        <v>1200</v>
      </c>
      <c r="E21" s="23">
        <f>ROUND(C21*D21,2)</f>
        <v>132</v>
      </c>
      <c r="F21" s="16">
        <v>0</v>
      </c>
      <c r="G21" s="23">
        <f>ROUND(E21*F21,2)</f>
        <v>0</v>
      </c>
      <c r="H21" s="23">
        <f>ROUND(E21-G21,2)</f>
        <v>132</v>
      </c>
    </row>
    <row r="22" spans="1:8" x14ac:dyDescent="0.25">
      <c r="A22" s="13" t="s">
        <v>20</v>
      </c>
      <c r="C22" s="23"/>
      <c r="E22" s="23"/>
    </row>
    <row r="23" spans="1:8" x14ac:dyDescent="0.25">
      <c r="A23" s="14" t="s">
        <v>22</v>
      </c>
      <c r="B23" s="14" t="s">
        <v>21</v>
      </c>
      <c r="C23" s="15">
        <v>25.56</v>
      </c>
      <c r="D23" s="14">
        <v>1.5</v>
      </c>
      <c r="E23" s="23">
        <f>ROUND(C23*D23,2)</f>
        <v>38.340000000000003</v>
      </c>
      <c r="F23" s="16">
        <v>0</v>
      </c>
      <c r="G23" s="23">
        <f>ROUND(E23*F23,2)</f>
        <v>0</v>
      </c>
      <c r="H23" s="23">
        <f>ROUND(E23-G23,2)</f>
        <v>38.340000000000003</v>
      </c>
    </row>
    <row r="24" spans="1:8" x14ac:dyDescent="0.25">
      <c r="A24" s="14" t="s">
        <v>103</v>
      </c>
      <c r="B24" s="14" t="s">
        <v>19</v>
      </c>
      <c r="C24" s="15">
        <v>2.63</v>
      </c>
      <c r="D24" s="14">
        <v>25.4</v>
      </c>
      <c r="E24" s="23">
        <f>ROUND(C24*D24,2)</f>
        <v>66.8</v>
      </c>
      <c r="F24" s="16">
        <v>0</v>
      </c>
      <c r="G24" s="23">
        <f>ROUND(E24*F24,2)</f>
        <v>0</v>
      </c>
      <c r="H24" s="23">
        <f>ROUND(E24-G24,2)</f>
        <v>66.8</v>
      </c>
    </row>
    <row r="25" spans="1:8" x14ac:dyDescent="0.25">
      <c r="A25" s="13" t="s">
        <v>23</v>
      </c>
      <c r="C25" s="23"/>
      <c r="E25" s="23"/>
    </row>
    <row r="26" spans="1:8" x14ac:dyDescent="0.25">
      <c r="A26" s="14" t="s">
        <v>71</v>
      </c>
      <c r="B26" s="14" t="s">
        <v>48</v>
      </c>
      <c r="C26" s="15">
        <v>20</v>
      </c>
      <c r="D26" s="14">
        <v>1</v>
      </c>
      <c r="E26" s="23">
        <f>ROUND(C26*D26,2)</f>
        <v>20</v>
      </c>
      <c r="F26" s="16">
        <v>0</v>
      </c>
      <c r="G26" s="23">
        <f>ROUND(E26*F26,2)</f>
        <v>0</v>
      </c>
      <c r="H26" s="23">
        <f>ROUND(E26-G26,2)</f>
        <v>20</v>
      </c>
    </row>
    <row r="27" spans="1:8" x14ac:dyDescent="0.25">
      <c r="A27" s="13" t="s">
        <v>24</v>
      </c>
      <c r="C27" s="23"/>
      <c r="E27" s="23"/>
    </row>
    <row r="28" spans="1:8" x14ac:dyDescent="0.25">
      <c r="A28" s="14" t="s">
        <v>59</v>
      </c>
      <c r="B28" s="14" t="s">
        <v>26</v>
      </c>
      <c r="C28" s="15">
        <v>15</v>
      </c>
      <c r="D28" s="14">
        <v>0.5</v>
      </c>
      <c r="E28" s="23">
        <f t="shared" ref="E28:E34" si="0">ROUND(C28*D28,2)</f>
        <v>7.5</v>
      </c>
      <c r="F28" s="16">
        <v>0</v>
      </c>
      <c r="G28" s="23">
        <f t="shared" ref="G28:G34" si="1">ROUND(E28*F28,2)</f>
        <v>0</v>
      </c>
      <c r="H28" s="23">
        <f t="shared" ref="H28:H34" si="2">ROUND(E28-G28,2)</f>
        <v>7.5</v>
      </c>
    </row>
    <row r="29" spans="1:8" x14ac:dyDescent="0.25">
      <c r="A29" s="14" t="s">
        <v>25</v>
      </c>
      <c r="B29" s="14" t="s">
        <v>18</v>
      </c>
      <c r="C29" s="15">
        <v>0.12</v>
      </c>
      <c r="D29" s="14">
        <v>32</v>
      </c>
      <c r="E29" s="23">
        <f t="shared" si="0"/>
        <v>3.84</v>
      </c>
      <c r="F29" s="16">
        <v>0</v>
      </c>
      <c r="G29" s="23">
        <f t="shared" si="1"/>
        <v>0</v>
      </c>
      <c r="H29" s="23">
        <f t="shared" si="2"/>
        <v>3.84</v>
      </c>
    </row>
    <row r="30" spans="1:8" x14ac:dyDescent="0.25">
      <c r="A30" s="14" t="s">
        <v>104</v>
      </c>
      <c r="B30" s="14" t="s">
        <v>26</v>
      </c>
      <c r="C30" s="15">
        <v>11.55</v>
      </c>
      <c r="D30" s="14">
        <v>1</v>
      </c>
      <c r="E30" s="23">
        <f t="shared" si="0"/>
        <v>11.55</v>
      </c>
      <c r="F30" s="16">
        <v>0</v>
      </c>
      <c r="G30" s="23">
        <f t="shared" si="1"/>
        <v>0</v>
      </c>
      <c r="H30" s="23">
        <f t="shared" si="2"/>
        <v>11.55</v>
      </c>
    </row>
    <row r="31" spans="1:8" x14ac:dyDescent="0.25">
      <c r="A31" s="14" t="s">
        <v>105</v>
      </c>
      <c r="B31" s="14" t="s">
        <v>18</v>
      </c>
      <c r="C31" s="15">
        <v>0.32</v>
      </c>
      <c r="D31" s="14">
        <v>48</v>
      </c>
      <c r="E31" s="23">
        <f t="shared" si="0"/>
        <v>15.36</v>
      </c>
      <c r="F31" s="16">
        <v>0</v>
      </c>
      <c r="G31" s="23">
        <f t="shared" si="1"/>
        <v>0</v>
      </c>
      <c r="H31" s="23">
        <f t="shared" si="2"/>
        <v>15.36</v>
      </c>
    </row>
    <row r="32" spans="1:8" x14ac:dyDescent="0.25">
      <c r="A32" s="14" t="s">
        <v>106</v>
      </c>
      <c r="B32" s="14" t="s">
        <v>26</v>
      </c>
      <c r="C32" s="15">
        <v>7.34</v>
      </c>
      <c r="D32" s="14">
        <v>2</v>
      </c>
      <c r="E32" s="23">
        <f t="shared" si="0"/>
        <v>14.68</v>
      </c>
      <c r="F32" s="16">
        <v>0</v>
      </c>
      <c r="G32" s="23">
        <f t="shared" si="1"/>
        <v>0</v>
      </c>
      <c r="H32" s="23">
        <f t="shared" si="2"/>
        <v>14.68</v>
      </c>
    </row>
    <row r="33" spans="1:8" x14ac:dyDescent="0.25">
      <c r="A33" s="14" t="s">
        <v>370</v>
      </c>
      <c r="B33" s="14" t="s">
        <v>26</v>
      </c>
      <c r="C33" s="15">
        <v>6.07</v>
      </c>
      <c r="D33" s="14">
        <v>7</v>
      </c>
      <c r="E33" s="23">
        <f t="shared" si="0"/>
        <v>42.49</v>
      </c>
      <c r="F33" s="16">
        <v>0</v>
      </c>
      <c r="G33" s="23">
        <f t="shared" si="1"/>
        <v>0</v>
      </c>
      <c r="H33" s="23">
        <f t="shared" si="2"/>
        <v>42.49</v>
      </c>
    </row>
    <row r="34" spans="1:8" x14ac:dyDescent="0.25">
      <c r="A34" s="14" t="s">
        <v>74</v>
      </c>
      <c r="B34" s="14" t="s">
        <v>26</v>
      </c>
      <c r="C34" s="15">
        <v>7.79</v>
      </c>
      <c r="D34" s="14">
        <v>2</v>
      </c>
      <c r="E34" s="23">
        <f t="shared" si="0"/>
        <v>15.58</v>
      </c>
      <c r="F34" s="16">
        <v>0</v>
      </c>
      <c r="G34" s="23">
        <f t="shared" si="1"/>
        <v>0</v>
      </c>
      <c r="H34" s="23">
        <f t="shared" si="2"/>
        <v>15.58</v>
      </c>
    </row>
    <row r="35" spans="1:8" x14ac:dyDescent="0.25">
      <c r="A35" s="13" t="s">
        <v>27</v>
      </c>
      <c r="C35" s="23"/>
      <c r="E35" s="23"/>
    </row>
    <row r="36" spans="1:8" x14ac:dyDescent="0.25">
      <c r="A36" s="14" t="s">
        <v>78</v>
      </c>
      <c r="B36" s="14" t="s">
        <v>29</v>
      </c>
      <c r="C36" s="15">
        <v>7.97</v>
      </c>
      <c r="D36" s="14">
        <v>2</v>
      </c>
      <c r="E36" s="23">
        <f t="shared" ref="E36:E44" si="3">ROUND(C36*D36,2)</f>
        <v>15.94</v>
      </c>
      <c r="F36" s="16">
        <v>0</v>
      </c>
      <c r="G36" s="23">
        <f t="shared" ref="G36:G44" si="4">ROUND(E36*F36,2)</f>
        <v>0</v>
      </c>
      <c r="H36" s="23">
        <f t="shared" ref="H36:H44" si="5">ROUND(E36-G36,2)</f>
        <v>15.94</v>
      </c>
    </row>
    <row r="37" spans="1:8" x14ac:dyDescent="0.25">
      <c r="A37" s="14" t="s">
        <v>107</v>
      </c>
      <c r="B37" s="14" t="s">
        <v>18</v>
      </c>
      <c r="C37" s="15">
        <v>1.77</v>
      </c>
      <c r="D37" s="14">
        <v>5.2</v>
      </c>
      <c r="E37" s="23">
        <f t="shared" si="3"/>
        <v>9.1999999999999993</v>
      </c>
      <c r="F37" s="16">
        <v>0</v>
      </c>
      <c r="G37" s="23">
        <f t="shared" si="4"/>
        <v>0</v>
      </c>
      <c r="H37" s="23">
        <f t="shared" si="5"/>
        <v>9.1999999999999993</v>
      </c>
    </row>
    <row r="38" spans="1:8" x14ac:dyDescent="0.25">
      <c r="A38" s="14" t="s">
        <v>79</v>
      </c>
      <c r="B38" s="14" t="s">
        <v>18</v>
      </c>
      <c r="C38" s="15">
        <v>7.29</v>
      </c>
      <c r="D38" s="14">
        <v>2</v>
      </c>
      <c r="E38" s="23">
        <f t="shared" si="3"/>
        <v>14.58</v>
      </c>
      <c r="F38" s="16">
        <v>0</v>
      </c>
      <c r="G38" s="23">
        <f t="shared" si="4"/>
        <v>0</v>
      </c>
      <c r="H38" s="23">
        <f t="shared" si="5"/>
        <v>14.58</v>
      </c>
    </row>
    <row r="39" spans="1:8" x14ac:dyDescent="0.25">
      <c r="A39" s="14" t="s">
        <v>108</v>
      </c>
      <c r="B39" s="14" t="s">
        <v>18</v>
      </c>
      <c r="C39" s="15">
        <v>2.25</v>
      </c>
      <c r="D39" s="14">
        <v>6</v>
      </c>
      <c r="E39" s="23">
        <f t="shared" si="3"/>
        <v>13.5</v>
      </c>
      <c r="F39" s="16">
        <v>0</v>
      </c>
      <c r="G39" s="23">
        <f t="shared" si="4"/>
        <v>0</v>
      </c>
      <c r="H39" s="23">
        <f t="shared" si="5"/>
        <v>13.5</v>
      </c>
    </row>
    <row r="40" spans="1:8" x14ac:dyDescent="0.25">
      <c r="A40" s="14" t="s">
        <v>109</v>
      </c>
      <c r="B40" s="14" t="s">
        <v>18</v>
      </c>
      <c r="C40" s="15">
        <v>0.51</v>
      </c>
      <c r="D40" s="14">
        <v>2</v>
      </c>
      <c r="E40" s="23">
        <f t="shared" si="3"/>
        <v>1.02</v>
      </c>
      <c r="F40" s="16">
        <v>0</v>
      </c>
      <c r="G40" s="23">
        <f t="shared" si="4"/>
        <v>0</v>
      </c>
      <c r="H40" s="23">
        <f t="shared" si="5"/>
        <v>1.02</v>
      </c>
    </row>
    <row r="41" spans="1:8" x14ac:dyDescent="0.25">
      <c r="A41" s="14" t="s">
        <v>110</v>
      </c>
      <c r="B41" s="14" t="s">
        <v>18</v>
      </c>
      <c r="C41" s="15">
        <v>0.42</v>
      </c>
      <c r="D41" s="14">
        <v>12.8</v>
      </c>
      <c r="E41" s="23">
        <f t="shared" si="3"/>
        <v>5.38</v>
      </c>
      <c r="F41" s="16">
        <v>0</v>
      </c>
      <c r="G41" s="23">
        <f t="shared" si="4"/>
        <v>0</v>
      </c>
      <c r="H41" s="23">
        <f t="shared" si="5"/>
        <v>5.38</v>
      </c>
    </row>
    <row r="42" spans="1:8" x14ac:dyDescent="0.25">
      <c r="A42" s="14" t="s">
        <v>441</v>
      </c>
      <c r="B42" s="14" t="s">
        <v>18</v>
      </c>
      <c r="C42" s="15">
        <v>1.75</v>
      </c>
      <c r="D42" s="14">
        <v>1</v>
      </c>
      <c r="E42" s="23">
        <f t="shared" si="3"/>
        <v>1.75</v>
      </c>
      <c r="F42" s="16">
        <v>0</v>
      </c>
      <c r="G42" s="23">
        <f t="shared" si="4"/>
        <v>0</v>
      </c>
      <c r="H42" s="23">
        <f t="shared" si="5"/>
        <v>1.75</v>
      </c>
    </row>
    <row r="43" spans="1:8" x14ac:dyDescent="0.25">
      <c r="A43" s="14" t="s">
        <v>111</v>
      </c>
      <c r="B43" s="14" t="s">
        <v>48</v>
      </c>
      <c r="C43" s="15">
        <v>15</v>
      </c>
      <c r="D43" s="14">
        <v>1</v>
      </c>
      <c r="E43" s="23">
        <f t="shared" si="3"/>
        <v>15</v>
      </c>
      <c r="F43" s="16">
        <v>0</v>
      </c>
      <c r="G43" s="23">
        <f t="shared" si="4"/>
        <v>0</v>
      </c>
      <c r="H43" s="23">
        <f t="shared" si="5"/>
        <v>15</v>
      </c>
    </row>
    <row r="44" spans="1:8" x14ac:dyDescent="0.25">
      <c r="A44" s="14" t="s">
        <v>112</v>
      </c>
      <c r="B44" s="14" t="s">
        <v>18</v>
      </c>
      <c r="C44" s="15">
        <v>11.63</v>
      </c>
      <c r="D44" s="14">
        <v>1.5</v>
      </c>
      <c r="E44" s="23">
        <f t="shared" si="3"/>
        <v>17.45</v>
      </c>
      <c r="F44" s="16">
        <v>0</v>
      </c>
      <c r="G44" s="23">
        <f t="shared" si="4"/>
        <v>0</v>
      </c>
      <c r="H44" s="23">
        <f t="shared" si="5"/>
        <v>17.45</v>
      </c>
    </row>
    <row r="45" spans="1:8" x14ac:dyDescent="0.25">
      <c r="A45" s="13" t="s">
        <v>33</v>
      </c>
      <c r="C45" s="23"/>
      <c r="E45" s="23"/>
    </row>
    <row r="46" spans="1:8" x14ac:dyDescent="0.25">
      <c r="A46" s="14" t="s">
        <v>371</v>
      </c>
      <c r="B46" s="14" t="s">
        <v>60</v>
      </c>
      <c r="C46" s="15">
        <v>2.66</v>
      </c>
      <c r="D46" s="14">
        <v>45</v>
      </c>
      <c r="E46" s="23">
        <f>ROUND(C46*D46,2)</f>
        <v>119.7</v>
      </c>
      <c r="F46" s="16">
        <v>0</v>
      </c>
      <c r="G46" s="23">
        <f>ROUND(E46*F46,2)</f>
        <v>0</v>
      </c>
      <c r="H46" s="23">
        <f>ROUND(E46-G46,2)</f>
        <v>119.7</v>
      </c>
    </row>
    <row r="47" spans="1:8" x14ac:dyDescent="0.25">
      <c r="A47" s="13" t="s">
        <v>85</v>
      </c>
      <c r="C47" s="23"/>
      <c r="E47" s="23"/>
    </row>
    <row r="48" spans="1:8" x14ac:dyDescent="0.25">
      <c r="A48" s="14" t="s">
        <v>86</v>
      </c>
      <c r="B48" s="14" t="s">
        <v>18</v>
      </c>
      <c r="C48" s="15">
        <v>0.06</v>
      </c>
      <c r="D48" s="14">
        <v>48</v>
      </c>
      <c r="E48" s="23">
        <f>ROUND(C48*D48,2)</f>
        <v>2.88</v>
      </c>
      <c r="F48" s="16">
        <v>0</v>
      </c>
      <c r="G48" s="23">
        <f>ROUND(E48*F48,2)</f>
        <v>0</v>
      </c>
      <c r="H48" s="23">
        <f>ROUND(E48-G48,2)</f>
        <v>2.88</v>
      </c>
    </row>
    <row r="49" spans="1:8" x14ac:dyDescent="0.25">
      <c r="A49" s="13" t="s">
        <v>113</v>
      </c>
      <c r="C49" s="23"/>
      <c r="E49" s="23"/>
    </row>
    <row r="50" spans="1:8" x14ac:dyDescent="0.25">
      <c r="A50" s="14" t="s">
        <v>114</v>
      </c>
      <c r="B50" s="14" t="s">
        <v>26</v>
      </c>
      <c r="C50" s="15">
        <v>3.3</v>
      </c>
      <c r="D50" s="14">
        <v>0.4</v>
      </c>
      <c r="E50" s="23">
        <f>ROUND(C50*D50,2)</f>
        <v>1.32</v>
      </c>
      <c r="F50" s="16">
        <v>0</v>
      </c>
      <c r="G50" s="23">
        <f>ROUND(E50*F50,2)</f>
        <v>0</v>
      </c>
      <c r="H50" s="23">
        <f>ROUND(E50-G50,2)</f>
        <v>1.32</v>
      </c>
    </row>
    <row r="51" spans="1:8" x14ac:dyDescent="0.25">
      <c r="A51" s="13" t="s">
        <v>61</v>
      </c>
      <c r="C51" s="23"/>
      <c r="E51" s="23"/>
    </row>
    <row r="52" spans="1:8" x14ac:dyDescent="0.25">
      <c r="A52" s="14" t="s">
        <v>62</v>
      </c>
      <c r="B52" s="14" t="s">
        <v>48</v>
      </c>
      <c r="C52" s="15">
        <v>9</v>
      </c>
      <c r="D52" s="14">
        <v>1</v>
      </c>
      <c r="E52" s="23">
        <f>ROUND(C52*D52,2)</f>
        <v>9</v>
      </c>
      <c r="F52" s="16">
        <v>0</v>
      </c>
      <c r="G52" s="23">
        <f>ROUND(E52*F52,2)</f>
        <v>0</v>
      </c>
      <c r="H52" s="23">
        <f>ROUND(E52-G52,2)</f>
        <v>9</v>
      </c>
    </row>
    <row r="53" spans="1:8" x14ac:dyDescent="0.25">
      <c r="A53" s="13" t="s">
        <v>87</v>
      </c>
      <c r="C53" s="23"/>
      <c r="E53" s="23"/>
    </row>
    <row r="54" spans="1:8" x14ac:dyDescent="0.25">
      <c r="A54" s="14" t="s">
        <v>88</v>
      </c>
      <c r="B54" s="14" t="s">
        <v>48</v>
      </c>
      <c r="C54" s="15">
        <v>1</v>
      </c>
      <c r="D54" s="14">
        <v>1</v>
      </c>
      <c r="E54" s="23">
        <f>ROUND(C54*D54,2)</f>
        <v>1</v>
      </c>
      <c r="F54" s="16">
        <v>0</v>
      </c>
      <c r="G54" s="23">
        <f>ROUND(E54*F54,2)</f>
        <v>0</v>
      </c>
      <c r="H54" s="23">
        <f>ROUND(E54-G54,2)</f>
        <v>1</v>
      </c>
    </row>
    <row r="55" spans="1:8" x14ac:dyDescent="0.25">
      <c r="A55" s="13" t="s">
        <v>34</v>
      </c>
      <c r="C55" s="23"/>
      <c r="E55" s="23"/>
    </row>
    <row r="56" spans="1:8" x14ac:dyDescent="0.25">
      <c r="A56" s="14" t="s">
        <v>35</v>
      </c>
      <c r="B56" s="14" t="s">
        <v>36</v>
      </c>
      <c r="C56" s="15">
        <v>63.67</v>
      </c>
      <c r="D56" s="14">
        <v>0.66600000000000004</v>
      </c>
      <c r="E56" s="23">
        <f>ROUND(C56*D56,2)</f>
        <v>42.4</v>
      </c>
      <c r="F56" s="16">
        <v>0</v>
      </c>
      <c r="G56" s="23">
        <f>ROUND(E56*F56,2)</f>
        <v>0</v>
      </c>
      <c r="H56" s="23">
        <f>ROUND(E56-G56,2)</f>
        <v>42.4</v>
      </c>
    </row>
    <row r="57" spans="1:8" x14ac:dyDescent="0.25">
      <c r="A57" s="13" t="s">
        <v>115</v>
      </c>
      <c r="C57" s="23"/>
      <c r="E57" s="23"/>
    </row>
    <row r="58" spans="1:8" x14ac:dyDescent="0.25">
      <c r="A58" s="14" t="s">
        <v>116</v>
      </c>
      <c r="B58" s="14" t="s">
        <v>48</v>
      </c>
      <c r="C58" s="15">
        <v>8</v>
      </c>
      <c r="D58" s="14">
        <v>1</v>
      </c>
      <c r="E58" s="23">
        <f>ROUND(C58*D58,2)</f>
        <v>8</v>
      </c>
      <c r="F58" s="16">
        <v>0</v>
      </c>
      <c r="G58" s="23">
        <f>ROUND(E58*F58,2)</f>
        <v>0</v>
      </c>
      <c r="H58" s="23">
        <f>ROUND(E58-G58,2)</f>
        <v>8</v>
      </c>
    </row>
    <row r="59" spans="1:8" x14ac:dyDescent="0.25">
      <c r="A59" s="13" t="s">
        <v>117</v>
      </c>
      <c r="C59" s="23"/>
      <c r="E59" s="23"/>
    </row>
    <row r="60" spans="1:8" x14ac:dyDescent="0.25">
      <c r="A60" s="14" t="s">
        <v>118</v>
      </c>
      <c r="B60" s="14" t="s">
        <v>48</v>
      </c>
      <c r="C60" s="15">
        <v>10</v>
      </c>
      <c r="D60" s="14">
        <v>0.33300000000000002</v>
      </c>
      <c r="E60" s="23">
        <f>ROUND(C60*D60,2)</f>
        <v>3.33</v>
      </c>
      <c r="F60" s="16">
        <v>0</v>
      </c>
      <c r="G60" s="23">
        <f>ROUND(E60*F60,2)</f>
        <v>0</v>
      </c>
      <c r="H60" s="23">
        <f>ROUND(E60-G60,2)</f>
        <v>3.33</v>
      </c>
    </row>
    <row r="61" spans="1:8" x14ac:dyDescent="0.25">
      <c r="A61" s="13" t="s">
        <v>37</v>
      </c>
      <c r="C61" s="23"/>
      <c r="E61" s="23"/>
    </row>
    <row r="62" spans="1:8" x14ac:dyDescent="0.25">
      <c r="A62" s="14" t="s">
        <v>38</v>
      </c>
      <c r="B62" s="14" t="s">
        <v>39</v>
      </c>
      <c r="C62" s="15">
        <v>19.28</v>
      </c>
      <c r="D62" s="14">
        <v>0.35670000000000002</v>
      </c>
      <c r="E62" s="23">
        <f>ROUND(C62*D62,2)</f>
        <v>6.88</v>
      </c>
      <c r="F62" s="16">
        <v>0</v>
      </c>
      <c r="G62" s="23">
        <f>ROUND(E62*F62,2)</f>
        <v>0</v>
      </c>
      <c r="H62" s="23">
        <f>ROUND(E62-G62,2)</f>
        <v>6.88</v>
      </c>
    </row>
    <row r="63" spans="1:8" x14ac:dyDescent="0.25">
      <c r="A63" s="14" t="s">
        <v>91</v>
      </c>
      <c r="B63" s="14" t="s">
        <v>39</v>
      </c>
      <c r="C63" s="15">
        <v>19.28</v>
      </c>
      <c r="D63" s="14">
        <v>0.20760000000000001</v>
      </c>
      <c r="E63" s="23">
        <f>ROUND(C63*D63,2)</f>
        <v>4</v>
      </c>
      <c r="F63" s="16">
        <v>0</v>
      </c>
      <c r="G63" s="23">
        <f>ROUND(E63*F63,2)</f>
        <v>0</v>
      </c>
      <c r="H63" s="23">
        <f>ROUND(E63-G63,2)</f>
        <v>4</v>
      </c>
    </row>
    <row r="64" spans="1:8" x14ac:dyDescent="0.25">
      <c r="A64" s="13" t="s">
        <v>43</v>
      </c>
      <c r="C64" s="23"/>
      <c r="E64" s="23"/>
    </row>
    <row r="65" spans="1:8" x14ac:dyDescent="0.25">
      <c r="A65" s="14" t="s">
        <v>42</v>
      </c>
      <c r="B65" s="14" t="s">
        <v>39</v>
      </c>
      <c r="C65" s="15">
        <v>9.06</v>
      </c>
      <c r="D65" s="14">
        <v>9.98E-2</v>
      </c>
      <c r="E65" s="23">
        <f>ROUND(C65*D65,2)</f>
        <v>0.9</v>
      </c>
      <c r="F65" s="16">
        <v>0</v>
      </c>
      <c r="G65" s="23">
        <f>ROUND(E65*F65,2)</f>
        <v>0</v>
      </c>
      <c r="H65" s="23">
        <f>ROUND(E65-G65,2)</f>
        <v>0.9</v>
      </c>
    </row>
    <row r="66" spans="1:8" x14ac:dyDescent="0.25">
      <c r="A66" s="14" t="s">
        <v>91</v>
      </c>
      <c r="B66" s="14" t="s">
        <v>39</v>
      </c>
      <c r="C66" s="15">
        <v>9.06</v>
      </c>
      <c r="D66" s="14">
        <v>0.18990000000000001</v>
      </c>
      <c r="E66" s="23">
        <f>ROUND(C66*D66,2)</f>
        <v>1.72</v>
      </c>
      <c r="F66" s="16">
        <v>0</v>
      </c>
      <c r="G66" s="23">
        <f>ROUND(E66*F66,2)</f>
        <v>0</v>
      </c>
      <c r="H66" s="23">
        <f>ROUND(E66-G66,2)</f>
        <v>1.72</v>
      </c>
    </row>
    <row r="67" spans="1:8" x14ac:dyDescent="0.25">
      <c r="A67" s="14" t="s">
        <v>44</v>
      </c>
      <c r="B67" s="14" t="s">
        <v>39</v>
      </c>
      <c r="C67" s="15">
        <v>19.3</v>
      </c>
      <c r="D67" s="14">
        <v>0.45140000000000002</v>
      </c>
      <c r="E67" s="23">
        <f>ROUND(C67*D67,2)</f>
        <v>8.7100000000000009</v>
      </c>
      <c r="F67" s="16">
        <v>0</v>
      </c>
      <c r="G67" s="23">
        <f>ROUND(E67*F67,2)</f>
        <v>0</v>
      </c>
      <c r="H67" s="23">
        <f>ROUND(E67-G67,2)</f>
        <v>8.7100000000000009</v>
      </c>
    </row>
    <row r="68" spans="1:8" x14ac:dyDescent="0.25">
      <c r="A68" s="13" t="s">
        <v>45</v>
      </c>
      <c r="C68" s="23"/>
      <c r="E68" s="23"/>
    </row>
    <row r="69" spans="1:8" x14ac:dyDescent="0.25">
      <c r="A69" s="14" t="s">
        <v>38</v>
      </c>
      <c r="B69" s="14" t="s">
        <v>19</v>
      </c>
      <c r="C69" s="15">
        <v>2.94</v>
      </c>
      <c r="D69" s="14">
        <v>5.5077999999999996</v>
      </c>
      <c r="E69" s="23">
        <f>ROUND(C69*D69,2)</f>
        <v>16.190000000000001</v>
      </c>
      <c r="F69" s="16">
        <v>0</v>
      </c>
      <c r="G69" s="23">
        <f>ROUND(E69*F69,2)</f>
        <v>0</v>
      </c>
      <c r="H69" s="23">
        <f>ROUND(E69-G69,2)</f>
        <v>16.190000000000001</v>
      </c>
    </row>
    <row r="70" spans="1:8" x14ac:dyDescent="0.25">
      <c r="A70" s="14" t="s">
        <v>91</v>
      </c>
      <c r="B70" s="14" t="s">
        <v>19</v>
      </c>
      <c r="C70" s="15">
        <v>2.94</v>
      </c>
      <c r="D70" s="14">
        <v>4.8836000000000004</v>
      </c>
      <c r="E70" s="23">
        <f>ROUND(C70*D70,2)</f>
        <v>14.36</v>
      </c>
      <c r="F70" s="16">
        <v>0</v>
      </c>
      <c r="G70" s="23">
        <f>ROUND(E70*F70,2)</f>
        <v>0</v>
      </c>
      <c r="H70" s="23">
        <f>ROUND(E70-G70,2)</f>
        <v>14.36</v>
      </c>
    </row>
    <row r="71" spans="1:8" x14ac:dyDescent="0.25">
      <c r="A71" s="13" t="s">
        <v>47</v>
      </c>
      <c r="C71" s="23"/>
      <c r="E71" s="23"/>
    </row>
    <row r="72" spans="1:8" x14ac:dyDescent="0.25">
      <c r="A72" s="14" t="s">
        <v>42</v>
      </c>
      <c r="B72" s="14" t="s">
        <v>48</v>
      </c>
      <c r="C72" s="15">
        <v>8.86</v>
      </c>
      <c r="D72" s="14">
        <v>1</v>
      </c>
      <c r="E72" s="23">
        <f>ROUND(C72*D72,2)</f>
        <v>8.86</v>
      </c>
      <c r="F72" s="16">
        <v>0</v>
      </c>
      <c r="G72" s="23">
        <f>ROUND(E72*F72,2)</f>
        <v>0</v>
      </c>
      <c r="H72" s="23">
        <f t="shared" ref="H72:H77" si="6">ROUND(E72-G72,2)</f>
        <v>8.86</v>
      </c>
    </row>
    <row r="73" spans="1:8" x14ac:dyDescent="0.25">
      <c r="A73" s="14" t="s">
        <v>38</v>
      </c>
      <c r="B73" s="14" t="s">
        <v>48</v>
      </c>
      <c r="C73" s="15">
        <v>4.4000000000000004</v>
      </c>
      <c r="D73" s="14">
        <v>1</v>
      </c>
      <c r="E73" s="23">
        <f>ROUND(C73*D73,2)</f>
        <v>4.4000000000000004</v>
      </c>
      <c r="F73" s="16">
        <v>0</v>
      </c>
      <c r="G73" s="23">
        <f>ROUND(E73*F73,2)</f>
        <v>0</v>
      </c>
      <c r="H73" s="23">
        <f t="shared" si="6"/>
        <v>4.4000000000000004</v>
      </c>
    </row>
    <row r="74" spans="1:8" x14ac:dyDescent="0.25">
      <c r="A74" s="14" t="s">
        <v>91</v>
      </c>
      <c r="B74" s="14" t="s">
        <v>48</v>
      </c>
      <c r="C74" s="15">
        <v>30.28</v>
      </c>
      <c r="D74" s="14">
        <v>1</v>
      </c>
      <c r="E74" s="23">
        <f>ROUND(C74*D74,2)</f>
        <v>30.28</v>
      </c>
      <c r="F74" s="16">
        <v>0</v>
      </c>
      <c r="G74" s="23">
        <f>ROUND(E74*F74,2)</f>
        <v>0</v>
      </c>
      <c r="H74" s="23">
        <f t="shared" si="6"/>
        <v>30.28</v>
      </c>
    </row>
    <row r="75" spans="1:8" x14ac:dyDescent="0.25">
      <c r="A75" s="9" t="s">
        <v>49</v>
      </c>
      <c r="B75" s="9" t="s">
        <v>48</v>
      </c>
      <c r="C75" s="10">
        <v>28.14</v>
      </c>
      <c r="D75" s="9">
        <v>1</v>
      </c>
      <c r="E75" s="22">
        <f>ROUND(C75*D75,2)</f>
        <v>28.14</v>
      </c>
      <c r="F75" s="11">
        <v>0</v>
      </c>
      <c r="G75" s="22">
        <f>ROUND(E75*F75,2)</f>
        <v>0</v>
      </c>
      <c r="H75" s="22">
        <f t="shared" si="6"/>
        <v>28.14</v>
      </c>
    </row>
    <row r="76" spans="1:8" x14ac:dyDescent="0.25">
      <c r="A76" s="7" t="s">
        <v>50</v>
      </c>
      <c r="C76" s="23"/>
      <c r="E76" s="23">
        <f>SUM(E13:E75)</f>
        <v>905.0500000000003</v>
      </c>
      <c r="G76" s="12">
        <f>SUM(G13:G75)</f>
        <v>0</v>
      </c>
      <c r="H76" s="12">
        <f t="shared" si="6"/>
        <v>905.05</v>
      </c>
    </row>
    <row r="77" spans="1:8" x14ac:dyDescent="0.25">
      <c r="A77" s="7" t="s">
        <v>51</v>
      </c>
      <c r="C77" s="23"/>
      <c r="E77" s="23" t="e">
        <f>+#REF!-E76</f>
        <v>#REF!</v>
      </c>
      <c r="G77" s="12" t="e">
        <f>+#REF!-G76</f>
        <v>#REF!</v>
      </c>
      <c r="H77" s="12" t="e">
        <f t="shared" si="6"/>
        <v>#REF!</v>
      </c>
    </row>
    <row r="78" spans="1:8" x14ac:dyDescent="0.25">
      <c r="A78" t="s">
        <v>12</v>
      </c>
      <c r="C78" s="23"/>
      <c r="E78" s="23"/>
    </row>
    <row r="79" spans="1:8" x14ac:dyDescent="0.25">
      <c r="A79" s="7" t="s">
        <v>52</v>
      </c>
      <c r="C79" s="23"/>
      <c r="E79" s="23"/>
    </row>
    <row r="80" spans="1:8" x14ac:dyDescent="0.25">
      <c r="A80" s="14" t="s">
        <v>42</v>
      </c>
      <c r="B80" s="14" t="s">
        <v>48</v>
      </c>
      <c r="C80" s="15">
        <v>16.22</v>
      </c>
      <c r="D80" s="14">
        <v>1</v>
      </c>
      <c r="E80" s="23">
        <f>ROUND(C80*D80,2)</f>
        <v>16.22</v>
      </c>
      <c r="F80" s="16">
        <v>0</v>
      </c>
      <c r="G80" s="23">
        <f>ROUND(E80*F80,2)</f>
        <v>0</v>
      </c>
      <c r="H80" s="23">
        <f t="shared" ref="H80:H85" si="7">ROUND(E80-G80,2)</f>
        <v>16.22</v>
      </c>
    </row>
    <row r="81" spans="1:8" x14ac:dyDescent="0.25">
      <c r="A81" s="14" t="s">
        <v>38</v>
      </c>
      <c r="B81" s="14" t="s">
        <v>48</v>
      </c>
      <c r="C81" s="15">
        <v>34.04</v>
      </c>
      <c r="D81" s="14">
        <v>1</v>
      </c>
      <c r="E81" s="23">
        <f>ROUND(C81*D81,2)</f>
        <v>34.04</v>
      </c>
      <c r="F81" s="16">
        <v>0</v>
      </c>
      <c r="G81" s="23">
        <f>ROUND(E81*F81,2)</f>
        <v>0</v>
      </c>
      <c r="H81" s="23">
        <f t="shared" si="7"/>
        <v>34.04</v>
      </c>
    </row>
    <row r="82" spans="1:8" x14ac:dyDescent="0.25">
      <c r="A82" s="9" t="s">
        <v>91</v>
      </c>
      <c r="B82" s="9" t="s">
        <v>48</v>
      </c>
      <c r="C82" s="10">
        <v>147.18</v>
      </c>
      <c r="D82" s="9">
        <v>1</v>
      </c>
      <c r="E82" s="22">
        <f>ROUND(C82*D82,2)</f>
        <v>147.18</v>
      </c>
      <c r="F82" s="11">
        <v>0</v>
      </c>
      <c r="G82" s="22">
        <f>ROUND(E82*F82,2)</f>
        <v>0</v>
      </c>
      <c r="H82" s="22">
        <f t="shared" si="7"/>
        <v>147.18</v>
      </c>
    </row>
    <row r="83" spans="1:8" x14ac:dyDescent="0.25">
      <c r="A83" s="7" t="s">
        <v>53</v>
      </c>
      <c r="C83" s="23"/>
      <c r="E83" s="23">
        <f>SUM(E80:E82)</f>
        <v>197.44</v>
      </c>
      <c r="G83" s="12">
        <f>SUM(G80:G82)</f>
        <v>0</v>
      </c>
      <c r="H83" s="12">
        <f t="shared" si="7"/>
        <v>197.44</v>
      </c>
    </row>
    <row r="84" spans="1:8" x14ac:dyDescent="0.25">
      <c r="A84" s="7" t="s">
        <v>54</v>
      </c>
      <c r="C84" s="23"/>
      <c r="E84" s="23">
        <f>+E76+E83</f>
        <v>1102.4900000000002</v>
      </c>
      <c r="G84" s="12">
        <f>+G76+G83</f>
        <v>0</v>
      </c>
      <c r="H84" s="12">
        <f t="shared" si="7"/>
        <v>1102.49</v>
      </c>
    </row>
    <row r="85" spans="1:8" x14ac:dyDescent="0.25">
      <c r="A85" s="7" t="s">
        <v>55</v>
      </c>
      <c r="C85" s="23"/>
      <c r="E85" s="23" t="e">
        <f>+#REF!-E84</f>
        <v>#REF!</v>
      </c>
      <c r="G85" s="12" t="e">
        <f>+#REF!-G84</f>
        <v>#REF!</v>
      </c>
      <c r="H85" s="12" t="e">
        <f t="shared" si="7"/>
        <v>#REF!</v>
      </c>
    </row>
    <row r="86" spans="1:8" x14ac:dyDescent="0.25">
      <c r="A86" t="s">
        <v>119</v>
      </c>
      <c r="C86" s="23"/>
      <c r="E86" s="23"/>
    </row>
    <row r="87" spans="1:8" x14ac:dyDescent="0.25">
      <c r="A87" t="s">
        <v>483</v>
      </c>
      <c r="C87" s="23"/>
      <c r="E87" s="23"/>
    </row>
    <row r="88" spans="1:8" x14ac:dyDescent="0.25">
      <c r="A88" s="7" t="s">
        <v>120</v>
      </c>
      <c r="C88" s="23"/>
      <c r="E88" s="23"/>
    </row>
    <row r="89" spans="1:8" x14ac:dyDescent="0.25">
      <c r="A89" s="7" t="s">
        <v>121</v>
      </c>
      <c r="C89" s="23"/>
      <c r="E89" s="23"/>
    </row>
    <row r="98" spans="1:9" x14ac:dyDescent="0.25">
      <c r="A98" t="str" cm="1">
        <f t="array" aca="1" ref="A98" ca="1">MID(CELL("filename",A1),FIND("]",CELL("filename",A1))+1,256)</f>
        <v>cotton14</v>
      </c>
    </row>
    <row r="99" spans="1:9" x14ac:dyDescent="0.25">
      <c r="A99" s="7" t="s">
        <v>50</v>
      </c>
      <c r="E99" s="25">
        <f>VLOOKUP(A99,$A$1:$H$98,5,FALSE)</f>
        <v>905.0500000000003</v>
      </c>
    </row>
    <row r="100" spans="1:9" x14ac:dyDescent="0.25">
      <c r="A100" s="7" t="s">
        <v>288</v>
      </c>
      <c r="E100" s="25">
        <f>VLOOKUP(A100,$A$1:$H$98,5,FALSE)</f>
        <v>197.44</v>
      </c>
    </row>
    <row r="101" spans="1:9" x14ac:dyDescent="0.25">
      <c r="A101" s="7" t="s">
        <v>289</v>
      </c>
      <c r="E101" s="25">
        <f t="shared" ref="E101:E102" si="8">VLOOKUP(A101,$A$1:$H$98,5,FALSE)</f>
        <v>1102.4900000000002</v>
      </c>
    </row>
    <row r="102" spans="1:9" x14ac:dyDescent="0.25">
      <c r="A102" s="7" t="s">
        <v>55</v>
      </c>
      <c r="E102" s="25" t="e">
        <f t="shared" si="8"/>
        <v>#REF!</v>
      </c>
    </row>
    <row r="103" spans="1:9" x14ac:dyDescent="0.25">
      <c r="A103" s="21" t="s">
        <v>250</v>
      </c>
    </row>
    <row r="104" spans="1:9" x14ac:dyDescent="0.25">
      <c r="A104" s="21"/>
    </row>
    <row r="105" spans="1:9" x14ac:dyDescent="0.25">
      <c r="A105" s="25"/>
      <c r="B105" s="25"/>
      <c r="C105" s="25"/>
      <c r="D105" s="25"/>
      <c r="E105" s="25"/>
      <c r="F105" s="25"/>
      <c r="G105" s="25"/>
      <c r="H105" s="25"/>
    </row>
    <row r="106" spans="1:9" x14ac:dyDescent="0.25">
      <c r="B106" s="12"/>
      <c r="C106" s="12"/>
      <c r="D106" s="12"/>
      <c r="E106" s="12"/>
      <c r="F106" s="12"/>
      <c r="G106" s="12"/>
      <c r="H106" s="12"/>
      <c r="I106" s="12"/>
    </row>
    <row r="107" spans="1:9" x14ac:dyDescent="0.25">
      <c r="B107" s="12"/>
      <c r="C107" s="12"/>
      <c r="D107" s="12"/>
      <c r="E107" s="12"/>
      <c r="F107" s="12"/>
      <c r="G107" s="12"/>
      <c r="H107" s="12"/>
      <c r="I107" s="12"/>
    </row>
    <row r="108" spans="1:9" x14ac:dyDescent="0.25">
      <c r="B108" s="12"/>
      <c r="C108" s="12"/>
      <c r="D108" s="12"/>
      <c r="E108" s="12"/>
      <c r="F108" s="12"/>
      <c r="G108" s="12"/>
      <c r="H108" s="12"/>
      <c r="I108" s="12"/>
    </row>
    <row r="109" spans="1:9" x14ac:dyDescent="0.25">
      <c r="B109" s="12"/>
      <c r="C109" s="12"/>
      <c r="D109" s="12"/>
      <c r="E109" s="12"/>
      <c r="F109" s="12"/>
      <c r="G109" s="12"/>
      <c r="H109" s="12"/>
      <c r="I109" s="12"/>
    </row>
    <row r="110" spans="1:9" x14ac:dyDescent="0.25">
      <c r="B110" s="12"/>
      <c r="C110" s="12"/>
      <c r="D110" s="12"/>
      <c r="E110" s="12"/>
      <c r="F110" s="12"/>
      <c r="G110" s="12"/>
      <c r="H110" s="12"/>
      <c r="I110" s="12"/>
    </row>
    <row r="111" spans="1:9" x14ac:dyDescent="0.25">
      <c r="B111" s="12"/>
      <c r="C111" s="12"/>
      <c r="D111" s="12"/>
      <c r="E111" s="12"/>
      <c r="F111" s="12"/>
      <c r="G111" s="12"/>
      <c r="H111" s="12"/>
      <c r="I111" s="12"/>
    </row>
    <row r="112" spans="1:9" x14ac:dyDescent="0.25">
      <c r="B112" s="12"/>
      <c r="C112" s="12"/>
      <c r="D112" s="12"/>
      <c r="E112" s="12"/>
      <c r="F112" s="12"/>
      <c r="G112" s="12"/>
      <c r="H112" s="12"/>
      <c r="I112" s="12"/>
    </row>
    <row r="114" spans="1:14" x14ac:dyDescent="0.25">
      <c r="K114" s="21"/>
    </row>
    <row r="115" spans="1:14" x14ac:dyDescent="0.25">
      <c r="A115" s="21"/>
    </row>
    <row r="116" spans="1:14" x14ac:dyDescent="0.25">
      <c r="A116" s="25"/>
      <c r="N116" s="12"/>
    </row>
    <row r="117" spans="1:14" x14ac:dyDescent="0.25">
      <c r="B117" s="12"/>
      <c r="C117" s="12"/>
      <c r="D117" s="12"/>
      <c r="E117" s="12"/>
      <c r="F117" s="12"/>
      <c r="G117" s="12"/>
      <c r="H117" s="12"/>
      <c r="N117" s="12"/>
    </row>
    <row r="118" spans="1:14" x14ac:dyDescent="0.25">
      <c r="B118" s="12"/>
      <c r="C118" s="12"/>
      <c r="D118" s="12"/>
      <c r="E118" s="12"/>
      <c r="F118" s="12"/>
      <c r="G118" s="12"/>
      <c r="H118" s="12"/>
      <c r="N118" s="12"/>
    </row>
    <row r="119" spans="1:14" x14ac:dyDescent="0.25">
      <c r="B119" s="12"/>
      <c r="C119" s="12"/>
      <c r="D119" s="12"/>
      <c r="E119" s="12"/>
      <c r="F119" s="12"/>
      <c r="G119" s="12"/>
      <c r="H119" s="12"/>
      <c r="N119" s="12"/>
    </row>
    <row r="120" spans="1:14" x14ac:dyDescent="0.25">
      <c r="B120" s="12"/>
      <c r="C120" s="12"/>
      <c r="D120" s="12"/>
      <c r="E120" s="12"/>
      <c r="F120" s="12"/>
      <c r="G120" s="12"/>
      <c r="H120" s="12"/>
      <c r="N120" s="12"/>
    </row>
    <row r="121" spans="1:14" x14ac:dyDescent="0.25">
      <c r="B121" s="12"/>
      <c r="C121" s="12"/>
      <c r="D121" s="12"/>
      <c r="E121" s="12"/>
      <c r="F121" s="12"/>
      <c r="G121" s="12"/>
      <c r="H121" s="12"/>
      <c r="N121" s="12"/>
    </row>
    <row r="122" spans="1:14" x14ac:dyDescent="0.25">
      <c r="B122" s="12"/>
      <c r="C122" s="12"/>
      <c r="D122" s="12"/>
      <c r="E122" s="12"/>
      <c r="F122" s="12"/>
      <c r="G122" s="12"/>
      <c r="H122" s="12"/>
      <c r="N122" s="12"/>
    </row>
    <row r="123" spans="1:14" x14ac:dyDescent="0.25">
      <c r="B123" s="12"/>
      <c r="C123" s="12"/>
      <c r="D123" s="12"/>
      <c r="E123" s="12"/>
      <c r="F123" s="12"/>
      <c r="G123" s="12"/>
      <c r="H123" s="12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40E9A-6A55-4F0B-B994-9E0BD1A95985}">
  <sheetPr codeName="Sheet27"/>
  <dimension ref="A1:N123"/>
  <sheetViews>
    <sheetView topLeftCell="A104" workbookViewId="0">
      <selection activeCell="D7" sqref="D7"/>
    </sheetView>
  </sheetViews>
  <sheetFormatPr defaultRowHeight="15" x14ac:dyDescent="0.25"/>
  <cols>
    <col min="1" max="1" width="20.140625" customWidth="1"/>
    <col min="2" max="2" width="10.42578125" customWidth="1"/>
    <col min="3" max="3" width="10.85546875" customWidth="1"/>
    <col min="4" max="4" width="12.140625" customWidth="1"/>
    <col min="5" max="5" width="11.140625" customWidth="1"/>
    <col min="6" max="6" width="11.85546875" customWidth="1"/>
    <col min="7" max="7" width="10.42578125" customWidth="1"/>
    <col min="8" max="8" width="9" bestFit="1" customWidth="1"/>
  </cols>
  <sheetData>
    <row r="1" spans="1:8" x14ac:dyDescent="0.25">
      <c r="A1" s="81" t="s">
        <v>227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162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505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14</v>
      </c>
      <c r="C12" s="23"/>
      <c r="E12" s="23"/>
    </row>
    <row r="13" spans="1:8" x14ac:dyDescent="0.25">
      <c r="A13" s="14" t="s">
        <v>15</v>
      </c>
      <c r="B13" s="14" t="s">
        <v>16</v>
      </c>
      <c r="C13" s="15">
        <v>8.0500000000000007</v>
      </c>
      <c r="D13" s="14">
        <v>2.5</v>
      </c>
      <c r="E13" s="23">
        <f>ROUND(C13*D13,2)</f>
        <v>20.13</v>
      </c>
      <c r="F13" s="16">
        <v>0</v>
      </c>
      <c r="G13" s="23">
        <f>ROUND(E13*F13,2)</f>
        <v>0</v>
      </c>
      <c r="H13" s="23">
        <f>ROUND(E13-G13,2)</f>
        <v>20.13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5.25</v>
      </c>
      <c r="E14" s="23">
        <f>ROUND(C14*D14,2)</f>
        <v>39.380000000000003</v>
      </c>
      <c r="F14" s="16">
        <v>0</v>
      </c>
      <c r="G14" s="23">
        <f>ROUND(E14*F14,2)</f>
        <v>0</v>
      </c>
      <c r="H14" s="23">
        <f>ROUND(E14-G14,2)</f>
        <v>39.380000000000003</v>
      </c>
    </row>
    <row r="15" spans="1:8" x14ac:dyDescent="0.25">
      <c r="A15" s="13" t="s">
        <v>17</v>
      </c>
      <c r="C15" s="23"/>
      <c r="E15" s="23"/>
    </row>
    <row r="16" spans="1:8" x14ac:dyDescent="0.25">
      <c r="A16" s="14" t="s">
        <v>66</v>
      </c>
      <c r="B16" s="14" t="s">
        <v>18</v>
      </c>
      <c r="C16" s="15">
        <v>1.0900000000000001</v>
      </c>
      <c r="D16" s="14">
        <v>2.2999999999999998</v>
      </c>
      <c r="E16" s="23">
        <f>ROUND(C16*D16,2)</f>
        <v>2.5099999999999998</v>
      </c>
      <c r="F16" s="16">
        <v>0</v>
      </c>
      <c r="G16" s="23">
        <f>ROUND(E16*F16,2)</f>
        <v>0</v>
      </c>
      <c r="H16" s="23">
        <f>ROUND(E16-G16,2)</f>
        <v>2.5099999999999998</v>
      </c>
    </row>
    <row r="17" spans="1:8" x14ac:dyDescent="0.25">
      <c r="A17" s="14" t="s">
        <v>67</v>
      </c>
      <c r="B17" s="14" t="s">
        <v>26</v>
      </c>
      <c r="C17" s="15">
        <v>3.01</v>
      </c>
      <c r="D17" s="14">
        <v>2.3125</v>
      </c>
      <c r="E17" s="23">
        <f>ROUND(C17*D17,2)</f>
        <v>6.96</v>
      </c>
      <c r="F17" s="16">
        <v>0</v>
      </c>
      <c r="G17" s="23">
        <f>ROUND(E17*F17,2)</f>
        <v>0</v>
      </c>
      <c r="H17" s="23">
        <f>ROUND(E17-G17,2)</f>
        <v>6.96</v>
      </c>
    </row>
    <row r="18" spans="1:8" x14ac:dyDescent="0.25">
      <c r="A18" s="14" t="s">
        <v>68</v>
      </c>
      <c r="B18" s="14" t="s">
        <v>26</v>
      </c>
      <c r="C18" s="15">
        <v>7.75</v>
      </c>
      <c r="D18" s="14">
        <v>0.5</v>
      </c>
      <c r="E18" s="23">
        <f>ROUND(C18*D18,2)</f>
        <v>3.88</v>
      </c>
      <c r="F18" s="16">
        <v>0</v>
      </c>
      <c r="G18" s="23">
        <f>ROUND(E18*F18,2)</f>
        <v>0</v>
      </c>
      <c r="H18" s="23">
        <f>ROUND(E18-G18,2)</f>
        <v>3.88</v>
      </c>
    </row>
    <row r="19" spans="1:8" x14ac:dyDescent="0.25">
      <c r="A19" s="14" t="s">
        <v>495</v>
      </c>
      <c r="B19" s="14" t="s">
        <v>496</v>
      </c>
      <c r="C19" s="15">
        <v>41.25</v>
      </c>
      <c r="D19" s="14">
        <v>0.95</v>
      </c>
      <c r="E19" s="23">
        <f>ROUND(C19*D19,2)</f>
        <v>39.19</v>
      </c>
      <c r="F19" s="16">
        <v>0</v>
      </c>
      <c r="G19" s="23">
        <f>ROUND(E19*F19,2)</f>
        <v>0</v>
      </c>
      <c r="H19" s="23">
        <f>ROUND(E19-G19,2)</f>
        <v>39.19</v>
      </c>
    </row>
    <row r="20" spans="1:8" x14ac:dyDescent="0.25">
      <c r="A20" s="13" t="s">
        <v>69</v>
      </c>
      <c r="C20" s="23"/>
      <c r="E20" s="23"/>
    </row>
    <row r="21" spans="1:8" x14ac:dyDescent="0.25">
      <c r="A21" s="14" t="s">
        <v>70</v>
      </c>
      <c r="B21" s="14" t="s">
        <v>29</v>
      </c>
      <c r="C21" s="15">
        <v>0.11</v>
      </c>
      <c r="D21" s="14">
        <v>811</v>
      </c>
      <c r="E21" s="23">
        <f>ROUND(C21*D21,2)</f>
        <v>89.21</v>
      </c>
      <c r="F21" s="16">
        <v>0</v>
      </c>
      <c r="G21" s="23">
        <f>ROUND(E21*F21,2)</f>
        <v>0</v>
      </c>
      <c r="H21" s="23">
        <f>ROUND(E21-G21,2)</f>
        <v>89.21</v>
      </c>
    </row>
    <row r="22" spans="1:8" x14ac:dyDescent="0.25">
      <c r="A22" s="13" t="s">
        <v>20</v>
      </c>
      <c r="C22" s="23"/>
      <c r="E22" s="23"/>
    </row>
    <row r="23" spans="1:8" x14ac:dyDescent="0.25">
      <c r="A23" s="14" t="s">
        <v>22</v>
      </c>
      <c r="B23" s="14" t="s">
        <v>21</v>
      </c>
      <c r="C23" s="15">
        <v>25.56</v>
      </c>
      <c r="D23" s="14">
        <v>1.5</v>
      </c>
      <c r="E23" s="23">
        <f>ROUND(C23*D23,2)</f>
        <v>38.340000000000003</v>
      </c>
      <c r="F23" s="16">
        <v>0</v>
      </c>
      <c r="G23" s="23">
        <f>ROUND(E23*F23,2)</f>
        <v>0</v>
      </c>
      <c r="H23" s="23">
        <f>ROUND(E23-G23,2)</f>
        <v>38.340000000000003</v>
      </c>
    </row>
    <row r="24" spans="1:8" x14ac:dyDescent="0.25">
      <c r="A24" s="14" t="s">
        <v>103</v>
      </c>
      <c r="B24" s="14" t="s">
        <v>19</v>
      </c>
      <c r="C24" s="15">
        <v>2.63</v>
      </c>
      <c r="D24" s="14">
        <v>32.549799999999998</v>
      </c>
      <c r="E24" s="23">
        <f>ROUND(C24*D24,2)</f>
        <v>85.61</v>
      </c>
      <c r="F24" s="16">
        <v>0</v>
      </c>
      <c r="G24" s="23">
        <f>ROUND(E24*F24,2)</f>
        <v>0</v>
      </c>
      <c r="H24" s="23">
        <f>ROUND(E24-G24,2)</f>
        <v>85.61</v>
      </c>
    </row>
    <row r="25" spans="1:8" x14ac:dyDescent="0.25">
      <c r="A25" s="13" t="s">
        <v>23</v>
      </c>
      <c r="C25" s="23"/>
      <c r="E25" s="23"/>
    </row>
    <row r="26" spans="1:8" x14ac:dyDescent="0.25">
      <c r="A26" s="14" t="s">
        <v>71</v>
      </c>
      <c r="B26" s="14" t="s">
        <v>48</v>
      </c>
      <c r="C26" s="15">
        <v>20</v>
      </c>
      <c r="D26" s="14">
        <v>0.67</v>
      </c>
      <c r="E26" s="23">
        <f>ROUND(C26*D26,2)</f>
        <v>13.4</v>
      </c>
      <c r="F26" s="16">
        <v>0</v>
      </c>
      <c r="G26" s="23">
        <f>ROUND(E26*F26,2)</f>
        <v>0</v>
      </c>
      <c r="H26" s="23">
        <f>ROUND(E26-G26,2)</f>
        <v>13.4</v>
      </c>
    </row>
    <row r="27" spans="1:8" x14ac:dyDescent="0.25">
      <c r="A27" s="13" t="s">
        <v>24</v>
      </c>
      <c r="C27" s="23"/>
      <c r="E27" s="23"/>
    </row>
    <row r="28" spans="1:8" x14ac:dyDescent="0.25">
      <c r="A28" s="14" t="s">
        <v>59</v>
      </c>
      <c r="B28" s="14" t="s">
        <v>26</v>
      </c>
      <c r="C28" s="15">
        <v>15</v>
      </c>
      <c r="D28" s="14">
        <v>0.5</v>
      </c>
      <c r="E28" s="23">
        <f t="shared" ref="E28:E34" si="0">ROUND(C28*D28,2)</f>
        <v>7.5</v>
      </c>
      <c r="F28" s="16">
        <v>0</v>
      </c>
      <c r="G28" s="23">
        <f t="shared" ref="G28:G34" si="1">ROUND(E28*F28,2)</f>
        <v>0</v>
      </c>
      <c r="H28" s="23">
        <f t="shared" ref="H28:H34" si="2">ROUND(E28-G28,2)</f>
        <v>7.5</v>
      </c>
    </row>
    <row r="29" spans="1:8" x14ac:dyDescent="0.25">
      <c r="A29" s="14" t="s">
        <v>25</v>
      </c>
      <c r="B29" s="14" t="s">
        <v>18</v>
      </c>
      <c r="C29" s="15">
        <v>0.12</v>
      </c>
      <c r="D29" s="14">
        <v>32</v>
      </c>
      <c r="E29" s="23">
        <f t="shared" si="0"/>
        <v>3.84</v>
      </c>
      <c r="F29" s="16">
        <v>0</v>
      </c>
      <c r="G29" s="23">
        <f t="shared" si="1"/>
        <v>0</v>
      </c>
      <c r="H29" s="23">
        <f t="shared" si="2"/>
        <v>3.84</v>
      </c>
    </row>
    <row r="30" spans="1:8" x14ac:dyDescent="0.25">
      <c r="A30" s="14" t="s">
        <v>104</v>
      </c>
      <c r="B30" s="14" t="s">
        <v>26</v>
      </c>
      <c r="C30" s="15">
        <v>11.55</v>
      </c>
      <c r="D30" s="14">
        <v>1</v>
      </c>
      <c r="E30" s="23">
        <f t="shared" si="0"/>
        <v>11.55</v>
      </c>
      <c r="F30" s="16">
        <v>0</v>
      </c>
      <c r="G30" s="23">
        <f t="shared" si="1"/>
        <v>0</v>
      </c>
      <c r="H30" s="23">
        <f t="shared" si="2"/>
        <v>11.55</v>
      </c>
    </row>
    <row r="31" spans="1:8" x14ac:dyDescent="0.25">
      <c r="A31" s="14" t="s">
        <v>105</v>
      </c>
      <c r="B31" s="14" t="s">
        <v>18</v>
      </c>
      <c r="C31" s="15">
        <v>0.32</v>
      </c>
      <c r="D31" s="14">
        <v>48</v>
      </c>
      <c r="E31" s="23">
        <f t="shared" si="0"/>
        <v>15.36</v>
      </c>
      <c r="F31" s="16">
        <v>0</v>
      </c>
      <c r="G31" s="23">
        <f t="shared" si="1"/>
        <v>0</v>
      </c>
      <c r="H31" s="23">
        <f t="shared" si="2"/>
        <v>15.36</v>
      </c>
    </row>
    <row r="32" spans="1:8" x14ac:dyDescent="0.25">
      <c r="A32" s="14" t="s">
        <v>106</v>
      </c>
      <c r="B32" s="14" t="s">
        <v>26</v>
      </c>
      <c r="C32" s="15">
        <v>7.34</v>
      </c>
      <c r="D32" s="14">
        <v>2</v>
      </c>
      <c r="E32" s="23">
        <f t="shared" si="0"/>
        <v>14.68</v>
      </c>
      <c r="F32" s="16">
        <v>0</v>
      </c>
      <c r="G32" s="23">
        <f t="shared" si="1"/>
        <v>0</v>
      </c>
      <c r="H32" s="23">
        <f t="shared" si="2"/>
        <v>14.68</v>
      </c>
    </row>
    <row r="33" spans="1:8" x14ac:dyDescent="0.25">
      <c r="A33" s="14" t="s">
        <v>370</v>
      </c>
      <c r="B33" s="14" t="s">
        <v>26</v>
      </c>
      <c r="C33" s="15">
        <v>6.07</v>
      </c>
      <c r="D33" s="14">
        <v>7</v>
      </c>
      <c r="E33" s="23">
        <f t="shared" si="0"/>
        <v>42.49</v>
      </c>
      <c r="F33" s="16">
        <v>0</v>
      </c>
      <c r="G33" s="23">
        <f t="shared" si="1"/>
        <v>0</v>
      </c>
      <c r="H33" s="23">
        <f t="shared" si="2"/>
        <v>42.49</v>
      </c>
    </row>
    <row r="34" spans="1:8" x14ac:dyDescent="0.25">
      <c r="A34" s="14" t="s">
        <v>74</v>
      </c>
      <c r="B34" s="14" t="s">
        <v>26</v>
      </c>
      <c r="C34" s="15">
        <v>7.79</v>
      </c>
      <c r="D34" s="14">
        <v>2</v>
      </c>
      <c r="E34" s="23">
        <f t="shared" si="0"/>
        <v>15.58</v>
      </c>
      <c r="F34" s="16">
        <v>0</v>
      </c>
      <c r="G34" s="23">
        <f t="shared" si="1"/>
        <v>0</v>
      </c>
      <c r="H34" s="23">
        <f t="shared" si="2"/>
        <v>15.58</v>
      </c>
    </row>
    <row r="35" spans="1:8" x14ac:dyDescent="0.25">
      <c r="A35" s="13" t="s">
        <v>27</v>
      </c>
      <c r="C35" s="23"/>
      <c r="E35" s="23"/>
    </row>
    <row r="36" spans="1:8" x14ac:dyDescent="0.25">
      <c r="A36" s="14" t="s">
        <v>78</v>
      </c>
      <c r="B36" s="14" t="s">
        <v>29</v>
      </c>
      <c r="C36" s="15">
        <v>7.97</v>
      </c>
      <c r="D36" s="14">
        <v>2</v>
      </c>
      <c r="E36" s="23">
        <f t="shared" ref="E36:E44" si="3">ROUND(C36*D36,2)</f>
        <v>15.94</v>
      </c>
      <c r="F36" s="16">
        <v>0</v>
      </c>
      <c r="G36" s="23">
        <f t="shared" ref="G36:G44" si="4">ROUND(E36*F36,2)</f>
        <v>0</v>
      </c>
      <c r="H36" s="23">
        <f t="shared" ref="H36:H44" si="5">ROUND(E36-G36,2)</f>
        <v>15.94</v>
      </c>
    </row>
    <row r="37" spans="1:8" x14ac:dyDescent="0.25">
      <c r="A37" s="14" t="s">
        <v>107</v>
      </c>
      <c r="B37" s="14" t="s">
        <v>18</v>
      </c>
      <c r="C37" s="15">
        <v>1.77</v>
      </c>
      <c r="D37" s="14">
        <v>5.2</v>
      </c>
      <c r="E37" s="23">
        <f t="shared" si="3"/>
        <v>9.1999999999999993</v>
      </c>
      <c r="F37" s="16">
        <v>0</v>
      </c>
      <c r="G37" s="23">
        <f t="shared" si="4"/>
        <v>0</v>
      </c>
      <c r="H37" s="23">
        <f t="shared" si="5"/>
        <v>9.1999999999999993</v>
      </c>
    </row>
    <row r="38" spans="1:8" x14ac:dyDescent="0.25">
      <c r="A38" s="14" t="s">
        <v>79</v>
      </c>
      <c r="B38" s="14" t="s">
        <v>18</v>
      </c>
      <c r="C38" s="15">
        <v>7.29</v>
      </c>
      <c r="D38" s="14">
        <v>1.34</v>
      </c>
      <c r="E38" s="23">
        <f t="shared" si="3"/>
        <v>9.77</v>
      </c>
      <c r="F38" s="16">
        <v>0</v>
      </c>
      <c r="G38" s="23">
        <f t="shared" si="4"/>
        <v>0</v>
      </c>
      <c r="H38" s="23">
        <f t="shared" si="5"/>
        <v>9.77</v>
      </c>
    </row>
    <row r="39" spans="1:8" x14ac:dyDescent="0.25">
      <c r="A39" s="14" t="s">
        <v>108</v>
      </c>
      <c r="B39" s="14" t="s">
        <v>18</v>
      </c>
      <c r="C39" s="15">
        <v>2.25</v>
      </c>
      <c r="D39" s="14">
        <v>6</v>
      </c>
      <c r="E39" s="23">
        <f t="shared" si="3"/>
        <v>13.5</v>
      </c>
      <c r="F39" s="16">
        <v>0</v>
      </c>
      <c r="G39" s="23">
        <f t="shared" si="4"/>
        <v>0</v>
      </c>
      <c r="H39" s="23">
        <f t="shared" si="5"/>
        <v>13.5</v>
      </c>
    </row>
    <row r="40" spans="1:8" x14ac:dyDescent="0.25">
      <c r="A40" s="14" t="s">
        <v>109</v>
      </c>
      <c r="B40" s="14" t="s">
        <v>18</v>
      </c>
      <c r="C40" s="15">
        <v>0.51</v>
      </c>
      <c r="D40" s="14">
        <v>2</v>
      </c>
      <c r="E40" s="23">
        <f t="shared" si="3"/>
        <v>1.02</v>
      </c>
      <c r="F40" s="16">
        <v>0</v>
      </c>
      <c r="G40" s="23">
        <f t="shared" si="4"/>
        <v>0</v>
      </c>
      <c r="H40" s="23">
        <f t="shared" si="5"/>
        <v>1.02</v>
      </c>
    </row>
    <row r="41" spans="1:8" x14ac:dyDescent="0.25">
      <c r="A41" s="14" t="s">
        <v>110</v>
      </c>
      <c r="B41" s="14" t="s">
        <v>18</v>
      </c>
      <c r="C41" s="15">
        <v>0.42</v>
      </c>
      <c r="D41" s="14">
        <v>12.8</v>
      </c>
      <c r="E41" s="23">
        <f t="shared" si="3"/>
        <v>5.38</v>
      </c>
      <c r="F41" s="16">
        <v>0</v>
      </c>
      <c r="G41" s="23">
        <f t="shared" si="4"/>
        <v>0</v>
      </c>
      <c r="H41" s="23">
        <f t="shared" si="5"/>
        <v>5.38</v>
      </c>
    </row>
    <row r="42" spans="1:8" x14ac:dyDescent="0.25">
      <c r="A42" s="14" t="s">
        <v>441</v>
      </c>
      <c r="B42" s="14" t="s">
        <v>18</v>
      </c>
      <c r="C42" s="15">
        <v>1.75</v>
      </c>
      <c r="D42" s="14">
        <v>1</v>
      </c>
      <c r="E42" s="23">
        <f t="shared" si="3"/>
        <v>1.75</v>
      </c>
      <c r="F42" s="16">
        <v>0</v>
      </c>
      <c r="G42" s="23">
        <f t="shared" si="4"/>
        <v>0</v>
      </c>
      <c r="H42" s="23">
        <f t="shared" si="5"/>
        <v>1.75</v>
      </c>
    </row>
    <row r="43" spans="1:8" x14ac:dyDescent="0.25">
      <c r="A43" s="14" t="s">
        <v>111</v>
      </c>
      <c r="B43" s="14" t="s">
        <v>48</v>
      </c>
      <c r="C43" s="15">
        <v>15</v>
      </c>
      <c r="D43" s="14">
        <v>1</v>
      </c>
      <c r="E43" s="23">
        <f t="shared" si="3"/>
        <v>15</v>
      </c>
      <c r="F43" s="16">
        <v>0</v>
      </c>
      <c r="G43" s="23">
        <f t="shared" si="4"/>
        <v>0</v>
      </c>
      <c r="H43" s="23">
        <f t="shared" si="5"/>
        <v>15</v>
      </c>
    </row>
    <row r="44" spans="1:8" x14ac:dyDescent="0.25">
      <c r="A44" s="14" t="s">
        <v>112</v>
      </c>
      <c r="B44" s="14" t="s">
        <v>18</v>
      </c>
      <c r="C44" s="15">
        <v>11.63</v>
      </c>
      <c r="D44" s="14">
        <v>1.5</v>
      </c>
      <c r="E44" s="23">
        <f t="shared" si="3"/>
        <v>17.45</v>
      </c>
      <c r="F44" s="16">
        <v>0</v>
      </c>
      <c r="G44" s="23">
        <f t="shared" si="4"/>
        <v>0</v>
      </c>
      <c r="H44" s="23">
        <f t="shared" si="5"/>
        <v>17.45</v>
      </c>
    </row>
    <row r="45" spans="1:8" x14ac:dyDescent="0.25">
      <c r="A45" s="13" t="s">
        <v>33</v>
      </c>
      <c r="C45" s="23"/>
      <c r="E45" s="23"/>
    </row>
    <row r="46" spans="1:8" x14ac:dyDescent="0.25">
      <c r="A46" s="14" t="s">
        <v>371</v>
      </c>
      <c r="B46" s="14" t="s">
        <v>60</v>
      </c>
      <c r="C46" s="15">
        <v>2.66</v>
      </c>
      <c r="D46" s="14">
        <v>30</v>
      </c>
      <c r="E46" s="23">
        <f>ROUND(C46*D46,2)</f>
        <v>79.8</v>
      </c>
      <c r="F46" s="16">
        <v>0</v>
      </c>
      <c r="G46" s="23">
        <f>ROUND(E46*F46,2)</f>
        <v>0</v>
      </c>
      <c r="H46" s="23">
        <f>ROUND(E46-G46,2)</f>
        <v>79.8</v>
      </c>
    </row>
    <row r="47" spans="1:8" x14ac:dyDescent="0.25">
      <c r="A47" s="13" t="s">
        <v>85</v>
      </c>
      <c r="C47" s="23"/>
      <c r="E47" s="23"/>
    </row>
    <row r="48" spans="1:8" x14ac:dyDescent="0.25">
      <c r="A48" s="14" t="s">
        <v>86</v>
      </c>
      <c r="B48" s="14" t="s">
        <v>18</v>
      </c>
      <c r="C48" s="15">
        <v>0.06</v>
      </c>
      <c r="D48" s="14">
        <v>42.72</v>
      </c>
      <c r="E48" s="23">
        <f>ROUND(C48*D48,2)</f>
        <v>2.56</v>
      </c>
      <c r="F48" s="16">
        <v>0</v>
      </c>
      <c r="G48" s="23">
        <f>ROUND(E48*F48,2)</f>
        <v>0</v>
      </c>
      <c r="H48" s="23">
        <f>ROUND(E48-G48,2)</f>
        <v>2.56</v>
      </c>
    </row>
    <row r="49" spans="1:8" x14ac:dyDescent="0.25">
      <c r="A49" s="13" t="s">
        <v>113</v>
      </c>
      <c r="C49" s="23"/>
      <c r="E49" s="23"/>
    </row>
    <row r="50" spans="1:8" x14ac:dyDescent="0.25">
      <c r="A50" s="14" t="s">
        <v>114</v>
      </c>
      <c r="B50" s="14" t="s">
        <v>26</v>
      </c>
      <c r="C50" s="15">
        <v>3.3</v>
      </c>
      <c r="D50" s="14">
        <v>0.4</v>
      </c>
      <c r="E50" s="23">
        <f>ROUND(C50*D50,2)</f>
        <v>1.32</v>
      </c>
      <c r="F50" s="16">
        <v>0</v>
      </c>
      <c r="G50" s="23">
        <f>ROUND(E50*F50,2)</f>
        <v>0</v>
      </c>
      <c r="H50" s="23">
        <f>ROUND(E50-G50,2)</f>
        <v>1.32</v>
      </c>
    </row>
    <row r="51" spans="1:8" x14ac:dyDescent="0.25">
      <c r="A51" s="13" t="s">
        <v>61</v>
      </c>
      <c r="C51" s="23"/>
      <c r="E51" s="23"/>
    </row>
    <row r="52" spans="1:8" x14ac:dyDescent="0.25">
      <c r="A52" s="14" t="s">
        <v>62</v>
      </c>
      <c r="B52" s="14" t="s">
        <v>48</v>
      </c>
      <c r="C52" s="15">
        <v>9</v>
      </c>
      <c r="D52" s="14">
        <v>1</v>
      </c>
      <c r="E52" s="23">
        <f>ROUND(C52*D52,2)</f>
        <v>9</v>
      </c>
      <c r="F52" s="16">
        <v>0</v>
      </c>
      <c r="G52" s="23">
        <f>ROUND(E52*F52,2)</f>
        <v>0</v>
      </c>
      <c r="H52" s="23">
        <f>ROUND(E52-G52,2)</f>
        <v>9</v>
      </c>
    </row>
    <row r="53" spans="1:8" x14ac:dyDescent="0.25">
      <c r="A53" s="13" t="s">
        <v>87</v>
      </c>
      <c r="C53" s="23"/>
      <c r="E53" s="23"/>
    </row>
    <row r="54" spans="1:8" x14ac:dyDescent="0.25">
      <c r="A54" s="14" t="s">
        <v>88</v>
      </c>
      <c r="B54" s="14" t="s">
        <v>48</v>
      </c>
      <c r="C54" s="15">
        <v>1</v>
      </c>
      <c r="D54" s="14">
        <v>1</v>
      </c>
      <c r="E54" s="23">
        <f>ROUND(C54*D54,2)</f>
        <v>1</v>
      </c>
      <c r="F54" s="16">
        <v>0</v>
      </c>
      <c r="G54" s="23">
        <f>ROUND(E54*F54,2)</f>
        <v>0</v>
      </c>
      <c r="H54" s="23">
        <f>ROUND(E54-G54,2)</f>
        <v>1</v>
      </c>
    </row>
    <row r="55" spans="1:8" x14ac:dyDescent="0.25">
      <c r="A55" s="13" t="s">
        <v>34</v>
      </c>
      <c r="C55" s="23"/>
      <c r="E55" s="23"/>
    </row>
    <row r="56" spans="1:8" x14ac:dyDescent="0.25">
      <c r="A56" s="14" t="s">
        <v>35</v>
      </c>
      <c r="B56" s="14" t="s">
        <v>36</v>
      </c>
      <c r="C56" s="15">
        <v>63.67</v>
      </c>
      <c r="D56" s="14">
        <v>0.66600000000000004</v>
      </c>
      <c r="E56" s="23">
        <f>ROUND(C56*D56,2)</f>
        <v>42.4</v>
      </c>
      <c r="F56" s="16">
        <v>0</v>
      </c>
      <c r="G56" s="23">
        <f>ROUND(E56*F56,2)</f>
        <v>0</v>
      </c>
      <c r="H56" s="23">
        <f>ROUND(E56-G56,2)</f>
        <v>42.4</v>
      </c>
    </row>
    <row r="57" spans="1:8" x14ac:dyDescent="0.25">
      <c r="A57" s="13" t="s">
        <v>115</v>
      </c>
      <c r="C57" s="23"/>
      <c r="E57" s="23"/>
    </row>
    <row r="58" spans="1:8" x14ac:dyDescent="0.25">
      <c r="A58" s="14" t="s">
        <v>116</v>
      </c>
      <c r="B58" s="14" t="s">
        <v>48</v>
      </c>
      <c r="C58" s="15">
        <v>8</v>
      </c>
      <c r="D58" s="14">
        <v>1</v>
      </c>
      <c r="E58" s="23">
        <f>ROUND(C58*D58,2)</f>
        <v>8</v>
      </c>
      <c r="F58" s="16">
        <v>0</v>
      </c>
      <c r="G58" s="23">
        <f>ROUND(E58*F58,2)</f>
        <v>0</v>
      </c>
      <c r="H58" s="23">
        <f>ROUND(E58-G58,2)</f>
        <v>8</v>
      </c>
    </row>
    <row r="59" spans="1:8" x14ac:dyDescent="0.25">
      <c r="A59" s="13" t="s">
        <v>117</v>
      </c>
      <c r="C59" s="23"/>
      <c r="E59" s="23"/>
    </row>
    <row r="60" spans="1:8" x14ac:dyDescent="0.25">
      <c r="A60" s="14" t="s">
        <v>118</v>
      </c>
      <c r="B60" s="14" t="s">
        <v>48</v>
      </c>
      <c r="C60" s="15">
        <v>10</v>
      </c>
      <c r="D60" s="14">
        <v>0.33300000000000002</v>
      </c>
      <c r="E60" s="23">
        <f>ROUND(C60*D60,2)</f>
        <v>3.33</v>
      </c>
      <c r="F60" s="16">
        <v>0</v>
      </c>
      <c r="G60" s="23">
        <f>ROUND(E60*F60,2)</f>
        <v>0</v>
      </c>
      <c r="H60" s="23">
        <f>ROUND(E60-G60,2)</f>
        <v>3.33</v>
      </c>
    </row>
    <row r="61" spans="1:8" x14ac:dyDescent="0.25">
      <c r="A61" s="13" t="s">
        <v>37</v>
      </c>
      <c r="C61" s="23"/>
      <c r="E61" s="23"/>
    </row>
    <row r="62" spans="1:8" x14ac:dyDescent="0.25">
      <c r="A62" s="14" t="s">
        <v>38</v>
      </c>
      <c r="B62" s="14" t="s">
        <v>39</v>
      </c>
      <c r="C62" s="15">
        <v>19.28</v>
      </c>
      <c r="D62" s="14">
        <v>0.55679999999999996</v>
      </c>
      <c r="E62" s="23">
        <f>ROUND(C62*D62,2)</f>
        <v>10.74</v>
      </c>
      <c r="F62" s="16">
        <v>0</v>
      </c>
      <c r="G62" s="23">
        <f>ROUND(E62*F62,2)</f>
        <v>0</v>
      </c>
      <c r="H62" s="23">
        <f>ROUND(E62-G62,2)</f>
        <v>10.74</v>
      </c>
    </row>
    <row r="63" spans="1:8" x14ac:dyDescent="0.25">
      <c r="A63" s="14" t="s">
        <v>91</v>
      </c>
      <c r="B63" s="14" t="s">
        <v>39</v>
      </c>
      <c r="C63" s="15">
        <v>19.28</v>
      </c>
      <c r="D63" s="14">
        <v>0.1958</v>
      </c>
      <c r="E63" s="23">
        <f>ROUND(C63*D63,2)</f>
        <v>3.78</v>
      </c>
      <c r="F63" s="16">
        <v>0</v>
      </c>
      <c r="G63" s="23">
        <f>ROUND(E63*F63,2)</f>
        <v>0</v>
      </c>
      <c r="H63" s="23">
        <f>ROUND(E63-G63,2)</f>
        <v>3.78</v>
      </c>
    </row>
    <row r="64" spans="1:8" x14ac:dyDescent="0.25">
      <c r="A64" s="13" t="s">
        <v>43</v>
      </c>
      <c r="C64" s="23"/>
      <c r="E64" s="23"/>
    </row>
    <row r="65" spans="1:8" x14ac:dyDescent="0.25">
      <c r="A65" s="14" t="s">
        <v>42</v>
      </c>
      <c r="B65" s="14" t="s">
        <v>39</v>
      </c>
      <c r="C65" s="15">
        <v>9.06</v>
      </c>
      <c r="D65" s="14">
        <v>0.14580000000000001</v>
      </c>
      <c r="E65" s="23">
        <f>ROUND(C65*D65,2)</f>
        <v>1.32</v>
      </c>
      <c r="F65" s="16">
        <v>0</v>
      </c>
      <c r="G65" s="23">
        <f>ROUND(E65*F65,2)</f>
        <v>0</v>
      </c>
      <c r="H65" s="23">
        <f>ROUND(E65-G65,2)</f>
        <v>1.32</v>
      </c>
    </row>
    <row r="66" spans="1:8" x14ac:dyDescent="0.25">
      <c r="A66" s="14" t="s">
        <v>91</v>
      </c>
      <c r="B66" s="14" t="s">
        <v>39</v>
      </c>
      <c r="C66" s="15">
        <v>9.06</v>
      </c>
      <c r="D66" s="14">
        <v>0.18410000000000001</v>
      </c>
      <c r="E66" s="23">
        <f>ROUND(C66*D66,2)</f>
        <v>1.67</v>
      </c>
      <c r="F66" s="16">
        <v>0</v>
      </c>
      <c r="G66" s="23">
        <f>ROUND(E66*F66,2)</f>
        <v>0</v>
      </c>
      <c r="H66" s="23">
        <f>ROUND(E66-G66,2)</f>
        <v>1.67</v>
      </c>
    </row>
    <row r="67" spans="1:8" x14ac:dyDescent="0.25">
      <c r="A67" s="14" t="s">
        <v>44</v>
      </c>
      <c r="B67" s="14" t="s">
        <v>39</v>
      </c>
      <c r="C67" s="15">
        <v>19.32</v>
      </c>
      <c r="D67" s="14">
        <v>0.60209999999999997</v>
      </c>
      <c r="E67" s="23">
        <f>ROUND(C67*D67,2)</f>
        <v>11.63</v>
      </c>
      <c r="F67" s="16">
        <v>0</v>
      </c>
      <c r="G67" s="23">
        <f>ROUND(E67*F67,2)</f>
        <v>0</v>
      </c>
      <c r="H67" s="23">
        <f>ROUND(E67-G67,2)</f>
        <v>11.63</v>
      </c>
    </row>
    <row r="68" spans="1:8" x14ac:dyDescent="0.25">
      <c r="A68" s="13" t="s">
        <v>45</v>
      </c>
      <c r="C68" s="23"/>
      <c r="E68" s="23"/>
    </row>
    <row r="69" spans="1:8" x14ac:dyDescent="0.25">
      <c r="A69" s="14" t="s">
        <v>38</v>
      </c>
      <c r="B69" s="14" t="s">
        <v>19</v>
      </c>
      <c r="C69" s="15">
        <v>2.94</v>
      </c>
      <c r="D69" s="14">
        <v>8.5975000000000001</v>
      </c>
      <c r="E69" s="23">
        <f>ROUND(C69*D69,2)</f>
        <v>25.28</v>
      </c>
      <c r="F69" s="16">
        <v>0</v>
      </c>
      <c r="G69" s="23">
        <f>ROUND(E69*F69,2)</f>
        <v>0</v>
      </c>
      <c r="H69" s="23">
        <f>ROUND(E69-G69,2)</f>
        <v>25.28</v>
      </c>
    </row>
    <row r="70" spans="1:8" x14ac:dyDescent="0.25">
      <c r="A70" s="14" t="s">
        <v>91</v>
      </c>
      <c r="B70" s="14" t="s">
        <v>19</v>
      </c>
      <c r="C70" s="15">
        <v>2.94</v>
      </c>
      <c r="D70" s="14">
        <v>4.7339000000000002</v>
      </c>
      <c r="E70" s="23">
        <f>ROUND(C70*D70,2)</f>
        <v>13.92</v>
      </c>
      <c r="F70" s="16">
        <v>0</v>
      </c>
      <c r="G70" s="23">
        <f>ROUND(E70*F70,2)</f>
        <v>0</v>
      </c>
      <c r="H70" s="23">
        <f>ROUND(E70-G70,2)</f>
        <v>13.92</v>
      </c>
    </row>
    <row r="71" spans="1:8" x14ac:dyDescent="0.25">
      <c r="A71" s="13" t="s">
        <v>47</v>
      </c>
      <c r="C71" s="23"/>
      <c r="E71" s="23"/>
    </row>
    <row r="72" spans="1:8" x14ac:dyDescent="0.25">
      <c r="A72" s="14" t="s">
        <v>42</v>
      </c>
      <c r="B72" s="14" t="s">
        <v>48</v>
      </c>
      <c r="C72" s="15">
        <v>13.03</v>
      </c>
      <c r="D72" s="14">
        <v>1</v>
      </c>
      <c r="E72" s="23">
        <f>ROUND(C72*D72,2)</f>
        <v>13.03</v>
      </c>
      <c r="F72" s="16">
        <v>0</v>
      </c>
      <c r="G72" s="23">
        <f>ROUND(E72*F72,2)</f>
        <v>0</v>
      </c>
      <c r="H72" s="23">
        <f t="shared" ref="H72:H77" si="6">ROUND(E72-G72,2)</f>
        <v>13.03</v>
      </c>
    </row>
    <row r="73" spans="1:8" x14ac:dyDescent="0.25">
      <c r="A73" s="14" t="s">
        <v>38</v>
      </c>
      <c r="B73" s="14" t="s">
        <v>48</v>
      </c>
      <c r="C73" s="15">
        <v>6.86</v>
      </c>
      <c r="D73" s="14">
        <v>1</v>
      </c>
      <c r="E73" s="23">
        <f>ROUND(C73*D73,2)</f>
        <v>6.86</v>
      </c>
      <c r="F73" s="16">
        <v>0</v>
      </c>
      <c r="G73" s="23">
        <f>ROUND(E73*F73,2)</f>
        <v>0</v>
      </c>
      <c r="H73" s="23">
        <f t="shared" si="6"/>
        <v>6.86</v>
      </c>
    </row>
    <row r="74" spans="1:8" x14ac:dyDescent="0.25">
      <c r="A74" s="14" t="s">
        <v>91</v>
      </c>
      <c r="B74" s="14" t="s">
        <v>48</v>
      </c>
      <c r="C74" s="15">
        <v>30.06</v>
      </c>
      <c r="D74" s="14">
        <v>1</v>
      </c>
      <c r="E74" s="23">
        <f>ROUND(C74*D74,2)</f>
        <v>30.06</v>
      </c>
      <c r="F74" s="16">
        <v>0</v>
      </c>
      <c r="G74" s="23">
        <f>ROUND(E74*F74,2)</f>
        <v>0</v>
      </c>
      <c r="H74" s="23">
        <f t="shared" si="6"/>
        <v>30.06</v>
      </c>
    </row>
    <row r="75" spans="1:8" x14ac:dyDescent="0.25">
      <c r="A75" s="9" t="s">
        <v>49</v>
      </c>
      <c r="B75" s="9" t="s">
        <v>48</v>
      </c>
      <c r="C75" s="10">
        <v>28.08</v>
      </c>
      <c r="D75" s="9">
        <v>1</v>
      </c>
      <c r="E75" s="22">
        <f>ROUND(C75*D75,2)</f>
        <v>28.08</v>
      </c>
      <c r="F75" s="11">
        <v>0</v>
      </c>
      <c r="G75" s="22">
        <f>ROUND(E75*F75,2)</f>
        <v>0</v>
      </c>
      <c r="H75" s="22">
        <f t="shared" si="6"/>
        <v>28.08</v>
      </c>
    </row>
    <row r="76" spans="1:8" x14ac:dyDescent="0.25">
      <c r="A76" s="7" t="s">
        <v>50</v>
      </c>
      <c r="C76" s="23"/>
      <c r="E76" s="23">
        <f>SUM(E13:E75)</f>
        <v>832.39999999999975</v>
      </c>
      <c r="G76" s="12">
        <f>SUM(G13:G75)</f>
        <v>0</v>
      </c>
      <c r="H76" s="12">
        <f t="shared" si="6"/>
        <v>832.4</v>
      </c>
    </row>
    <row r="77" spans="1:8" x14ac:dyDescent="0.25">
      <c r="A77" s="7" t="s">
        <v>51</v>
      </c>
      <c r="C77" s="23"/>
      <c r="E77" s="23" t="e">
        <f>+#REF!-E76</f>
        <v>#REF!</v>
      </c>
      <c r="G77" s="12" t="e">
        <f>+#REF!-G76</f>
        <v>#REF!</v>
      </c>
      <c r="H77" s="12" t="e">
        <f t="shared" si="6"/>
        <v>#REF!</v>
      </c>
    </row>
    <row r="78" spans="1:8" x14ac:dyDescent="0.25">
      <c r="A78" t="s">
        <v>12</v>
      </c>
      <c r="C78" s="23"/>
      <c r="E78" s="23"/>
    </row>
    <row r="79" spans="1:8" x14ac:dyDescent="0.25">
      <c r="A79" s="7" t="s">
        <v>52</v>
      </c>
      <c r="C79" s="23"/>
      <c r="E79" s="23"/>
    </row>
    <row r="80" spans="1:8" x14ac:dyDescent="0.25">
      <c r="A80" s="14" t="s">
        <v>42</v>
      </c>
      <c r="B80" s="14" t="s">
        <v>48</v>
      </c>
      <c r="C80" s="15">
        <v>24.73</v>
      </c>
      <c r="D80" s="14">
        <v>1</v>
      </c>
      <c r="E80" s="23">
        <f>ROUND(C80*D80,2)</f>
        <v>24.73</v>
      </c>
      <c r="F80" s="16">
        <v>0</v>
      </c>
      <c r="G80" s="23">
        <f>ROUND(E80*F80,2)</f>
        <v>0</v>
      </c>
      <c r="H80" s="23">
        <f t="shared" ref="H80:H85" si="7">ROUND(E80-G80,2)</f>
        <v>24.73</v>
      </c>
    </row>
    <row r="81" spans="1:8" x14ac:dyDescent="0.25">
      <c r="A81" s="14" t="s">
        <v>38</v>
      </c>
      <c r="B81" s="14" t="s">
        <v>48</v>
      </c>
      <c r="C81" s="15">
        <v>53.14</v>
      </c>
      <c r="D81" s="14">
        <v>1</v>
      </c>
      <c r="E81" s="23">
        <f>ROUND(C81*D81,2)</f>
        <v>53.14</v>
      </c>
      <c r="F81" s="16">
        <v>0</v>
      </c>
      <c r="G81" s="23">
        <f>ROUND(E81*F81,2)</f>
        <v>0</v>
      </c>
      <c r="H81" s="23">
        <f t="shared" si="7"/>
        <v>53.14</v>
      </c>
    </row>
    <row r="82" spans="1:8" x14ac:dyDescent="0.25">
      <c r="A82" s="9" t="s">
        <v>91</v>
      </c>
      <c r="B82" s="9" t="s">
        <v>48</v>
      </c>
      <c r="C82" s="10">
        <v>145.38999999999999</v>
      </c>
      <c r="D82" s="9">
        <v>1</v>
      </c>
      <c r="E82" s="22">
        <f>ROUND(C82*D82,2)</f>
        <v>145.38999999999999</v>
      </c>
      <c r="F82" s="11">
        <v>0</v>
      </c>
      <c r="G82" s="22">
        <f>ROUND(E82*F82,2)</f>
        <v>0</v>
      </c>
      <c r="H82" s="22">
        <f t="shared" si="7"/>
        <v>145.38999999999999</v>
      </c>
    </row>
    <row r="83" spans="1:8" x14ac:dyDescent="0.25">
      <c r="A83" s="7" t="s">
        <v>53</v>
      </c>
      <c r="C83" s="23"/>
      <c r="E83" s="23">
        <f>SUM(E80:E82)</f>
        <v>223.26</v>
      </c>
      <c r="G83" s="12">
        <f>SUM(G80:G82)</f>
        <v>0</v>
      </c>
      <c r="H83" s="12">
        <f t="shared" si="7"/>
        <v>223.26</v>
      </c>
    </row>
    <row r="84" spans="1:8" x14ac:dyDescent="0.25">
      <c r="A84" s="7" t="s">
        <v>54</v>
      </c>
      <c r="C84" s="23"/>
      <c r="E84" s="23">
        <f>+E76+E83</f>
        <v>1055.6599999999999</v>
      </c>
      <c r="G84" s="12">
        <f>+G76+G83</f>
        <v>0</v>
      </c>
      <c r="H84" s="12">
        <f t="shared" si="7"/>
        <v>1055.6600000000001</v>
      </c>
    </row>
    <row r="85" spans="1:8" x14ac:dyDescent="0.25">
      <c r="A85" s="7" t="s">
        <v>55</v>
      </c>
      <c r="C85" s="23"/>
      <c r="E85" s="23" t="e">
        <f>+#REF!-E84</f>
        <v>#REF!</v>
      </c>
      <c r="G85" s="12" t="e">
        <f>+#REF!-G84</f>
        <v>#REF!</v>
      </c>
      <c r="H85" s="12" t="e">
        <f t="shared" si="7"/>
        <v>#REF!</v>
      </c>
    </row>
    <row r="86" spans="1:8" x14ac:dyDescent="0.25">
      <c r="A86" t="s">
        <v>119</v>
      </c>
      <c r="C86" s="23"/>
      <c r="E86" s="23"/>
    </row>
    <row r="87" spans="1:8" x14ac:dyDescent="0.25">
      <c r="A87" t="s">
        <v>483</v>
      </c>
      <c r="C87" s="23"/>
      <c r="E87" s="23"/>
    </row>
    <row r="88" spans="1:8" x14ac:dyDescent="0.25">
      <c r="A88" s="7" t="s">
        <v>120</v>
      </c>
      <c r="C88" s="23"/>
      <c r="E88" s="23"/>
    </row>
    <row r="89" spans="1:8" x14ac:dyDescent="0.25">
      <c r="A89" s="7" t="s">
        <v>121</v>
      </c>
      <c r="C89" s="23"/>
      <c r="E89" s="23"/>
    </row>
    <row r="98" spans="1:9" x14ac:dyDescent="0.25">
      <c r="A98" t="str" cm="1">
        <f t="array" aca="1" ref="A98" ca="1">MID(CELL("filename",A1),FIND("]",CELL("filename",A1))+1,256)</f>
        <v>cotton15</v>
      </c>
    </row>
    <row r="99" spans="1:9" x14ac:dyDescent="0.25">
      <c r="A99" s="7" t="s">
        <v>50</v>
      </c>
      <c r="E99" s="25">
        <f>VLOOKUP(A99,$A$1:$H$98,5,FALSE)</f>
        <v>832.39999999999975</v>
      </c>
    </row>
    <row r="100" spans="1:9" x14ac:dyDescent="0.25">
      <c r="A100" s="7" t="s">
        <v>288</v>
      </c>
      <c r="E100" s="25">
        <f>VLOOKUP(A100,$A$1:$H$98,5,FALSE)</f>
        <v>223.26</v>
      </c>
    </row>
    <row r="101" spans="1:9" x14ac:dyDescent="0.25">
      <c r="A101" s="7" t="s">
        <v>289</v>
      </c>
      <c r="E101" s="25">
        <f t="shared" ref="E101:E102" si="8">VLOOKUP(A101,$A$1:$H$98,5,FALSE)</f>
        <v>1055.6599999999999</v>
      </c>
    </row>
    <row r="102" spans="1:9" x14ac:dyDescent="0.25">
      <c r="A102" s="7" t="s">
        <v>55</v>
      </c>
      <c r="E102" s="25" t="e">
        <f t="shared" si="8"/>
        <v>#REF!</v>
      </c>
    </row>
    <row r="103" spans="1:9" x14ac:dyDescent="0.25">
      <c r="A103" s="21" t="s">
        <v>250</v>
      </c>
    </row>
    <row r="104" spans="1:9" x14ac:dyDescent="0.25">
      <c r="A104" s="21"/>
    </row>
    <row r="105" spans="1:9" x14ac:dyDescent="0.25">
      <c r="A105" s="25"/>
      <c r="B105" s="25"/>
      <c r="C105" s="25"/>
      <c r="D105" s="25"/>
      <c r="E105" s="25"/>
      <c r="F105" s="25"/>
      <c r="G105" s="25"/>
      <c r="H105" s="25"/>
    </row>
    <row r="106" spans="1:9" x14ac:dyDescent="0.25">
      <c r="B106" s="12"/>
      <c r="C106" s="12"/>
      <c r="D106" s="12"/>
      <c r="E106" s="12"/>
      <c r="F106" s="12"/>
      <c r="G106" s="12"/>
      <c r="H106" s="12"/>
      <c r="I106" s="12"/>
    </row>
    <row r="107" spans="1:9" x14ac:dyDescent="0.25">
      <c r="B107" s="12"/>
      <c r="C107" s="12"/>
      <c r="D107" s="12"/>
      <c r="E107" s="12"/>
      <c r="F107" s="12"/>
      <c r="G107" s="12"/>
      <c r="H107" s="12"/>
      <c r="I107" s="12"/>
    </row>
    <row r="108" spans="1:9" x14ac:dyDescent="0.25">
      <c r="B108" s="12"/>
      <c r="C108" s="12"/>
      <c r="D108" s="12"/>
      <c r="E108" s="12"/>
      <c r="F108" s="12"/>
      <c r="G108" s="12"/>
      <c r="H108" s="12"/>
      <c r="I108" s="12"/>
    </row>
    <row r="109" spans="1:9" x14ac:dyDescent="0.25">
      <c r="B109" s="12"/>
      <c r="C109" s="12"/>
      <c r="D109" s="12"/>
      <c r="E109" s="12"/>
      <c r="F109" s="12"/>
      <c r="G109" s="12"/>
      <c r="H109" s="12"/>
      <c r="I109" s="12"/>
    </row>
    <row r="110" spans="1:9" x14ac:dyDescent="0.25">
      <c r="B110" s="12"/>
      <c r="C110" s="12"/>
      <c r="D110" s="12"/>
      <c r="E110" s="12"/>
      <c r="F110" s="12"/>
      <c r="G110" s="12"/>
      <c r="H110" s="12"/>
      <c r="I110" s="12"/>
    </row>
    <row r="111" spans="1:9" x14ac:dyDescent="0.25">
      <c r="B111" s="12"/>
      <c r="C111" s="12"/>
      <c r="D111" s="12"/>
      <c r="E111" s="12"/>
      <c r="F111" s="12"/>
      <c r="G111" s="12"/>
      <c r="H111" s="12"/>
      <c r="I111" s="12"/>
    </row>
    <row r="112" spans="1:9" x14ac:dyDescent="0.25">
      <c r="B112" s="12"/>
      <c r="C112" s="12"/>
      <c r="D112" s="12"/>
      <c r="E112" s="12"/>
      <c r="F112" s="12"/>
      <c r="G112" s="12"/>
      <c r="H112" s="12"/>
      <c r="I112" s="12"/>
    </row>
    <row r="114" spans="1:14" x14ac:dyDescent="0.25">
      <c r="K114" s="21"/>
    </row>
    <row r="115" spans="1:14" x14ac:dyDescent="0.25">
      <c r="A115" s="21"/>
    </row>
    <row r="116" spans="1:14" x14ac:dyDescent="0.25">
      <c r="A116" s="25"/>
      <c r="N116" s="12"/>
    </row>
    <row r="117" spans="1:14" x14ac:dyDescent="0.25">
      <c r="B117" s="12"/>
      <c r="C117" s="12"/>
      <c r="D117" s="12"/>
      <c r="E117" s="12"/>
      <c r="F117" s="12"/>
      <c r="G117" s="12"/>
      <c r="H117" s="12"/>
      <c r="N117" s="12"/>
    </row>
    <row r="118" spans="1:14" x14ac:dyDescent="0.25">
      <c r="B118" s="12"/>
      <c r="C118" s="12"/>
      <c r="D118" s="12"/>
      <c r="E118" s="12"/>
      <c r="F118" s="12"/>
      <c r="G118" s="12"/>
      <c r="H118" s="12"/>
      <c r="N118" s="12"/>
    </row>
    <row r="119" spans="1:14" x14ac:dyDescent="0.25">
      <c r="B119" s="12"/>
      <c r="C119" s="12"/>
      <c r="D119" s="12"/>
      <c r="E119" s="12"/>
      <c r="F119" s="12"/>
      <c r="G119" s="12"/>
      <c r="H119" s="12"/>
      <c r="N119" s="12"/>
    </row>
    <row r="120" spans="1:14" x14ac:dyDescent="0.25">
      <c r="B120" s="12"/>
      <c r="C120" s="12"/>
      <c r="D120" s="12"/>
      <c r="E120" s="12"/>
      <c r="F120" s="12"/>
      <c r="G120" s="12"/>
      <c r="H120" s="12"/>
      <c r="N120" s="12"/>
    </row>
    <row r="121" spans="1:14" x14ac:dyDescent="0.25">
      <c r="B121" s="12"/>
      <c r="C121" s="12"/>
      <c r="D121" s="12"/>
      <c r="E121" s="12"/>
      <c r="F121" s="12"/>
      <c r="G121" s="12"/>
      <c r="H121" s="12"/>
      <c r="N121" s="12"/>
    </row>
    <row r="122" spans="1:14" x14ac:dyDescent="0.25">
      <c r="B122" s="12"/>
      <c r="C122" s="12"/>
      <c r="D122" s="12"/>
      <c r="E122" s="12"/>
      <c r="F122" s="12"/>
      <c r="G122" s="12"/>
      <c r="H122" s="12"/>
      <c r="N122" s="12"/>
    </row>
    <row r="123" spans="1:14" x14ac:dyDescent="0.25">
      <c r="B123" s="12"/>
      <c r="C123" s="12"/>
      <c r="D123" s="12"/>
      <c r="E123" s="12"/>
      <c r="F123" s="12"/>
      <c r="G123" s="12"/>
      <c r="H123" s="12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926DA-19B8-44BE-ACB3-72AA0C51E512}">
  <sheetPr codeName="Sheet28"/>
  <dimension ref="A1:N123"/>
  <sheetViews>
    <sheetView topLeftCell="A103" workbookViewId="0">
      <selection activeCell="D7" sqref="D7"/>
    </sheetView>
  </sheetViews>
  <sheetFormatPr defaultRowHeight="15" x14ac:dyDescent="0.25"/>
  <cols>
    <col min="1" max="1" width="29.42578125" customWidth="1"/>
    <col min="2" max="2" width="10.42578125" customWidth="1"/>
    <col min="3" max="3" width="10.85546875" customWidth="1"/>
    <col min="4" max="4" width="12.140625" customWidth="1"/>
    <col min="5" max="5" width="10.85546875" customWidth="1"/>
    <col min="6" max="6" width="11.85546875" customWidth="1"/>
    <col min="7" max="7" width="10.42578125" customWidth="1"/>
  </cols>
  <sheetData>
    <row r="1" spans="1:8" x14ac:dyDescent="0.25">
      <c r="A1" s="81" t="s">
        <v>228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163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504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17</v>
      </c>
      <c r="C12" s="23"/>
      <c r="E12" s="23"/>
    </row>
    <row r="13" spans="1:8" x14ac:dyDescent="0.25">
      <c r="A13" s="14" t="s">
        <v>66</v>
      </c>
      <c r="B13" s="14" t="s">
        <v>18</v>
      </c>
      <c r="C13" s="15">
        <v>1.0900000000000001</v>
      </c>
      <c r="D13" s="14">
        <v>2.2999999999999998</v>
      </c>
      <c r="E13" s="23">
        <f>ROUND(C13*D13,2)</f>
        <v>2.5099999999999998</v>
      </c>
      <c r="F13" s="16">
        <v>0</v>
      </c>
      <c r="G13" s="23">
        <f>ROUND(E13*F13,2)</f>
        <v>0</v>
      </c>
      <c r="H13" s="23">
        <f>ROUND(E13-G13,2)</f>
        <v>2.5099999999999998</v>
      </c>
    </row>
    <row r="14" spans="1:8" x14ac:dyDescent="0.25">
      <c r="A14" s="14" t="s">
        <v>67</v>
      </c>
      <c r="B14" s="14" t="s">
        <v>26</v>
      </c>
      <c r="C14" s="15">
        <v>3.01</v>
      </c>
      <c r="D14" s="14">
        <v>2.3125</v>
      </c>
      <c r="E14" s="23">
        <f>ROUND(C14*D14,2)</f>
        <v>6.96</v>
      </c>
      <c r="F14" s="16">
        <v>0</v>
      </c>
      <c r="G14" s="23">
        <f>ROUND(E14*F14,2)</f>
        <v>0</v>
      </c>
      <c r="H14" s="23">
        <f>ROUND(E14-G14,2)</f>
        <v>6.96</v>
      </c>
    </row>
    <row r="15" spans="1:8" x14ac:dyDescent="0.25">
      <c r="A15" s="14" t="s">
        <v>68</v>
      </c>
      <c r="B15" s="14" t="s">
        <v>26</v>
      </c>
      <c r="C15" s="15">
        <v>7.75</v>
      </c>
      <c r="D15" s="14">
        <v>0.5</v>
      </c>
      <c r="E15" s="23">
        <f>ROUND(C15*D15,2)</f>
        <v>3.88</v>
      </c>
      <c r="F15" s="16">
        <v>0</v>
      </c>
      <c r="G15" s="23">
        <f>ROUND(E15*F15,2)</f>
        <v>0</v>
      </c>
      <c r="H15" s="23">
        <f>ROUND(E15-G15,2)</f>
        <v>3.88</v>
      </c>
    </row>
    <row r="16" spans="1:8" x14ac:dyDescent="0.25">
      <c r="A16" s="14" t="s">
        <v>495</v>
      </c>
      <c r="B16" s="14" t="s">
        <v>496</v>
      </c>
      <c r="C16" s="15">
        <v>41.25</v>
      </c>
      <c r="D16" s="14">
        <v>1.18</v>
      </c>
      <c r="E16" s="23">
        <f>ROUND(C16*D16,2)</f>
        <v>48.68</v>
      </c>
      <c r="F16" s="16">
        <v>0</v>
      </c>
      <c r="G16" s="23">
        <f>ROUND(E16*F16,2)</f>
        <v>0</v>
      </c>
      <c r="H16" s="23">
        <f>ROUND(E16-G16,2)</f>
        <v>48.68</v>
      </c>
    </row>
    <row r="17" spans="1:8" x14ac:dyDescent="0.25">
      <c r="A17" s="13" t="s">
        <v>69</v>
      </c>
      <c r="C17" s="23"/>
      <c r="E17" s="23"/>
    </row>
    <row r="18" spans="1:8" x14ac:dyDescent="0.25">
      <c r="A18" s="14" t="s">
        <v>70</v>
      </c>
      <c r="B18" s="14" t="s">
        <v>29</v>
      </c>
      <c r="C18" s="15">
        <v>0.11</v>
      </c>
      <c r="D18" s="14">
        <v>1000</v>
      </c>
      <c r="E18" s="23">
        <f>ROUND(C18*D18,2)</f>
        <v>110</v>
      </c>
      <c r="F18" s="16">
        <v>0</v>
      </c>
      <c r="G18" s="23">
        <f>ROUND(E18*F18,2)</f>
        <v>0</v>
      </c>
      <c r="H18" s="23">
        <f>ROUND(E18-G18,2)</f>
        <v>110</v>
      </c>
    </row>
    <row r="19" spans="1:8" x14ac:dyDescent="0.25">
      <c r="A19" s="13" t="s">
        <v>20</v>
      </c>
      <c r="C19" s="23"/>
      <c r="E19" s="23"/>
    </row>
    <row r="20" spans="1:8" x14ac:dyDescent="0.25">
      <c r="A20" s="14" t="s">
        <v>22</v>
      </c>
      <c r="B20" s="14" t="s">
        <v>21</v>
      </c>
      <c r="C20" s="15">
        <v>25.56</v>
      </c>
      <c r="D20" s="14">
        <v>1.5</v>
      </c>
      <c r="E20" s="23">
        <f>ROUND(C20*D20,2)</f>
        <v>38.340000000000003</v>
      </c>
      <c r="F20" s="16">
        <v>0</v>
      </c>
      <c r="G20" s="23">
        <f>ROUND(E20*F20,2)</f>
        <v>0</v>
      </c>
      <c r="H20" s="23">
        <f>ROUND(E20-G20,2)</f>
        <v>38.340000000000003</v>
      </c>
    </row>
    <row r="21" spans="1:8" x14ac:dyDescent="0.25">
      <c r="A21" s="14" t="s">
        <v>103</v>
      </c>
      <c r="B21" s="14" t="s">
        <v>19</v>
      </c>
      <c r="C21" s="15">
        <v>2.63</v>
      </c>
      <c r="D21" s="14">
        <v>28.933199999999999</v>
      </c>
      <c r="E21" s="23">
        <f>ROUND(C21*D21,2)</f>
        <v>76.09</v>
      </c>
      <c r="F21" s="16">
        <v>0</v>
      </c>
      <c r="G21" s="23">
        <f>ROUND(E21*F21,2)</f>
        <v>0</v>
      </c>
      <c r="H21" s="23">
        <f>ROUND(E21-G21,2)</f>
        <v>76.09</v>
      </c>
    </row>
    <row r="22" spans="1:8" x14ac:dyDescent="0.25">
      <c r="A22" s="13" t="s">
        <v>23</v>
      </c>
      <c r="C22" s="23"/>
      <c r="E22" s="23"/>
    </row>
    <row r="23" spans="1:8" x14ac:dyDescent="0.25">
      <c r="A23" s="14" t="s">
        <v>71</v>
      </c>
      <c r="B23" s="14" t="s">
        <v>48</v>
      </c>
      <c r="C23" s="15">
        <v>20</v>
      </c>
      <c r="D23" s="14">
        <v>1</v>
      </c>
      <c r="E23" s="23">
        <f>ROUND(C23*D23,2)</f>
        <v>20</v>
      </c>
      <c r="F23" s="16">
        <v>0</v>
      </c>
      <c r="G23" s="23">
        <f>ROUND(E23*F23,2)</f>
        <v>0</v>
      </c>
      <c r="H23" s="23">
        <f>ROUND(E23-G23,2)</f>
        <v>20</v>
      </c>
    </row>
    <row r="24" spans="1:8" x14ac:dyDescent="0.25">
      <c r="A24" s="13" t="s">
        <v>24</v>
      </c>
      <c r="C24" s="23"/>
      <c r="E24" s="23"/>
    </row>
    <row r="25" spans="1:8" x14ac:dyDescent="0.25">
      <c r="A25" s="14" t="s">
        <v>59</v>
      </c>
      <c r="B25" s="14" t="s">
        <v>26</v>
      </c>
      <c r="C25" s="15">
        <v>15</v>
      </c>
      <c r="D25" s="14">
        <v>0.5</v>
      </c>
      <c r="E25" s="23">
        <f t="shared" ref="E25:E30" si="0">ROUND(C25*D25,2)</f>
        <v>7.5</v>
      </c>
      <c r="F25" s="16">
        <v>0</v>
      </c>
      <c r="G25" s="23">
        <f t="shared" ref="G25:G30" si="1">ROUND(E25*F25,2)</f>
        <v>0</v>
      </c>
      <c r="H25" s="23">
        <f t="shared" ref="H25:H30" si="2">ROUND(E25-G25,2)</f>
        <v>7.5</v>
      </c>
    </row>
    <row r="26" spans="1:8" x14ac:dyDescent="0.25">
      <c r="A26" s="14" t="s">
        <v>25</v>
      </c>
      <c r="B26" s="14" t="s">
        <v>18</v>
      </c>
      <c r="C26" s="15">
        <v>0.12</v>
      </c>
      <c r="D26" s="14">
        <v>32</v>
      </c>
      <c r="E26" s="23">
        <f t="shared" si="0"/>
        <v>3.84</v>
      </c>
      <c r="F26" s="16">
        <v>0</v>
      </c>
      <c r="G26" s="23">
        <f t="shared" si="1"/>
        <v>0</v>
      </c>
      <c r="H26" s="23">
        <f t="shared" si="2"/>
        <v>3.84</v>
      </c>
    </row>
    <row r="27" spans="1:8" x14ac:dyDescent="0.25">
      <c r="A27" s="14" t="s">
        <v>105</v>
      </c>
      <c r="B27" s="14" t="s">
        <v>18</v>
      </c>
      <c r="C27" s="15">
        <v>0.32</v>
      </c>
      <c r="D27" s="14">
        <v>48</v>
      </c>
      <c r="E27" s="23">
        <f t="shared" si="0"/>
        <v>15.36</v>
      </c>
      <c r="F27" s="16">
        <v>0</v>
      </c>
      <c r="G27" s="23">
        <f t="shared" si="1"/>
        <v>0</v>
      </c>
      <c r="H27" s="23">
        <f t="shared" si="2"/>
        <v>15.36</v>
      </c>
    </row>
    <row r="28" spans="1:8" x14ac:dyDescent="0.25">
      <c r="A28" s="14" t="s">
        <v>106</v>
      </c>
      <c r="B28" s="14" t="s">
        <v>26</v>
      </c>
      <c r="C28" s="15">
        <v>7.34</v>
      </c>
      <c r="D28" s="14">
        <v>2</v>
      </c>
      <c r="E28" s="23">
        <f t="shared" si="0"/>
        <v>14.68</v>
      </c>
      <c r="F28" s="16">
        <v>0</v>
      </c>
      <c r="G28" s="23">
        <f t="shared" si="1"/>
        <v>0</v>
      </c>
      <c r="H28" s="23">
        <f t="shared" si="2"/>
        <v>14.68</v>
      </c>
    </row>
    <row r="29" spans="1:8" x14ac:dyDescent="0.25">
      <c r="A29" s="14" t="s">
        <v>370</v>
      </c>
      <c r="B29" s="14" t="s">
        <v>26</v>
      </c>
      <c r="C29" s="15">
        <v>6.07</v>
      </c>
      <c r="D29" s="14">
        <v>7</v>
      </c>
      <c r="E29" s="23">
        <f t="shared" si="0"/>
        <v>42.49</v>
      </c>
      <c r="F29" s="16">
        <v>0</v>
      </c>
      <c r="G29" s="23">
        <f t="shared" si="1"/>
        <v>0</v>
      </c>
      <c r="H29" s="23">
        <f t="shared" si="2"/>
        <v>42.49</v>
      </c>
    </row>
    <row r="30" spans="1:8" x14ac:dyDescent="0.25">
      <c r="A30" s="14" t="s">
        <v>74</v>
      </c>
      <c r="B30" s="14" t="s">
        <v>26</v>
      </c>
      <c r="C30" s="15">
        <v>7.79</v>
      </c>
      <c r="D30" s="14">
        <v>2</v>
      </c>
      <c r="E30" s="23">
        <f t="shared" si="0"/>
        <v>15.58</v>
      </c>
      <c r="F30" s="16">
        <v>0</v>
      </c>
      <c r="G30" s="23">
        <f t="shared" si="1"/>
        <v>0</v>
      </c>
      <c r="H30" s="23">
        <f t="shared" si="2"/>
        <v>15.58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78</v>
      </c>
      <c r="B32" s="14" t="s">
        <v>29</v>
      </c>
      <c r="C32" s="15">
        <v>7.97</v>
      </c>
      <c r="D32" s="14">
        <v>2</v>
      </c>
      <c r="E32" s="23">
        <f>ROUND(C32*D32,2)</f>
        <v>15.94</v>
      </c>
      <c r="F32" s="16">
        <v>0</v>
      </c>
      <c r="G32" s="23">
        <f>ROUND(E32*F32,2)</f>
        <v>0</v>
      </c>
      <c r="H32" s="23">
        <f>ROUND(E32-G32,2)</f>
        <v>15.94</v>
      </c>
    </row>
    <row r="33" spans="1:8" x14ac:dyDescent="0.25">
      <c r="A33" s="14" t="s">
        <v>107</v>
      </c>
      <c r="B33" s="14" t="s">
        <v>18</v>
      </c>
      <c r="C33" s="15">
        <v>1.77</v>
      </c>
      <c r="D33" s="14">
        <v>3.2</v>
      </c>
      <c r="E33" s="23">
        <f>ROUND(C33*D33,2)</f>
        <v>5.66</v>
      </c>
      <c r="F33" s="16">
        <v>0</v>
      </c>
      <c r="G33" s="23">
        <f>ROUND(E33*F33,2)</f>
        <v>0</v>
      </c>
      <c r="H33" s="23">
        <f>ROUND(E33-G33,2)</f>
        <v>5.66</v>
      </c>
    </row>
    <row r="34" spans="1:8" x14ac:dyDescent="0.25">
      <c r="A34" s="14" t="s">
        <v>79</v>
      </c>
      <c r="B34" s="14" t="s">
        <v>18</v>
      </c>
      <c r="C34" s="15">
        <v>7.29</v>
      </c>
      <c r="D34" s="14">
        <v>2</v>
      </c>
      <c r="E34" s="23">
        <f>ROUND(C34*D34,2)</f>
        <v>14.58</v>
      </c>
      <c r="F34" s="16">
        <v>0</v>
      </c>
      <c r="G34" s="23">
        <f>ROUND(E34*F34,2)</f>
        <v>0</v>
      </c>
      <c r="H34" s="23">
        <f>ROUND(E34-G34,2)</f>
        <v>14.58</v>
      </c>
    </row>
    <row r="35" spans="1:8" x14ac:dyDescent="0.25">
      <c r="A35" s="14" t="s">
        <v>111</v>
      </c>
      <c r="B35" s="14" t="s">
        <v>48</v>
      </c>
      <c r="C35" s="15">
        <v>15</v>
      </c>
      <c r="D35" s="14">
        <v>1</v>
      </c>
      <c r="E35" s="23">
        <f>ROUND(C35*D35,2)</f>
        <v>15</v>
      </c>
      <c r="F35" s="16">
        <v>0</v>
      </c>
      <c r="G35" s="23">
        <f>ROUND(E35*F35,2)</f>
        <v>0</v>
      </c>
      <c r="H35" s="23">
        <f>ROUND(E35-G35,2)</f>
        <v>15</v>
      </c>
    </row>
    <row r="36" spans="1:8" x14ac:dyDescent="0.25">
      <c r="A36" s="13" t="s">
        <v>33</v>
      </c>
      <c r="C36" s="23"/>
      <c r="E36" s="23"/>
    </row>
    <row r="37" spans="1:8" x14ac:dyDescent="0.25">
      <c r="A37" s="14" t="s">
        <v>371</v>
      </c>
      <c r="B37" s="14" t="s">
        <v>60</v>
      </c>
      <c r="C37" s="15">
        <v>2.66</v>
      </c>
      <c r="D37" s="14">
        <v>45</v>
      </c>
      <c r="E37" s="23">
        <f>ROUND(C37*D37,2)</f>
        <v>119.7</v>
      </c>
      <c r="F37" s="16">
        <v>0</v>
      </c>
      <c r="G37" s="23">
        <f>ROUND(E37*F37,2)</f>
        <v>0</v>
      </c>
      <c r="H37" s="23">
        <f>ROUND(E37-G37,2)</f>
        <v>119.7</v>
      </c>
    </row>
    <row r="38" spans="1:8" x14ac:dyDescent="0.25">
      <c r="A38" s="13" t="s">
        <v>85</v>
      </c>
      <c r="C38" s="23"/>
      <c r="E38" s="23"/>
    </row>
    <row r="39" spans="1:8" x14ac:dyDescent="0.25">
      <c r="A39" s="14" t="s">
        <v>86</v>
      </c>
      <c r="B39" s="14" t="s">
        <v>18</v>
      </c>
      <c r="C39" s="15">
        <v>0.06</v>
      </c>
      <c r="D39" s="14">
        <v>32</v>
      </c>
      <c r="E39" s="23">
        <f>ROUND(C39*D39,2)</f>
        <v>1.92</v>
      </c>
      <c r="F39" s="16">
        <v>0</v>
      </c>
      <c r="G39" s="23">
        <f>ROUND(E39*F39,2)</f>
        <v>0</v>
      </c>
      <c r="H39" s="23">
        <f>ROUND(E39-G39,2)</f>
        <v>1.92</v>
      </c>
    </row>
    <row r="40" spans="1:8" x14ac:dyDescent="0.25">
      <c r="A40" s="13" t="s">
        <v>113</v>
      </c>
      <c r="C40" s="23"/>
      <c r="E40" s="23"/>
    </row>
    <row r="41" spans="1:8" x14ac:dyDescent="0.25">
      <c r="A41" s="14" t="s">
        <v>114</v>
      </c>
      <c r="B41" s="14" t="s">
        <v>26</v>
      </c>
      <c r="C41" s="15">
        <v>3.3</v>
      </c>
      <c r="D41" s="14">
        <v>0.4</v>
      </c>
      <c r="E41" s="23">
        <f>ROUND(C41*D41,2)</f>
        <v>1.32</v>
      </c>
      <c r="F41" s="16">
        <v>0</v>
      </c>
      <c r="G41" s="23">
        <f>ROUND(E41*F41,2)</f>
        <v>0</v>
      </c>
      <c r="H41" s="23">
        <f>ROUND(E41-G41,2)</f>
        <v>1.32</v>
      </c>
    </row>
    <row r="42" spans="1:8" x14ac:dyDescent="0.25">
      <c r="A42" s="13" t="s">
        <v>61</v>
      </c>
      <c r="C42" s="23"/>
      <c r="E42" s="23"/>
    </row>
    <row r="43" spans="1:8" x14ac:dyDescent="0.25">
      <c r="A43" s="14" t="s">
        <v>62</v>
      </c>
      <c r="B43" s="14" t="s">
        <v>48</v>
      </c>
      <c r="C43" s="15">
        <v>9</v>
      </c>
      <c r="D43" s="14">
        <v>1</v>
      </c>
      <c r="E43" s="23">
        <f>ROUND(C43*D43,2)</f>
        <v>9</v>
      </c>
      <c r="F43" s="16">
        <v>0</v>
      </c>
      <c r="G43" s="23">
        <f>ROUND(E43*F43,2)</f>
        <v>0</v>
      </c>
      <c r="H43" s="23">
        <f>ROUND(E43-G43,2)</f>
        <v>9</v>
      </c>
    </row>
    <row r="44" spans="1:8" x14ac:dyDescent="0.25">
      <c r="A44" s="13" t="s">
        <v>87</v>
      </c>
      <c r="C44" s="23"/>
      <c r="E44" s="23"/>
    </row>
    <row r="45" spans="1:8" x14ac:dyDescent="0.25">
      <c r="A45" s="14" t="s">
        <v>88</v>
      </c>
      <c r="B45" s="14" t="s">
        <v>48</v>
      </c>
      <c r="C45" s="15">
        <v>1</v>
      </c>
      <c r="D45" s="14">
        <v>1</v>
      </c>
      <c r="E45" s="23">
        <f>ROUND(C45*D45,2)</f>
        <v>1</v>
      </c>
      <c r="F45" s="16">
        <v>0</v>
      </c>
      <c r="G45" s="23">
        <f>ROUND(E45*F45,2)</f>
        <v>0</v>
      </c>
      <c r="H45" s="23">
        <f>ROUND(E45-G45,2)</f>
        <v>1</v>
      </c>
    </row>
    <row r="46" spans="1:8" x14ac:dyDescent="0.25">
      <c r="A46" s="13" t="s">
        <v>34</v>
      </c>
      <c r="C46" s="23"/>
      <c r="E46" s="23"/>
    </row>
    <row r="47" spans="1:8" x14ac:dyDescent="0.25">
      <c r="A47" s="14" t="s">
        <v>35</v>
      </c>
      <c r="B47" s="14" t="s">
        <v>36</v>
      </c>
      <c r="C47" s="15">
        <v>63.67</v>
      </c>
      <c r="D47" s="14">
        <v>0.66600000000000004</v>
      </c>
      <c r="E47" s="23">
        <f>ROUND(C47*D47,2)</f>
        <v>42.4</v>
      </c>
      <c r="F47" s="16">
        <v>0</v>
      </c>
      <c r="G47" s="23">
        <f>ROUND(E47*F47,2)</f>
        <v>0</v>
      </c>
      <c r="H47" s="23">
        <f>ROUND(E47-G47,2)</f>
        <v>42.4</v>
      </c>
    </row>
    <row r="48" spans="1:8" x14ac:dyDescent="0.25">
      <c r="A48" s="13" t="s">
        <v>115</v>
      </c>
      <c r="C48" s="23"/>
      <c r="E48" s="23"/>
    </row>
    <row r="49" spans="1:8" x14ac:dyDescent="0.25">
      <c r="A49" s="14" t="s">
        <v>116</v>
      </c>
      <c r="B49" s="14" t="s">
        <v>48</v>
      </c>
      <c r="C49" s="15">
        <v>8</v>
      </c>
      <c r="D49" s="14">
        <v>1</v>
      </c>
      <c r="E49" s="23">
        <f>ROUND(C49*D49,2)</f>
        <v>8</v>
      </c>
      <c r="F49" s="16">
        <v>0</v>
      </c>
      <c r="G49" s="23">
        <f>ROUND(E49*F49,2)</f>
        <v>0</v>
      </c>
      <c r="H49" s="23">
        <f>ROUND(E49-G49,2)</f>
        <v>8</v>
      </c>
    </row>
    <row r="50" spans="1:8" x14ac:dyDescent="0.25">
      <c r="A50" s="13" t="s">
        <v>117</v>
      </c>
      <c r="C50" s="23"/>
      <c r="E50" s="23"/>
    </row>
    <row r="51" spans="1:8" x14ac:dyDescent="0.25">
      <c r="A51" s="14" t="s">
        <v>118</v>
      </c>
      <c r="B51" s="14" t="s">
        <v>48</v>
      </c>
      <c r="C51" s="15">
        <v>10</v>
      </c>
      <c r="D51" s="14">
        <v>0.33300000000000002</v>
      </c>
      <c r="E51" s="23">
        <f>ROUND(C51*D51,2)</f>
        <v>3.33</v>
      </c>
      <c r="F51" s="16">
        <v>0</v>
      </c>
      <c r="G51" s="23">
        <f>ROUND(E51*F51,2)</f>
        <v>0</v>
      </c>
      <c r="H51" s="23">
        <f>ROUND(E51-G51,2)</f>
        <v>3.33</v>
      </c>
    </row>
    <row r="52" spans="1:8" x14ac:dyDescent="0.25">
      <c r="A52" s="13" t="s">
        <v>37</v>
      </c>
      <c r="C52" s="23"/>
      <c r="E52" s="23"/>
    </row>
    <row r="53" spans="1:8" x14ac:dyDescent="0.25">
      <c r="A53" s="14" t="s">
        <v>38</v>
      </c>
      <c r="B53" s="14" t="s">
        <v>39</v>
      </c>
      <c r="C53" s="15">
        <v>19.28</v>
      </c>
      <c r="D53" s="14">
        <v>0.66959999999999997</v>
      </c>
      <c r="E53" s="23">
        <f>ROUND(C53*D53,2)</f>
        <v>12.91</v>
      </c>
      <c r="F53" s="16">
        <v>0</v>
      </c>
      <c r="G53" s="23">
        <f>ROUND(E53*F53,2)</f>
        <v>0</v>
      </c>
      <c r="H53" s="23">
        <f>ROUND(E53-G53,2)</f>
        <v>12.91</v>
      </c>
    </row>
    <row r="54" spans="1:8" x14ac:dyDescent="0.25">
      <c r="A54" s="14" t="s">
        <v>91</v>
      </c>
      <c r="B54" s="14" t="s">
        <v>39</v>
      </c>
      <c r="C54" s="15">
        <v>19.28</v>
      </c>
      <c r="D54" s="14">
        <v>0.2722</v>
      </c>
      <c r="E54" s="23">
        <f>ROUND(C54*D54,2)</f>
        <v>5.25</v>
      </c>
      <c r="F54" s="16">
        <v>0</v>
      </c>
      <c r="G54" s="23">
        <f>ROUND(E54*F54,2)</f>
        <v>0</v>
      </c>
      <c r="H54" s="23">
        <f>ROUND(E54-G54,2)</f>
        <v>5.25</v>
      </c>
    </row>
    <row r="55" spans="1:8" x14ac:dyDescent="0.25">
      <c r="A55" s="13" t="s">
        <v>43</v>
      </c>
      <c r="C55" s="23"/>
      <c r="E55" s="23"/>
    </row>
    <row r="56" spans="1:8" x14ac:dyDescent="0.25">
      <c r="A56" s="14" t="s">
        <v>42</v>
      </c>
      <c r="B56" s="14" t="s">
        <v>39</v>
      </c>
      <c r="C56" s="15">
        <v>9.06</v>
      </c>
      <c r="D56" s="14">
        <v>0.18559999999999999</v>
      </c>
      <c r="E56" s="23">
        <f>ROUND(C56*D56,2)</f>
        <v>1.68</v>
      </c>
      <c r="F56" s="16">
        <v>0</v>
      </c>
      <c r="G56" s="23">
        <f>ROUND(E56*F56,2)</f>
        <v>0</v>
      </c>
      <c r="H56" s="23">
        <f>ROUND(E56-G56,2)</f>
        <v>1.68</v>
      </c>
    </row>
    <row r="57" spans="1:8" x14ac:dyDescent="0.25">
      <c r="A57" s="14" t="s">
        <v>91</v>
      </c>
      <c r="B57" s="14" t="s">
        <v>39</v>
      </c>
      <c r="C57" s="15">
        <v>9.06</v>
      </c>
      <c r="D57" s="14">
        <v>0.22220000000000001</v>
      </c>
      <c r="E57" s="23">
        <f>ROUND(C57*D57,2)</f>
        <v>2.0099999999999998</v>
      </c>
      <c r="F57" s="16">
        <v>0</v>
      </c>
      <c r="G57" s="23">
        <f>ROUND(E57*F57,2)</f>
        <v>0</v>
      </c>
      <c r="H57" s="23">
        <f>ROUND(E57-G57,2)</f>
        <v>2.0099999999999998</v>
      </c>
    </row>
    <row r="58" spans="1:8" x14ac:dyDescent="0.25">
      <c r="A58" s="14" t="s">
        <v>44</v>
      </c>
      <c r="B58" s="14" t="s">
        <v>39</v>
      </c>
      <c r="C58" s="15">
        <v>19.28</v>
      </c>
      <c r="D58" s="14">
        <v>0.75349999999999995</v>
      </c>
      <c r="E58" s="23">
        <f>ROUND(C58*D58,2)</f>
        <v>14.53</v>
      </c>
      <c r="F58" s="16">
        <v>0</v>
      </c>
      <c r="G58" s="23">
        <f>ROUND(E58*F58,2)</f>
        <v>0</v>
      </c>
      <c r="H58" s="23">
        <f>ROUND(E58-G58,2)</f>
        <v>14.53</v>
      </c>
    </row>
    <row r="59" spans="1:8" x14ac:dyDescent="0.25">
      <c r="A59" s="13" t="s">
        <v>45</v>
      </c>
      <c r="C59" s="23"/>
      <c r="E59" s="23"/>
    </row>
    <row r="60" spans="1:8" x14ac:dyDescent="0.25">
      <c r="A60" s="14" t="s">
        <v>38</v>
      </c>
      <c r="B60" s="14" t="s">
        <v>19</v>
      </c>
      <c r="C60" s="15">
        <v>2.94</v>
      </c>
      <c r="D60" s="14">
        <v>10.3405</v>
      </c>
      <c r="E60" s="23">
        <f>ROUND(C60*D60,2)</f>
        <v>30.4</v>
      </c>
      <c r="F60" s="16">
        <v>0</v>
      </c>
      <c r="G60" s="23">
        <f>ROUND(E60*F60,2)</f>
        <v>0</v>
      </c>
      <c r="H60" s="23">
        <f>ROUND(E60-G60,2)</f>
        <v>30.4</v>
      </c>
    </row>
    <row r="61" spans="1:8" x14ac:dyDescent="0.25">
      <c r="A61" s="14" t="s">
        <v>91</v>
      </c>
      <c r="B61" s="14" t="s">
        <v>19</v>
      </c>
      <c r="C61" s="15">
        <v>2.94</v>
      </c>
      <c r="D61" s="14">
        <v>5.7069000000000001</v>
      </c>
      <c r="E61" s="23">
        <f>ROUND(C61*D61,2)</f>
        <v>16.78</v>
      </c>
      <c r="F61" s="16">
        <v>0</v>
      </c>
      <c r="G61" s="23">
        <f>ROUND(E61*F61,2)</f>
        <v>0</v>
      </c>
      <c r="H61" s="23">
        <f>ROUND(E61-G61,2)</f>
        <v>16.78</v>
      </c>
    </row>
    <row r="62" spans="1:8" x14ac:dyDescent="0.25">
      <c r="A62" s="13" t="s">
        <v>47</v>
      </c>
      <c r="C62" s="23"/>
      <c r="E62" s="23"/>
    </row>
    <row r="63" spans="1:8" x14ac:dyDescent="0.25">
      <c r="A63" s="14" t="s">
        <v>42</v>
      </c>
      <c r="B63" s="14" t="s">
        <v>48</v>
      </c>
      <c r="C63" s="15">
        <v>12.45</v>
      </c>
      <c r="D63" s="14">
        <v>1</v>
      </c>
      <c r="E63" s="23">
        <f>ROUND(C63*D63,2)</f>
        <v>12.45</v>
      </c>
      <c r="F63" s="16">
        <v>0</v>
      </c>
      <c r="G63" s="23">
        <f>ROUND(E63*F63,2)</f>
        <v>0</v>
      </c>
      <c r="H63" s="23">
        <f t="shared" ref="H63:H68" si="3">ROUND(E63-G63,2)</f>
        <v>12.45</v>
      </c>
    </row>
    <row r="64" spans="1:8" x14ac:dyDescent="0.25">
      <c r="A64" s="14" t="s">
        <v>38</v>
      </c>
      <c r="B64" s="14" t="s">
        <v>48</v>
      </c>
      <c r="C64" s="15">
        <v>8.2799999999999994</v>
      </c>
      <c r="D64" s="14">
        <v>1</v>
      </c>
      <c r="E64" s="23">
        <f>ROUND(C64*D64,2)</f>
        <v>8.2799999999999994</v>
      </c>
      <c r="F64" s="16">
        <v>0</v>
      </c>
      <c r="G64" s="23">
        <f>ROUND(E64*F64,2)</f>
        <v>0</v>
      </c>
      <c r="H64" s="23">
        <f t="shared" si="3"/>
        <v>8.2799999999999994</v>
      </c>
    </row>
    <row r="65" spans="1:8" x14ac:dyDescent="0.25">
      <c r="A65" s="14" t="s">
        <v>91</v>
      </c>
      <c r="B65" s="14" t="s">
        <v>48</v>
      </c>
      <c r="C65" s="15">
        <v>31.49</v>
      </c>
      <c r="D65" s="14">
        <v>1</v>
      </c>
      <c r="E65" s="23">
        <f>ROUND(C65*D65,2)</f>
        <v>31.49</v>
      </c>
      <c r="F65" s="16">
        <v>0</v>
      </c>
      <c r="G65" s="23">
        <f>ROUND(E65*F65,2)</f>
        <v>0</v>
      </c>
      <c r="H65" s="23">
        <f t="shared" si="3"/>
        <v>31.49</v>
      </c>
    </row>
    <row r="66" spans="1:8" x14ac:dyDescent="0.25">
      <c r="A66" s="9" t="s">
        <v>49</v>
      </c>
      <c r="B66" s="9" t="s">
        <v>48</v>
      </c>
      <c r="C66" s="10">
        <v>27.49</v>
      </c>
      <c r="D66" s="9">
        <v>1</v>
      </c>
      <c r="E66" s="22">
        <f>ROUND(C66*D66,2)</f>
        <v>27.49</v>
      </c>
      <c r="F66" s="11">
        <v>0</v>
      </c>
      <c r="G66" s="22">
        <f>ROUND(E66*F66,2)</f>
        <v>0</v>
      </c>
      <c r="H66" s="22">
        <f t="shared" si="3"/>
        <v>27.49</v>
      </c>
    </row>
    <row r="67" spans="1:8" x14ac:dyDescent="0.25">
      <c r="A67" s="7" t="s">
        <v>50</v>
      </c>
      <c r="C67" s="23"/>
      <c r="E67" s="23">
        <f>SUM(E13:E66)</f>
        <v>807.03</v>
      </c>
      <c r="G67" s="12">
        <f>SUM(G13:G66)</f>
        <v>0</v>
      </c>
      <c r="H67" s="12">
        <f t="shared" si="3"/>
        <v>807.03</v>
      </c>
    </row>
    <row r="68" spans="1:8" x14ac:dyDescent="0.25">
      <c r="A68" s="7" t="s">
        <v>51</v>
      </c>
      <c r="C68" s="23"/>
      <c r="E68" s="23" t="e">
        <f>+#REF!-E67</f>
        <v>#REF!</v>
      </c>
      <c r="G68" s="12" t="e">
        <f>+#REF!-G67</f>
        <v>#REF!</v>
      </c>
      <c r="H68" s="12" t="e">
        <f t="shared" si="3"/>
        <v>#REF!</v>
      </c>
    </row>
    <row r="69" spans="1:8" x14ac:dyDescent="0.25">
      <c r="A69" t="s">
        <v>12</v>
      </c>
      <c r="C69" s="23"/>
      <c r="E69" s="23"/>
    </row>
    <row r="70" spans="1:8" x14ac:dyDescent="0.25">
      <c r="A70" s="7" t="s">
        <v>52</v>
      </c>
      <c r="C70" s="23"/>
      <c r="E70" s="23"/>
    </row>
    <row r="71" spans="1:8" x14ac:dyDescent="0.25">
      <c r="A71" s="14" t="s">
        <v>42</v>
      </c>
      <c r="B71" s="14" t="s">
        <v>48</v>
      </c>
      <c r="C71" s="15">
        <v>22.69</v>
      </c>
      <c r="D71" s="14">
        <v>1</v>
      </c>
      <c r="E71" s="23">
        <f>ROUND(C71*D71,2)</f>
        <v>22.69</v>
      </c>
      <c r="F71" s="16">
        <v>0</v>
      </c>
      <c r="G71" s="23">
        <f>ROUND(E71*F71,2)</f>
        <v>0</v>
      </c>
      <c r="H71" s="23">
        <f t="shared" ref="H71:H76" si="4">ROUND(E71-G71,2)</f>
        <v>22.69</v>
      </c>
    </row>
    <row r="72" spans="1:8" x14ac:dyDescent="0.25">
      <c r="A72" s="14" t="s">
        <v>38</v>
      </c>
      <c r="B72" s="14" t="s">
        <v>48</v>
      </c>
      <c r="C72" s="15">
        <v>63.93</v>
      </c>
      <c r="D72" s="14">
        <v>1</v>
      </c>
      <c r="E72" s="23">
        <f>ROUND(C72*D72,2)</f>
        <v>63.93</v>
      </c>
      <c r="F72" s="16">
        <v>0</v>
      </c>
      <c r="G72" s="23">
        <f>ROUND(E72*F72,2)</f>
        <v>0</v>
      </c>
      <c r="H72" s="23">
        <f t="shared" si="4"/>
        <v>63.93</v>
      </c>
    </row>
    <row r="73" spans="1:8" x14ac:dyDescent="0.25">
      <c r="A73" s="9" t="s">
        <v>91</v>
      </c>
      <c r="B73" s="9" t="s">
        <v>48</v>
      </c>
      <c r="C73" s="10">
        <v>157.02000000000001</v>
      </c>
      <c r="D73" s="9">
        <v>1</v>
      </c>
      <c r="E73" s="22">
        <f>ROUND(C73*D73,2)</f>
        <v>157.02000000000001</v>
      </c>
      <c r="F73" s="11">
        <v>0</v>
      </c>
      <c r="G73" s="22">
        <f>ROUND(E73*F73,2)</f>
        <v>0</v>
      </c>
      <c r="H73" s="22">
        <f t="shared" si="4"/>
        <v>157.02000000000001</v>
      </c>
    </row>
    <row r="74" spans="1:8" x14ac:dyDescent="0.25">
      <c r="A74" s="7" t="s">
        <v>53</v>
      </c>
      <c r="C74" s="23"/>
      <c r="E74" s="23">
        <f>SUM(E71:E73)</f>
        <v>243.64000000000001</v>
      </c>
      <c r="G74" s="12">
        <f>SUM(G71:G73)</f>
        <v>0</v>
      </c>
      <c r="H74" s="12">
        <f t="shared" si="4"/>
        <v>243.64</v>
      </c>
    </row>
    <row r="75" spans="1:8" x14ac:dyDescent="0.25">
      <c r="A75" s="7" t="s">
        <v>54</v>
      </c>
      <c r="C75" s="23"/>
      <c r="E75" s="23">
        <f>+E67+E74</f>
        <v>1050.67</v>
      </c>
      <c r="G75" s="12">
        <f>+G67+G74</f>
        <v>0</v>
      </c>
      <c r="H75" s="12">
        <f t="shared" si="4"/>
        <v>1050.67</v>
      </c>
    </row>
    <row r="76" spans="1:8" x14ac:dyDescent="0.25">
      <c r="A76" s="7" t="s">
        <v>55</v>
      </c>
      <c r="C76" s="23"/>
      <c r="E76" s="23" t="e">
        <f>+#REF!-E75</f>
        <v>#REF!</v>
      </c>
      <c r="G76" s="12" t="e">
        <f>+#REF!-G75</f>
        <v>#REF!</v>
      </c>
      <c r="H76" s="12" t="e">
        <f t="shared" si="4"/>
        <v>#REF!</v>
      </c>
    </row>
    <row r="77" spans="1:8" x14ac:dyDescent="0.25">
      <c r="A77" t="s">
        <v>119</v>
      </c>
      <c r="C77" s="23"/>
      <c r="E77" s="23"/>
    </row>
    <row r="78" spans="1:8" x14ac:dyDescent="0.25">
      <c r="A78" t="s">
        <v>483</v>
      </c>
      <c r="C78" s="23"/>
      <c r="E78" s="23"/>
    </row>
    <row r="79" spans="1:8" x14ac:dyDescent="0.25">
      <c r="A79" s="7" t="s">
        <v>120</v>
      </c>
      <c r="C79" s="23"/>
      <c r="E79" s="23"/>
    </row>
    <row r="80" spans="1:8" x14ac:dyDescent="0.25">
      <c r="A80" s="7" t="s">
        <v>121</v>
      </c>
      <c r="C80" s="23"/>
      <c r="E80" s="23"/>
    </row>
    <row r="98" spans="1:9" x14ac:dyDescent="0.25">
      <c r="A98" t="str" cm="1">
        <f t="array" aca="1" ref="A98" ca="1">MID(CELL("filename",A1),FIND("]",CELL("filename",A1))+1,256)</f>
        <v>cotton16</v>
      </c>
    </row>
    <row r="99" spans="1:9" x14ac:dyDescent="0.25">
      <c r="A99" s="7" t="s">
        <v>50</v>
      </c>
      <c r="E99" s="25">
        <f>VLOOKUP(A99,$A$1:$H$98,5,FALSE)</f>
        <v>807.03</v>
      </c>
    </row>
    <row r="100" spans="1:9" x14ac:dyDescent="0.25">
      <c r="A100" s="7" t="s">
        <v>288</v>
      </c>
      <c r="E100" s="25">
        <f>VLOOKUP(A100,$A$1:$H$98,5,FALSE)</f>
        <v>243.64000000000001</v>
      </c>
    </row>
    <row r="101" spans="1:9" x14ac:dyDescent="0.25">
      <c r="A101" s="7" t="s">
        <v>289</v>
      </c>
      <c r="E101" s="25">
        <f t="shared" ref="E101:E102" si="5">VLOOKUP(A101,$A$1:$H$98,5,FALSE)</f>
        <v>1050.67</v>
      </c>
    </row>
    <row r="102" spans="1:9" x14ac:dyDescent="0.25">
      <c r="A102" s="7" t="s">
        <v>55</v>
      </c>
      <c r="E102" s="25" t="e">
        <f t="shared" si="5"/>
        <v>#REF!</v>
      </c>
    </row>
    <row r="103" spans="1:9" x14ac:dyDescent="0.25">
      <c r="A103" s="21" t="s">
        <v>250</v>
      </c>
    </row>
    <row r="104" spans="1:9" x14ac:dyDescent="0.25">
      <c r="A104" s="21"/>
    </row>
    <row r="105" spans="1:9" x14ac:dyDescent="0.25">
      <c r="A105" s="25"/>
      <c r="B105" s="25"/>
      <c r="C105" s="25"/>
      <c r="D105" s="25"/>
      <c r="E105" s="25"/>
      <c r="F105" s="25"/>
      <c r="G105" s="25"/>
      <c r="H105" s="25"/>
    </row>
    <row r="106" spans="1:9" x14ac:dyDescent="0.25">
      <c r="B106" s="12"/>
      <c r="C106" s="12"/>
      <c r="D106" s="12"/>
      <c r="E106" s="12"/>
      <c r="F106" s="12"/>
      <c r="G106" s="12"/>
      <c r="H106" s="12"/>
      <c r="I106" s="12"/>
    </row>
    <row r="107" spans="1:9" x14ac:dyDescent="0.25">
      <c r="B107" s="12"/>
      <c r="C107" s="12"/>
      <c r="D107" s="12"/>
      <c r="E107" s="12"/>
      <c r="F107" s="12"/>
      <c r="G107" s="12"/>
      <c r="H107" s="12"/>
      <c r="I107" s="12"/>
    </row>
    <row r="108" spans="1:9" x14ac:dyDescent="0.25">
      <c r="B108" s="12"/>
      <c r="C108" s="12"/>
      <c r="D108" s="12"/>
      <c r="E108" s="12"/>
      <c r="F108" s="12"/>
      <c r="G108" s="12"/>
      <c r="H108" s="12"/>
      <c r="I108" s="12"/>
    </row>
    <row r="109" spans="1:9" x14ac:dyDescent="0.25">
      <c r="B109" s="12"/>
      <c r="C109" s="12"/>
      <c r="D109" s="12"/>
      <c r="E109" s="12"/>
      <c r="F109" s="12"/>
      <c r="G109" s="12"/>
      <c r="H109" s="12"/>
      <c r="I109" s="12"/>
    </row>
    <row r="110" spans="1:9" x14ac:dyDescent="0.25">
      <c r="B110" s="12"/>
      <c r="C110" s="12"/>
      <c r="D110" s="12"/>
      <c r="E110" s="12"/>
      <c r="F110" s="12"/>
      <c r="G110" s="12"/>
      <c r="H110" s="12"/>
      <c r="I110" s="12"/>
    </row>
    <row r="111" spans="1:9" x14ac:dyDescent="0.25">
      <c r="B111" s="12"/>
      <c r="C111" s="12"/>
      <c r="D111" s="12"/>
      <c r="E111" s="12"/>
      <c r="F111" s="12"/>
      <c r="G111" s="12"/>
      <c r="H111" s="12"/>
      <c r="I111" s="12"/>
    </row>
    <row r="112" spans="1:9" x14ac:dyDescent="0.25">
      <c r="B112" s="12"/>
      <c r="C112" s="12"/>
      <c r="D112" s="12"/>
      <c r="E112" s="12"/>
      <c r="F112" s="12"/>
      <c r="G112" s="12"/>
      <c r="H112" s="12"/>
      <c r="I112" s="12"/>
    </row>
    <row r="114" spans="1:14" x14ac:dyDescent="0.25">
      <c r="K114" s="21"/>
    </row>
    <row r="115" spans="1:14" x14ac:dyDescent="0.25">
      <c r="A115" s="21"/>
    </row>
    <row r="116" spans="1:14" x14ac:dyDescent="0.25">
      <c r="A116" s="25"/>
      <c r="N116" s="12"/>
    </row>
    <row r="117" spans="1:14" x14ac:dyDescent="0.25">
      <c r="B117" s="12"/>
      <c r="C117" s="12"/>
      <c r="D117" s="12"/>
      <c r="E117" s="12"/>
      <c r="F117" s="12"/>
      <c r="G117" s="12"/>
      <c r="H117" s="12"/>
      <c r="N117" s="12"/>
    </row>
    <row r="118" spans="1:14" x14ac:dyDescent="0.25">
      <c r="B118" s="12"/>
      <c r="C118" s="12"/>
      <c r="D118" s="12"/>
      <c r="E118" s="12"/>
      <c r="F118" s="12"/>
      <c r="G118" s="12"/>
      <c r="H118" s="12"/>
      <c r="N118" s="12"/>
    </row>
    <row r="119" spans="1:14" x14ac:dyDescent="0.25">
      <c r="B119" s="12"/>
      <c r="C119" s="12"/>
      <c r="D119" s="12"/>
      <c r="E119" s="12"/>
      <c r="F119" s="12"/>
      <c r="G119" s="12"/>
      <c r="H119" s="12"/>
      <c r="N119" s="12"/>
    </row>
    <row r="120" spans="1:14" x14ac:dyDescent="0.25">
      <c r="B120" s="12"/>
      <c r="C120" s="12"/>
      <c r="D120" s="12"/>
      <c r="E120" s="12"/>
      <c r="F120" s="12"/>
      <c r="G120" s="12"/>
      <c r="H120" s="12"/>
      <c r="N120" s="12"/>
    </row>
    <row r="121" spans="1:14" x14ac:dyDescent="0.25">
      <c r="B121" s="12"/>
      <c r="C121" s="12"/>
      <c r="D121" s="12"/>
      <c r="E121" s="12"/>
      <c r="F121" s="12"/>
      <c r="G121" s="12"/>
      <c r="H121" s="12"/>
      <c r="N121" s="12"/>
    </row>
    <row r="122" spans="1:14" x14ac:dyDescent="0.25">
      <c r="B122" s="12"/>
      <c r="C122" s="12"/>
      <c r="D122" s="12"/>
      <c r="E122" s="12"/>
      <c r="F122" s="12"/>
      <c r="G122" s="12"/>
      <c r="H122" s="12"/>
      <c r="N122" s="12"/>
    </row>
    <row r="123" spans="1:14" x14ac:dyDescent="0.25">
      <c r="B123" s="12"/>
      <c r="C123" s="12"/>
      <c r="D123" s="12"/>
      <c r="E123" s="12"/>
      <c r="F123" s="12"/>
      <c r="G123" s="12"/>
      <c r="H123" s="12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A5DF6-53A9-4E48-9118-A2415305145C}">
  <sheetPr codeName="Sheet29"/>
  <dimension ref="A1:N123"/>
  <sheetViews>
    <sheetView topLeftCell="A103" workbookViewId="0">
      <selection activeCell="D7" sqref="D7"/>
    </sheetView>
  </sheetViews>
  <sheetFormatPr defaultRowHeight="15" x14ac:dyDescent="0.25"/>
  <cols>
    <col min="1" max="1" width="22.5703125" customWidth="1"/>
    <col min="2" max="2" width="10.42578125" customWidth="1"/>
    <col min="3" max="3" width="10.85546875" customWidth="1"/>
    <col min="4" max="4" width="12.140625" customWidth="1"/>
    <col min="5" max="5" width="11.140625" customWidth="1"/>
    <col min="6" max="6" width="11.85546875" customWidth="1"/>
    <col min="7" max="7" width="10.42578125" customWidth="1"/>
  </cols>
  <sheetData>
    <row r="1" spans="1:8" x14ac:dyDescent="0.25">
      <c r="A1" s="81" t="s">
        <v>229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164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504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17</v>
      </c>
      <c r="C12" s="23"/>
      <c r="E12" s="23"/>
    </row>
    <row r="13" spans="1:8" x14ac:dyDescent="0.25">
      <c r="A13" s="14" t="s">
        <v>66</v>
      </c>
      <c r="B13" s="14" t="s">
        <v>18</v>
      </c>
      <c r="C13" s="15">
        <v>1.0900000000000001</v>
      </c>
      <c r="D13" s="14">
        <v>2.2999999999999998</v>
      </c>
      <c r="E13" s="23">
        <f>ROUND(C13*D13,2)</f>
        <v>2.5099999999999998</v>
      </c>
      <c r="F13" s="16">
        <v>0</v>
      </c>
      <c r="G13" s="23">
        <f>ROUND(E13*F13,2)</f>
        <v>0</v>
      </c>
      <c r="H13" s="23">
        <f>ROUND(E13-G13,2)</f>
        <v>2.5099999999999998</v>
      </c>
    </row>
    <row r="14" spans="1:8" x14ac:dyDescent="0.25">
      <c r="A14" s="14" t="s">
        <v>67</v>
      </c>
      <c r="B14" s="14" t="s">
        <v>26</v>
      </c>
      <c r="C14" s="15">
        <v>3.01</v>
      </c>
      <c r="D14" s="14">
        <v>2.3125</v>
      </c>
      <c r="E14" s="23">
        <f>ROUND(C14*D14,2)</f>
        <v>6.96</v>
      </c>
      <c r="F14" s="16">
        <v>0</v>
      </c>
      <c r="G14" s="23">
        <f>ROUND(E14*F14,2)</f>
        <v>0</v>
      </c>
      <c r="H14" s="23">
        <f>ROUND(E14-G14,2)</f>
        <v>6.96</v>
      </c>
    </row>
    <row r="15" spans="1:8" x14ac:dyDescent="0.25">
      <c r="A15" s="14" t="s">
        <v>68</v>
      </c>
      <c r="B15" s="14" t="s">
        <v>26</v>
      </c>
      <c r="C15" s="15">
        <v>7.75</v>
      </c>
      <c r="D15" s="14">
        <v>0.5</v>
      </c>
      <c r="E15" s="23">
        <f>ROUND(C15*D15,2)</f>
        <v>3.88</v>
      </c>
      <c r="F15" s="16">
        <v>0</v>
      </c>
      <c r="G15" s="23">
        <f>ROUND(E15*F15,2)</f>
        <v>0</v>
      </c>
      <c r="H15" s="23">
        <f>ROUND(E15-G15,2)</f>
        <v>3.88</v>
      </c>
    </row>
    <row r="16" spans="1:8" x14ac:dyDescent="0.25">
      <c r="A16" s="14" t="s">
        <v>495</v>
      </c>
      <c r="B16" s="14" t="s">
        <v>496</v>
      </c>
      <c r="C16" s="15">
        <v>41.25</v>
      </c>
      <c r="D16" s="14">
        <v>1.06</v>
      </c>
      <c r="E16" s="23">
        <f>ROUND(C16*D16,2)</f>
        <v>43.73</v>
      </c>
      <c r="F16" s="16">
        <v>0</v>
      </c>
      <c r="G16" s="23">
        <f>ROUND(E16*F16,2)</f>
        <v>0</v>
      </c>
      <c r="H16" s="23">
        <f>ROUND(E16-G16,2)</f>
        <v>43.73</v>
      </c>
    </row>
    <row r="17" spans="1:8" x14ac:dyDescent="0.25">
      <c r="A17" s="13" t="s">
        <v>69</v>
      </c>
      <c r="C17" s="23"/>
      <c r="E17" s="23"/>
    </row>
    <row r="18" spans="1:8" x14ac:dyDescent="0.25">
      <c r="A18" s="14" t="s">
        <v>70</v>
      </c>
      <c r="B18" s="14" t="s">
        <v>29</v>
      </c>
      <c r="C18" s="15">
        <v>0.11</v>
      </c>
      <c r="D18" s="14">
        <v>900</v>
      </c>
      <c r="E18" s="23">
        <f>ROUND(C18*D18,2)</f>
        <v>99</v>
      </c>
      <c r="F18" s="16">
        <v>0</v>
      </c>
      <c r="G18" s="23">
        <f>ROUND(E18*F18,2)</f>
        <v>0</v>
      </c>
      <c r="H18" s="23">
        <f>ROUND(E18-G18,2)</f>
        <v>99</v>
      </c>
    </row>
    <row r="19" spans="1:8" x14ac:dyDescent="0.25">
      <c r="A19" s="13" t="s">
        <v>20</v>
      </c>
      <c r="C19" s="23"/>
      <c r="E19" s="23"/>
    </row>
    <row r="20" spans="1:8" x14ac:dyDescent="0.25">
      <c r="A20" s="14" t="s">
        <v>22</v>
      </c>
      <c r="B20" s="14" t="s">
        <v>21</v>
      </c>
      <c r="C20" s="15">
        <v>25.56</v>
      </c>
      <c r="D20" s="14">
        <v>1.5</v>
      </c>
      <c r="E20" s="23">
        <f>ROUND(C20*D20,2)</f>
        <v>38.340000000000003</v>
      </c>
      <c r="F20" s="16">
        <v>0</v>
      </c>
      <c r="G20" s="23">
        <f>ROUND(E20*F20,2)</f>
        <v>0</v>
      </c>
      <c r="H20" s="23">
        <f>ROUND(E20-G20,2)</f>
        <v>38.340000000000003</v>
      </c>
    </row>
    <row r="21" spans="1:8" x14ac:dyDescent="0.25">
      <c r="A21" s="14" t="s">
        <v>103</v>
      </c>
      <c r="B21" s="14" t="s">
        <v>19</v>
      </c>
      <c r="C21" s="15">
        <v>2.63</v>
      </c>
      <c r="D21" s="14">
        <v>18.399999999999999</v>
      </c>
      <c r="E21" s="23">
        <f>ROUND(C21*D21,2)</f>
        <v>48.39</v>
      </c>
      <c r="F21" s="16">
        <v>0</v>
      </c>
      <c r="G21" s="23">
        <f>ROUND(E21*F21,2)</f>
        <v>0</v>
      </c>
      <c r="H21" s="23">
        <f>ROUND(E21-G21,2)</f>
        <v>48.39</v>
      </c>
    </row>
    <row r="22" spans="1:8" x14ac:dyDescent="0.25">
      <c r="A22" s="13" t="s">
        <v>23</v>
      </c>
      <c r="C22" s="23"/>
      <c r="E22" s="23"/>
    </row>
    <row r="23" spans="1:8" x14ac:dyDescent="0.25">
      <c r="A23" s="14" t="s">
        <v>71</v>
      </c>
      <c r="B23" s="14" t="s">
        <v>48</v>
      </c>
      <c r="C23" s="15">
        <v>20</v>
      </c>
      <c r="D23" s="14">
        <v>1</v>
      </c>
      <c r="E23" s="23">
        <f>ROUND(C23*D23,2)</f>
        <v>20</v>
      </c>
      <c r="F23" s="16">
        <v>0</v>
      </c>
      <c r="G23" s="23">
        <f>ROUND(E23*F23,2)</f>
        <v>0</v>
      </c>
      <c r="H23" s="23">
        <f>ROUND(E23-G23,2)</f>
        <v>20</v>
      </c>
    </row>
    <row r="24" spans="1:8" x14ac:dyDescent="0.25">
      <c r="A24" s="13" t="s">
        <v>24</v>
      </c>
      <c r="C24" s="23"/>
      <c r="E24" s="23"/>
    </row>
    <row r="25" spans="1:8" x14ac:dyDescent="0.25">
      <c r="A25" s="14" t="s">
        <v>59</v>
      </c>
      <c r="B25" s="14" t="s">
        <v>26</v>
      </c>
      <c r="C25" s="15">
        <v>15</v>
      </c>
      <c r="D25" s="14">
        <v>0.5</v>
      </c>
      <c r="E25" s="23">
        <f t="shared" ref="E25:E30" si="0">ROUND(C25*D25,2)</f>
        <v>7.5</v>
      </c>
      <c r="F25" s="16">
        <v>0</v>
      </c>
      <c r="G25" s="23">
        <f t="shared" ref="G25:G30" si="1">ROUND(E25*F25,2)</f>
        <v>0</v>
      </c>
      <c r="H25" s="23">
        <f t="shared" ref="H25:H30" si="2">ROUND(E25-G25,2)</f>
        <v>7.5</v>
      </c>
    </row>
    <row r="26" spans="1:8" x14ac:dyDescent="0.25">
      <c r="A26" s="14" t="s">
        <v>25</v>
      </c>
      <c r="B26" s="14" t="s">
        <v>18</v>
      </c>
      <c r="C26" s="15">
        <v>0.12</v>
      </c>
      <c r="D26" s="14">
        <v>32</v>
      </c>
      <c r="E26" s="23">
        <f t="shared" si="0"/>
        <v>3.84</v>
      </c>
      <c r="F26" s="16">
        <v>0</v>
      </c>
      <c r="G26" s="23">
        <f t="shared" si="1"/>
        <v>0</v>
      </c>
      <c r="H26" s="23">
        <f t="shared" si="2"/>
        <v>3.84</v>
      </c>
    </row>
    <row r="27" spans="1:8" x14ac:dyDescent="0.25">
      <c r="A27" s="14" t="s">
        <v>105</v>
      </c>
      <c r="B27" s="14" t="s">
        <v>18</v>
      </c>
      <c r="C27" s="15">
        <v>0.32</v>
      </c>
      <c r="D27" s="14">
        <v>48</v>
      </c>
      <c r="E27" s="23">
        <f t="shared" si="0"/>
        <v>15.36</v>
      </c>
      <c r="F27" s="16">
        <v>0</v>
      </c>
      <c r="G27" s="23">
        <f t="shared" si="1"/>
        <v>0</v>
      </c>
      <c r="H27" s="23">
        <f t="shared" si="2"/>
        <v>15.36</v>
      </c>
    </row>
    <row r="28" spans="1:8" x14ac:dyDescent="0.25">
      <c r="A28" s="14" t="s">
        <v>106</v>
      </c>
      <c r="B28" s="14" t="s">
        <v>26</v>
      </c>
      <c r="C28" s="15">
        <v>7.34</v>
      </c>
      <c r="D28" s="14">
        <v>2</v>
      </c>
      <c r="E28" s="23">
        <f t="shared" si="0"/>
        <v>14.68</v>
      </c>
      <c r="F28" s="16">
        <v>0</v>
      </c>
      <c r="G28" s="23">
        <f t="shared" si="1"/>
        <v>0</v>
      </c>
      <c r="H28" s="23">
        <f t="shared" si="2"/>
        <v>14.68</v>
      </c>
    </row>
    <row r="29" spans="1:8" x14ac:dyDescent="0.25">
      <c r="A29" s="14" t="s">
        <v>370</v>
      </c>
      <c r="B29" s="14" t="s">
        <v>26</v>
      </c>
      <c r="C29" s="15">
        <v>6.07</v>
      </c>
      <c r="D29" s="14">
        <v>7</v>
      </c>
      <c r="E29" s="23">
        <f t="shared" si="0"/>
        <v>42.49</v>
      </c>
      <c r="F29" s="16">
        <v>0</v>
      </c>
      <c r="G29" s="23">
        <f t="shared" si="1"/>
        <v>0</v>
      </c>
      <c r="H29" s="23">
        <f t="shared" si="2"/>
        <v>42.49</v>
      </c>
    </row>
    <row r="30" spans="1:8" x14ac:dyDescent="0.25">
      <c r="A30" s="14" t="s">
        <v>74</v>
      </c>
      <c r="B30" s="14" t="s">
        <v>26</v>
      </c>
      <c r="C30" s="15">
        <v>7.79</v>
      </c>
      <c r="D30" s="14">
        <v>2</v>
      </c>
      <c r="E30" s="23">
        <f t="shared" si="0"/>
        <v>15.58</v>
      </c>
      <c r="F30" s="16">
        <v>0</v>
      </c>
      <c r="G30" s="23">
        <f t="shared" si="1"/>
        <v>0</v>
      </c>
      <c r="H30" s="23">
        <f t="shared" si="2"/>
        <v>15.58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78</v>
      </c>
      <c r="B32" s="14" t="s">
        <v>29</v>
      </c>
      <c r="C32" s="15">
        <v>7.97</v>
      </c>
      <c r="D32" s="14">
        <v>2</v>
      </c>
      <c r="E32" s="23">
        <f>ROUND(C32*D32,2)</f>
        <v>15.94</v>
      </c>
      <c r="F32" s="16">
        <v>0</v>
      </c>
      <c r="G32" s="23">
        <f>ROUND(E32*F32,2)</f>
        <v>0</v>
      </c>
      <c r="H32" s="23">
        <f>ROUND(E32-G32,2)</f>
        <v>15.94</v>
      </c>
    </row>
    <row r="33" spans="1:8" x14ac:dyDescent="0.25">
      <c r="A33" s="14" t="s">
        <v>107</v>
      </c>
      <c r="B33" s="14" t="s">
        <v>18</v>
      </c>
      <c r="C33" s="15">
        <v>1.77</v>
      </c>
      <c r="D33" s="14">
        <v>3.2</v>
      </c>
      <c r="E33" s="23">
        <f>ROUND(C33*D33,2)</f>
        <v>5.66</v>
      </c>
      <c r="F33" s="16">
        <v>0</v>
      </c>
      <c r="G33" s="23">
        <f>ROUND(E33*F33,2)</f>
        <v>0</v>
      </c>
      <c r="H33" s="23">
        <f>ROUND(E33-G33,2)</f>
        <v>5.66</v>
      </c>
    </row>
    <row r="34" spans="1:8" x14ac:dyDescent="0.25">
      <c r="A34" s="14" t="s">
        <v>79</v>
      </c>
      <c r="B34" s="14" t="s">
        <v>18</v>
      </c>
      <c r="C34" s="15">
        <v>7.29</v>
      </c>
      <c r="D34" s="14">
        <v>2</v>
      </c>
      <c r="E34" s="23">
        <f>ROUND(C34*D34,2)</f>
        <v>14.58</v>
      </c>
      <c r="F34" s="16">
        <v>0</v>
      </c>
      <c r="G34" s="23">
        <f>ROUND(E34*F34,2)</f>
        <v>0</v>
      </c>
      <c r="H34" s="23">
        <f>ROUND(E34-G34,2)</f>
        <v>14.58</v>
      </c>
    </row>
    <row r="35" spans="1:8" x14ac:dyDescent="0.25">
      <c r="A35" s="14" t="s">
        <v>111</v>
      </c>
      <c r="B35" s="14" t="s">
        <v>48</v>
      </c>
      <c r="C35" s="15">
        <v>15</v>
      </c>
      <c r="D35" s="14">
        <v>1</v>
      </c>
      <c r="E35" s="23">
        <f>ROUND(C35*D35,2)</f>
        <v>15</v>
      </c>
      <c r="F35" s="16">
        <v>0</v>
      </c>
      <c r="G35" s="23">
        <f>ROUND(E35*F35,2)</f>
        <v>0</v>
      </c>
      <c r="H35" s="23">
        <f>ROUND(E35-G35,2)</f>
        <v>15</v>
      </c>
    </row>
    <row r="36" spans="1:8" x14ac:dyDescent="0.25">
      <c r="A36" s="13" t="s">
        <v>33</v>
      </c>
      <c r="C36" s="23"/>
      <c r="E36" s="23"/>
    </row>
    <row r="37" spans="1:8" x14ac:dyDescent="0.25">
      <c r="A37" s="14" t="s">
        <v>371</v>
      </c>
      <c r="B37" s="14" t="s">
        <v>60</v>
      </c>
      <c r="C37" s="15">
        <v>2.66</v>
      </c>
      <c r="D37" s="14">
        <v>45</v>
      </c>
      <c r="E37" s="23">
        <f>ROUND(C37*D37,2)</f>
        <v>119.7</v>
      </c>
      <c r="F37" s="16">
        <v>0</v>
      </c>
      <c r="G37" s="23">
        <f>ROUND(E37*F37,2)</f>
        <v>0</v>
      </c>
      <c r="H37" s="23">
        <f>ROUND(E37-G37,2)</f>
        <v>119.7</v>
      </c>
    </row>
    <row r="38" spans="1:8" x14ac:dyDescent="0.25">
      <c r="A38" s="13" t="s">
        <v>85</v>
      </c>
      <c r="C38" s="23"/>
      <c r="E38" s="23"/>
    </row>
    <row r="39" spans="1:8" x14ac:dyDescent="0.25">
      <c r="A39" s="14" t="s">
        <v>86</v>
      </c>
      <c r="B39" s="14" t="s">
        <v>18</v>
      </c>
      <c r="C39" s="15">
        <v>0.06</v>
      </c>
      <c r="D39" s="14">
        <v>32</v>
      </c>
      <c r="E39" s="23">
        <f>ROUND(C39*D39,2)</f>
        <v>1.92</v>
      </c>
      <c r="F39" s="16">
        <v>0</v>
      </c>
      <c r="G39" s="23">
        <f>ROUND(E39*F39,2)</f>
        <v>0</v>
      </c>
      <c r="H39" s="23">
        <f>ROUND(E39-G39,2)</f>
        <v>1.92</v>
      </c>
    </row>
    <row r="40" spans="1:8" x14ac:dyDescent="0.25">
      <c r="A40" s="13" t="s">
        <v>113</v>
      </c>
      <c r="C40" s="23"/>
      <c r="E40" s="23"/>
    </row>
    <row r="41" spans="1:8" x14ac:dyDescent="0.25">
      <c r="A41" s="14" t="s">
        <v>114</v>
      </c>
      <c r="B41" s="14" t="s">
        <v>26</v>
      </c>
      <c r="C41" s="15">
        <v>3.3</v>
      </c>
      <c r="D41" s="14">
        <v>0.4</v>
      </c>
      <c r="E41" s="23">
        <f>ROUND(C41*D41,2)</f>
        <v>1.32</v>
      </c>
      <c r="F41" s="16">
        <v>0</v>
      </c>
      <c r="G41" s="23">
        <f>ROUND(E41*F41,2)</f>
        <v>0</v>
      </c>
      <c r="H41" s="23">
        <f>ROUND(E41-G41,2)</f>
        <v>1.32</v>
      </c>
    </row>
    <row r="42" spans="1:8" x14ac:dyDescent="0.25">
      <c r="A42" s="13" t="s">
        <v>61</v>
      </c>
      <c r="C42" s="23"/>
      <c r="E42" s="23"/>
    </row>
    <row r="43" spans="1:8" x14ac:dyDescent="0.25">
      <c r="A43" s="14" t="s">
        <v>62</v>
      </c>
      <c r="B43" s="14" t="s">
        <v>48</v>
      </c>
      <c r="C43" s="15">
        <v>9</v>
      </c>
      <c r="D43" s="14">
        <v>1</v>
      </c>
      <c r="E43" s="23">
        <f>ROUND(C43*D43,2)</f>
        <v>9</v>
      </c>
      <c r="F43" s="16">
        <v>0</v>
      </c>
      <c r="G43" s="23">
        <f>ROUND(E43*F43,2)</f>
        <v>0</v>
      </c>
      <c r="H43" s="23">
        <f>ROUND(E43-G43,2)</f>
        <v>9</v>
      </c>
    </row>
    <row r="44" spans="1:8" x14ac:dyDescent="0.25">
      <c r="A44" s="13" t="s">
        <v>87</v>
      </c>
      <c r="C44" s="23"/>
      <c r="E44" s="23"/>
    </row>
    <row r="45" spans="1:8" x14ac:dyDescent="0.25">
      <c r="A45" s="14" t="s">
        <v>88</v>
      </c>
      <c r="B45" s="14" t="s">
        <v>48</v>
      </c>
      <c r="C45" s="15">
        <v>1</v>
      </c>
      <c r="D45" s="14">
        <v>1</v>
      </c>
      <c r="E45" s="23">
        <f>ROUND(C45*D45,2)</f>
        <v>1</v>
      </c>
      <c r="F45" s="16">
        <v>0</v>
      </c>
      <c r="G45" s="23">
        <f>ROUND(E45*F45,2)</f>
        <v>0</v>
      </c>
      <c r="H45" s="23">
        <f>ROUND(E45-G45,2)</f>
        <v>1</v>
      </c>
    </row>
    <row r="46" spans="1:8" x14ac:dyDescent="0.25">
      <c r="A46" s="13" t="s">
        <v>34</v>
      </c>
      <c r="C46" s="23"/>
      <c r="E46" s="23"/>
    </row>
    <row r="47" spans="1:8" x14ac:dyDescent="0.25">
      <c r="A47" s="14" t="s">
        <v>35</v>
      </c>
      <c r="B47" s="14" t="s">
        <v>36</v>
      </c>
      <c r="C47" s="15">
        <v>63.67</v>
      </c>
      <c r="D47" s="14">
        <v>0.66600000000000004</v>
      </c>
      <c r="E47" s="23">
        <f>ROUND(C47*D47,2)</f>
        <v>42.4</v>
      </c>
      <c r="F47" s="16">
        <v>0</v>
      </c>
      <c r="G47" s="23">
        <f>ROUND(E47*F47,2)</f>
        <v>0</v>
      </c>
      <c r="H47" s="23">
        <f>ROUND(E47-G47,2)</f>
        <v>42.4</v>
      </c>
    </row>
    <row r="48" spans="1:8" x14ac:dyDescent="0.25">
      <c r="A48" s="13" t="s">
        <v>115</v>
      </c>
      <c r="C48" s="23"/>
      <c r="E48" s="23"/>
    </row>
    <row r="49" spans="1:8" x14ac:dyDescent="0.25">
      <c r="A49" s="14" t="s">
        <v>116</v>
      </c>
      <c r="B49" s="14" t="s">
        <v>48</v>
      </c>
      <c r="C49" s="15">
        <v>8</v>
      </c>
      <c r="D49" s="14">
        <v>1</v>
      </c>
      <c r="E49" s="23">
        <f>ROUND(C49*D49,2)</f>
        <v>8</v>
      </c>
      <c r="F49" s="16">
        <v>0</v>
      </c>
      <c r="G49" s="23">
        <f>ROUND(E49*F49,2)</f>
        <v>0</v>
      </c>
      <c r="H49" s="23">
        <f>ROUND(E49-G49,2)</f>
        <v>8</v>
      </c>
    </row>
    <row r="50" spans="1:8" x14ac:dyDescent="0.25">
      <c r="A50" s="13" t="s">
        <v>117</v>
      </c>
      <c r="C50" s="23"/>
      <c r="E50" s="23"/>
    </row>
    <row r="51" spans="1:8" x14ac:dyDescent="0.25">
      <c r="A51" s="14" t="s">
        <v>118</v>
      </c>
      <c r="B51" s="14" t="s">
        <v>48</v>
      </c>
      <c r="C51" s="15">
        <v>10</v>
      </c>
      <c r="D51" s="14">
        <v>0.33300000000000002</v>
      </c>
      <c r="E51" s="23">
        <f>ROUND(C51*D51,2)</f>
        <v>3.33</v>
      </c>
      <c r="F51" s="16">
        <v>0</v>
      </c>
      <c r="G51" s="23">
        <f>ROUND(E51*F51,2)</f>
        <v>0</v>
      </c>
      <c r="H51" s="23">
        <f>ROUND(E51-G51,2)</f>
        <v>3.33</v>
      </c>
    </row>
    <row r="52" spans="1:8" x14ac:dyDescent="0.25">
      <c r="A52" s="13" t="s">
        <v>37</v>
      </c>
      <c r="C52" s="23"/>
      <c r="E52" s="23"/>
    </row>
    <row r="53" spans="1:8" x14ac:dyDescent="0.25">
      <c r="A53" s="14" t="s">
        <v>38</v>
      </c>
      <c r="B53" s="14" t="s">
        <v>39</v>
      </c>
      <c r="C53" s="15">
        <v>19.28</v>
      </c>
      <c r="D53" s="14">
        <v>0.4773</v>
      </c>
      <c r="E53" s="23">
        <f>ROUND(C53*D53,2)</f>
        <v>9.1999999999999993</v>
      </c>
      <c r="F53" s="16">
        <v>0</v>
      </c>
      <c r="G53" s="23">
        <f>ROUND(E53*F53,2)</f>
        <v>0</v>
      </c>
      <c r="H53" s="23">
        <f>ROUND(E53-G53,2)</f>
        <v>9.1999999999999993</v>
      </c>
    </row>
    <row r="54" spans="1:8" x14ac:dyDescent="0.25">
      <c r="A54" s="14" t="s">
        <v>91</v>
      </c>
      <c r="B54" s="14" t="s">
        <v>39</v>
      </c>
      <c r="C54" s="15">
        <v>19.28</v>
      </c>
      <c r="D54" s="14">
        <v>0.2722</v>
      </c>
      <c r="E54" s="23">
        <f>ROUND(C54*D54,2)</f>
        <v>5.25</v>
      </c>
      <c r="F54" s="16">
        <v>0</v>
      </c>
      <c r="G54" s="23">
        <f>ROUND(E54*F54,2)</f>
        <v>0</v>
      </c>
      <c r="H54" s="23">
        <f>ROUND(E54-G54,2)</f>
        <v>5.25</v>
      </c>
    </row>
    <row r="55" spans="1:8" x14ac:dyDescent="0.25">
      <c r="A55" s="13" t="s">
        <v>43</v>
      </c>
      <c r="C55" s="23"/>
      <c r="E55" s="23"/>
    </row>
    <row r="56" spans="1:8" x14ac:dyDescent="0.25">
      <c r="A56" s="14" t="s">
        <v>42</v>
      </c>
      <c r="B56" s="14" t="s">
        <v>39</v>
      </c>
      <c r="C56" s="15">
        <v>9.06</v>
      </c>
      <c r="D56" s="14">
        <v>0.14990000000000001</v>
      </c>
      <c r="E56" s="23">
        <f>ROUND(C56*D56,2)</f>
        <v>1.36</v>
      </c>
      <c r="F56" s="16">
        <v>0</v>
      </c>
      <c r="G56" s="23">
        <f>ROUND(E56*F56,2)</f>
        <v>0</v>
      </c>
      <c r="H56" s="23">
        <f>ROUND(E56-G56,2)</f>
        <v>1.36</v>
      </c>
    </row>
    <row r="57" spans="1:8" x14ac:dyDescent="0.25">
      <c r="A57" s="14" t="s">
        <v>91</v>
      </c>
      <c r="B57" s="14" t="s">
        <v>39</v>
      </c>
      <c r="C57" s="15">
        <v>9.06</v>
      </c>
      <c r="D57" s="14">
        <v>0.22220000000000001</v>
      </c>
      <c r="E57" s="23">
        <f>ROUND(C57*D57,2)</f>
        <v>2.0099999999999998</v>
      </c>
      <c r="F57" s="16">
        <v>0</v>
      </c>
      <c r="G57" s="23">
        <f>ROUND(E57*F57,2)</f>
        <v>0</v>
      </c>
      <c r="H57" s="23">
        <f>ROUND(E57-G57,2)</f>
        <v>2.0099999999999998</v>
      </c>
    </row>
    <row r="58" spans="1:8" x14ac:dyDescent="0.25">
      <c r="A58" s="14" t="s">
        <v>44</v>
      </c>
      <c r="B58" s="14" t="s">
        <v>39</v>
      </c>
      <c r="C58" s="15">
        <v>19.28</v>
      </c>
      <c r="D58" s="14">
        <v>0.59960000000000002</v>
      </c>
      <c r="E58" s="23">
        <f>ROUND(C58*D58,2)</f>
        <v>11.56</v>
      </c>
      <c r="F58" s="16">
        <v>0</v>
      </c>
      <c r="G58" s="23">
        <f>ROUND(E58*F58,2)</f>
        <v>0</v>
      </c>
      <c r="H58" s="23">
        <f>ROUND(E58-G58,2)</f>
        <v>11.56</v>
      </c>
    </row>
    <row r="59" spans="1:8" x14ac:dyDescent="0.25">
      <c r="A59" s="13" t="s">
        <v>45</v>
      </c>
      <c r="C59" s="23"/>
      <c r="E59" s="23"/>
    </row>
    <row r="60" spans="1:8" x14ac:dyDescent="0.25">
      <c r="A60" s="14" t="s">
        <v>38</v>
      </c>
      <c r="B60" s="14" t="s">
        <v>19</v>
      </c>
      <c r="C60" s="15">
        <v>2.94</v>
      </c>
      <c r="D60" s="14">
        <v>7.3704000000000001</v>
      </c>
      <c r="E60" s="23">
        <f>ROUND(C60*D60,2)</f>
        <v>21.67</v>
      </c>
      <c r="F60" s="16">
        <v>0</v>
      </c>
      <c r="G60" s="23">
        <f>ROUND(E60*F60,2)</f>
        <v>0</v>
      </c>
      <c r="H60" s="23">
        <f>ROUND(E60-G60,2)</f>
        <v>21.67</v>
      </c>
    </row>
    <row r="61" spans="1:8" x14ac:dyDescent="0.25">
      <c r="A61" s="14" t="s">
        <v>91</v>
      </c>
      <c r="B61" s="14" t="s">
        <v>19</v>
      </c>
      <c r="C61" s="15">
        <v>2.94</v>
      </c>
      <c r="D61" s="14">
        <v>5.7069000000000001</v>
      </c>
      <c r="E61" s="23">
        <f>ROUND(C61*D61,2)</f>
        <v>16.78</v>
      </c>
      <c r="F61" s="16">
        <v>0</v>
      </c>
      <c r="G61" s="23">
        <f>ROUND(E61*F61,2)</f>
        <v>0</v>
      </c>
      <c r="H61" s="23">
        <f>ROUND(E61-G61,2)</f>
        <v>16.78</v>
      </c>
    </row>
    <row r="62" spans="1:8" x14ac:dyDescent="0.25">
      <c r="A62" s="13" t="s">
        <v>47</v>
      </c>
      <c r="C62" s="23"/>
      <c r="E62" s="23"/>
    </row>
    <row r="63" spans="1:8" x14ac:dyDescent="0.25">
      <c r="A63" s="14" t="s">
        <v>42</v>
      </c>
      <c r="B63" s="14" t="s">
        <v>48</v>
      </c>
      <c r="C63" s="15">
        <v>8.6999999999999993</v>
      </c>
      <c r="D63" s="14">
        <v>1</v>
      </c>
      <c r="E63" s="23">
        <f>ROUND(C63*D63,2)</f>
        <v>8.6999999999999993</v>
      </c>
      <c r="F63" s="16">
        <v>0</v>
      </c>
      <c r="G63" s="23">
        <f>ROUND(E63*F63,2)</f>
        <v>0</v>
      </c>
      <c r="H63" s="23">
        <f t="shared" ref="H63:H68" si="3">ROUND(E63-G63,2)</f>
        <v>8.6999999999999993</v>
      </c>
    </row>
    <row r="64" spans="1:8" x14ac:dyDescent="0.25">
      <c r="A64" s="14" t="s">
        <v>38</v>
      </c>
      <c r="B64" s="14" t="s">
        <v>48</v>
      </c>
      <c r="C64" s="15">
        <v>5.9</v>
      </c>
      <c r="D64" s="14">
        <v>1</v>
      </c>
      <c r="E64" s="23">
        <f>ROUND(C64*D64,2)</f>
        <v>5.9</v>
      </c>
      <c r="F64" s="16">
        <v>0</v>
      </c>
      <c r="G64" s="23">
        <f>ROUND(E64*F64,2)</f>
        <v>0</v>
      </c>
      <c r="H64" s="23">
        <f t="shared" si="3"/>
        <v>5.9</v>
      </c>
    </row>
    <row r="65" spans="1:8" x14ac:dyDescent="0.25">
      <c r="A65" s="14" t="s">
        <v>91</v>
      </c>
      <c r="B65" s="14" t="s">
        <v>48</v>
      </c>
      <c r="C65" s="15">
        <v>31.49</v>
      </c>
      <c r="D65" s="14">
        <v>1</v>
      </c>
      <c r="E65" s="23">
        <f>ROUND(C65*D65,2)</f>
        <v>31.49</v>
      </c>
      <c r="F65" s="16">
        <v>0</v>
      </c>
      <c r="G65" s="23">
        <f>ROUND(E65*F65,2)</f>
        <v>0</v>
      </c>
      <c r="H65" s="23">
        <f t="shared" si="3"/>
        <v>31.49</v>
      </c>
    </row>
    <row r="66" spans="1:8" x14ac:dyDescent="0.25">
      <c r="A66" s="9" t="s">
        <v>49</v>
      </c>
      <c r="B66" s="9" t="s">
        <v>48</v>
      </c>
      <c r="C66" s="10">
        <v>24.37</v>
      </c>
      <c r="D66" s="9">
        <v>1</v>
      </c>
      <c r="E66" s="22">
        <f>ROUND(C66*D66,2)</f>
        <v>24.37</v>
      </c>
      <c r="F66" s="11">
        <v>0</v>
      </c>
      <c r="G66" s="22">
        <f>ROUND(E66*F66,2)</f>
        <v>0</v>
      </c>
      <c r="H66" s="22">
        <f t="shared" si="3"/>
        <v>24.37</v>
      </c>
    </row>
    <row r="67" spans="1:8" x14ac:dyDescent="0.25">
      <c r="A67" s="7" t="s">
        <v>50</v>
      </c>
      <c r="C67" s="23"/>
      <c r="E67" s="23">
        <f>SUM(E13:E66)</f>
        <v>738.4</v>
      </c>
      <c r="G67" s="12">
        <f>SUM(G13:G66)</f>
        <v>0</v>
      </c>
      <c r="H67" s="12">
        <f t="shared" si="3"/>
        <v>738.4</v>
      </c>
    </row>
    <row r="68" spans="1:8" x14ac:dyDescent="0.25">
      <c r="A68" s="7" t="s">
        <v>51</v>
      </c>
      <c r="C68" s="23"/>
      <c r="E68" s="23" t="e">
        <f>+#REF!-E67</f>
        <v>#REF!</v>
      </c>
      <c r="G68" s="12" t="e">
        <f>+#REF!-G67</f>
        <v>#REF!</v>
      </c>
      <c r="H68" s="12" t="e">
        <f t="shared" si="3"/>
        <v>#REF!</v>
      </c>
    </row>
    <row r="69" spans="1:8" x14ac:dyDescent="0.25">
      <c r="A69" t="s">
        <v>12</v>
      </c>
      <c r="C69" s="23"/>
      <c r="E69" s="23"/>
    </row>
    <row r="70" spans="1:8" x14ac:dyDescent="0.25">
      <c r="A70" s="7" t="s">
        <v>52</v>
      </c>
      <c r="C70" s="23"/>
      <c r="E70" s="23"/>
    </row>
    <row r="71" spans="1:8" x14ac:dyDescent="0.25">
      <c r="A71" s="14" t="s">
        <v>42</v>
      </c>
      <c r="B71" s="14" t="s">
        <v>48</v>
      </c>
      <c r="C71" s="15">
        <v>15.19</v>
      </c>
      <c r="D71" s="14">
        <v>1</v>
      </c>
      <c r="E71" s="23">
        <f>ROUND(C71*D71,2)</f>
        <v>15.19</v>
      </c>
      <c r="F71" s="16">
        <v>0</v>
      </c>
      <c r="G71" s="23">
        <f>ROUND(E71*F71,2)</f>
        <v>0</v>
      </c>
      <c r="H71" s="23">
        <f t="shared" ref="H71:H76" si="4">ROUND(E71-G71,2)</f>
        <v>15.19</v>
      </c>
    </row>
    <row r="72" spans="1:8" x14ac:dyDescent="0.25">
      <c r="A72" s="14" t="s">
        <v>38</v>
      </c>
      <c r="B72" s="14" t="s">
        <v>48</v>
      </c>
      <c r="C72" s="15">
        <v>45.56</v>
      </c>
      <c r="D72" s="14">
        <v>1</v>
      </c>
      <c r="E72" s="23">
        <f>ROUND(C72*D72,2)</f>
        <v>45.56</v>
      </c>
      <c r="F72" s="16">
        <v>0</v>
      </c>
      <c r="G72" s="23">
        <f>ROUND(E72*F72,2)</f>
        <v>0</v>
      </c>
      <c r="H72" s="23">
        <f t="shared" si="4"/>
        <v>45.56</v>
      </c>
    </row>
    <row r="73" spans="1:8" x14ac:dyDescent="0.25">
      <c r="A73" s="9" t="s">
        <v>91</v>
      </c>
      <c r="B73" s="9" t="s">
        <v>48</v>
      </c>
      <c r="C73" s="10">
        <v>157.02000000000001</v>
      </c>
      <c r="D73" s="9">
        <v>1</v>
      </c>
      <c r="E73" s="22">
        <f>ROUND(C73*D73,2)</f>
        <v>157.02000000000001</v>
      </c>
      <c r="F73" s="11">
        <v>0</v>
      </c>
      <c r="G73" s="22">
        <f>ROUND(E73*F73,2)</f>
        <v>0</v>
      </c>
      <c r="H73" s="22">
        <f t="shared" si="4"/>
        <v>157.02000000000001</v>
      </c>
    </row>
    <row r="74" spans="1:8" x14ac:dyDescent="0.25">
      <c r="A74" s="7" t="s">
        <v>53</v>
      </c>
      <c r="C74" s="23"/>
      <c r="E74" s="23">
        <f>SUM(E71:E73)</f>
        <v>217.77</v>
      </c>
      <c r="G74" s="12">
        <f>SUM(G71:G73)</f>
        <v>0</v>
      </c>
      <c r="H74" s="12">
        <f t="shared" si="4"/>
        <v>217.77</v>
      </c>
    </row>
    <row r="75" spans="1:8" x14ac:dyDescent="0.25">
      <c r="A75" s="7" t="s">
        <v>54</v>
      </c>
      <c r="C75" s="23"/>
      <c r="E75" s="23">
        <f>+E67+E74</f>
        <v>956.17</v>
      </c>
      <c r="G75" s="12">
        <f>+G67+G74</f>
        <v>0</v>
      </c>
      <c r="H75" s="12">
        <f t="shared" si="4"/>
        <v>956.17</v>
      </c>
    </row>
    <row r="76" spans="1:8" x14ac:dyDescent="0.25">
      <c r="A76" s="7" t="s">
        <v>55</v>
      </c>
      <c r="C76" s="23"/>
      <c r="E76" s="23" t="e">
        <f>+#REF!-E75</f>
        <v>#REF!</v>
      </c>
      <c r="G76" s="12" t="e">
        <f>+#REF!-G75</f>
        <v>#REF!</v>
      </c>
      <c r="H76" s="12" t="e">
        <f t="shared" si="4"/>
        <v>#REF!</v>
      </c>
    </row>
    <row r="77" spans="1:8" x14ac:dyDescent="0.25">
      <c r="A77" t="s">
        <v>119</v>
      </c>
      <c r="C77" s="23"/>
      <c r="E77" s="23"/>
    </row>
    <row r="78" spans="1:8" x14ac:dyDescent="0.25">
      <c r="A78" t="s">
        <v>483</v>
      </c>
      <c r="C78" s="23"/>
      <c r="E78" s="23"/>
    </row>
    <row r="79" spans="1:8" x14ac:dyDescent="0.25">
      <c r="A79" s="7" t="s">
        <v>120</v>
      </c>
      <c r="C79" s="23"/>
      <c r="E79" s="23"/>
    </row>
    <row r="80" spans="1:8" x14ac:dyDescent="0.25">
      <c r="A80" s="7" t="s">
        <v>121</v>
      </c>
      <c r="C80" s="23"/>
      <c r="E80" s="23"/>
    </row>
    <row r="98" spans="1:9" x14ac:dyDescent="0.25">
      <c r="A98" t="str" cm="1">
        <f t="array" aca="1" ref="A98" ca="1">MID(CELL("filename",A1),FIND("]",CELL("filename",A1))+1,256)</f>
        <v>cotton17</v>
      </c>
    </row>
    <row r="99" spans="1:9" x14ac:dyDescent="0.25">
      <c r="A99" s="7" t="s">
        <v>50</v>
      </c>
      <c r="E99" s="25">
        <f>VLOOKUP(A99,$A$1:$H$98,5,FALSE)</f>
        <v>738.4</v>
      </c>
    </row>
    <row r="100" spans="1:9" x14ac:dyDescent="0.25">
      <c r="A100" s="7" t="s">
        <v>288</v>
      </c>
      <c r="E100" s="25">
        <f>VLOOKUP(A100,$A$1:$H$98,5,FALSE)</f>
        <v>217.77</v>
      </c>
    </row>
    <row r="101" spans="1:9" x14ac:dyDescent="0.25">
      <c r="A101" s="7" t="s">
        <v>289</v>
      </c>
      <c r="E101" s="25">
        <f t="shared" ref="E101:E102" si="5">VLOOKUP(A101,$A$1:$H$98,5,FALSE)</f>
        <v>956.17</v>
      </c>
    </row>
    <row r="102" spans="1:9" x14ac:dyDescent="0.25">
      <c r="A102" s="7" t="s">
        <v>55</v>
      </c>
      <c r="E102" s="25" t="e">
        <f t="shared" si="5"/>
        <v>#REF!</v>
      </c>
    </row>
    <row r="103" spans="1:9" x14ac:dyDescent="0.25">
      <c r="A103" s="21" t="s">
        <v>250</v>
      </c>
    </row>
    <row r="104" spans="1:9" x14ac:dyDescent="0.25">
      <c r="A104" s="21"/>
    </row>
    <row r="105" spans="1:9" x14ac:dyDescent="0.25">
      <c r="A105" s="25"/>
      <c r="B105" s="25"/>
      <c r="C105" s="25"/>
      <c r="D105" s="25"/>
      <c r="E105" s="25"/>
      <c r="F105" s="25"/>
      <c r="G105" s="25"/>
      <c r="H105" s="25"/>
    </row>
    <row r="106" spans="1:9" x14ac:dyDescent="0.25">
      <c r="B106" s="12"/>
      <c r="C106" s="12"/>
      <c r="D106" s="12"/>
      <c r="E106" s="12"/>
      <c r="F106" s="12"/>
      <c r="G106" s="12"/>
      <c r="H106" s="12"/>
      <c r="I106" s="12"/>
    </row>
    <row r="107" spans="1:9" x14ac:dyDescent="0.25">
      <c r="B107" s="12"/>
      <c r="C107" s="12"/>
      <c r="D107" s="12"/>
      <c r="E107" s="12"/>
      <c r="F107" s="12"/>
      <c r="G107" s="12"/>
      <c r="H107" s="12"/>
      <c r="I107" s="12"/>
    </row>
    <row r="108" spans="1:9" x14ac:dyDescent="0.25">
      <c r="B108" s="12"/>
      <c r="C108" s="12"/>
      <c r="D108" s="12"/>
      <c r="E108" s="12"/>
      <c r="F108" s="12"/>
      <c r="G108" s="12"/>
      <c r="H108" s="12"/>
      <c r="I108" s="12"/>
    </row>
    <row r="109" spans="1:9" x14ac:dyDescent="0.25">
      <c r="B109" s="12"/>
      <c r="C109" s="12"/>
      <c r="D109" s="12"/>
      <c r="E109" s="12"/>
      <c r="F109" s="12"/>
      <c r="G109" s="12"/>
      <c r="H109" s="12"/>
      <c r="I109" s="12"/>
    </row>
    <row r="110" spans="1:9" x14ac:dyDescent="0.25">
      <c r="B110" s="12"/>
      <c r="C110" s="12"/>
      <c r="D110" s="12"/>
      <c r="E110" s="12"/>
      <c r="F110" s="12"/>
      <c r="G110" s="12"/>
      <c r="H110" s="12"/>
      <c r="I110" s="12"/>
    </row>
    <row r="111" spans="1:9" x14ac:dyDescent="0.25">
      <c r="B111" s="12"/>
      <c r="C111" s="12"/>
      <c r="D111" s="12"/>
      <c r="E111" s="12"/>
      <c r="F111" s="12"/>
      <c r="G111" s="12"/>
      <c r="H111" s="12"/>
      <c r="I111" s="12"/>
    </row>
    <row r="112" spans="1:9" x14ac:dyDescent="0.25">
      <c r="B112" s="12"/>
      <c r="C112" s="12"/>
      <c r="D112" s="12"/>
      <c r="E112" s="12"/>
      <c r="F112" s="12"/>
      <c r="G112" s="12"/>
      <c r="H112" s="12"/>
      <c r="I112" s="12"/>
    </row>
    <row r="114" spans="1:14" x14ac:dyDescent="0.25">
      <c r="K114" s="21"/>
    </row>
    <row r="115" spans="1:14" x14ac:dyDescent="0.25">
      <c r="A115" s="21"/>
    </row>
    <row r="116" spans="1:14" x14ac:dyDescent="0.25">
      <c r="A116" s="25"/>
      <c r="N116" s="12"/>
    </row>
    <row r="117" spans="1:14" x14ac:dyDescent="0.25">
      <c r="B117" s="12"/>
      <c r="C117" s="12"/>
      <c r="D117" s="12"/>
      <c r="E117" s="12"/>
      <c r="F117" s="12"/>
      <c r="G117" s="12"/>
      <c r="H117" s="12"/>
      <c r="N117" s="12"/>
    </row>
    <row r="118" spans="1:14" x14ac:dyDescent="0.25">
      <c r="B118" s="12"/>
      <c r="C118" s="12"/>
      <c r="D118" s="12"/>
      <c r="E118" s="12"/>
      <c r="F118" s="12"/>
      <c r="G118" s="12"/>
      <c r="H118" s="12"/>
      <c r="N118" s="12"/>
    </row>
    <row r="119" spans="1:14" x14ac:dyDescent="0.25">
      <c r="B119" s="12"/>
      <c r="C119" s="12"/>
      <c r="D119" s="12"/>
      <c r="E119" s="12"/>
      <c r="F119" s="12"/>
      <c r="G119" s="12"/>
      <c r="H119" s="12"/>
      <c r="N119" s="12"/>
    </row>
    <row r="120" spans="1:14" x14ac:dyDescent="0.25">
      <c r="B120" s="12"/>
      <c r="C120" s="12"/>
      <c r="D120" s="12"/>
      <c r="E120" s="12"/>
      <c r="F120" s="12"/>
      <c r="G120" s="12"/>
      <c r="H120" s="12"/>
      <c r="N120" s="12"/>
    </row>
    <row r="121" spans="1:14" x14ac:dyDescent="0.25">
      <c r="B121" s="12"/>
      <c r="C121" s="12"/>
      <c r="D121" s="12"/>
      <c r="E121" s="12"/>
      <c r="F121" s="12"/>
      <c r="G121" s="12"/>
      <c r="H121" s="12"/>
      <c r="N121" s="12"/>
    </row>
    <row r="122" spans="1:14" x14ac:dyDescent="0.25">
      <c r="B122" s="12"/>
      <c r="C122" s="12"/>
      <c r="D122" s="12"/>
      <c r="E122" s="12"/>
      <c r="F122" s="12"/>
      <c r="G122" s="12"/>
      <c r="H122" s="12"/>
      <c r="N122" s="12"/>
    </row>
    <row r="123" spans="1:14" x14ac:dyDescent="0.25">
      <c r="B123" s="12"/>
      <c r="C123" s="12"/>
      <c r="D123" s="12"/>
      <c r="E123" s="12"/>
      <c r="F123" s="12"/>
      <c r="G123" s="12"/>
      <c r="H123" s="12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6725B-D225-4A8E-85A3-A014F2ACD4ED}">
  <sheetPr codeName="Sheet3"/>
  <dimension ref="A1:H116"/>
  <sheetViews>
    <sheetView topLeftCell="A61" workbookViewId="0">
      <selection activeCell="E78" sqref="E78"/>
    </sheetView>
  </sheetViews>
  <sheetFormatPr defaultRowHeight="15" x14ac:dyDescent="0.25"/>
  <cols>
    <col min="1" max="1" width="25.5703125" customWidth="1"/>
    <col min="4" max="4" width="10.85546875" customWidth="1"/>
    <col min="5" max="5" width="12.42578125" customWidth="1"/>
    <col min="8" max="8" width="10.5703125" customWidth="1"/>
  </cols>
  <sheetData>
    <row r="1" spans="1:8" x14ac:dyDescent="0.25">
      <c r="A1" s="81" t="s">
        <v>154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408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482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56</v>
      </c>
      <c r="B7" s="9" t="s">
        <v>123</v>
      </c>
      <c r="C7" s="28">
        <f>IF(Calculator!B7="Corn",Calculator!B15,IF(Calculator!B20="Corn",Calculator!B28,5.17))</f>
        <v>5.17</v>
      </c>
      <c r="D7" s="29">
        <f>IF(Calculator!B7="Corn",Calculator!B11,IF(Calculator!B20="Corn",Calculator!B24,220))</f>
        <v>220</v>
      </c>
      <c r="E7" s="22">
        <f>ROUND(C7*D7,2)</f>
        <v>1137.4000000000001</v>
      </c>
      <c r="F7" s="11">
        <v>0</v>
      </c>
      <c r="G7" s="22">
        <f>ROUND(E7*F7,2)</f>
        <v>0</v>
      </c>
      <c r="H7" s="22">
        <f>ROUND(E7-G7,2)</f>
        <v>1137.4000000000001</v>
      </c>
    </row>
    <row r="8" spans="1:8" x14ac:dyDescent="0.25">
      <c r="A8" s="7" t="s">
        <v>11</v>
      </c>
      <c r="C8" s="23"/>
      <c r="E8" s="23">
        <f>SUM(E7:E7)</f>
        <v>1137.4000000000001</v>
      </c>
      <c r="G8" s="12">
        <f>SUM(G7:G7)</f>
        <v>0</v>
      </c>
      <c r="H8" s="12">
        <f>ROUND(E8-G8,2)</f>
        <v>1137.4000000000001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2</v>
      </c>
      <c r="E12" s="23">
        <f>ROUND(C12*D12,2)</f>
        <v>16.100000000000001</v>
      </c>
      <c r="F12" s="16">
        <v>0</v>
      </c>
      <c r="G12" s="23">
        <f>ROUND(E12*F12,2)</f>
        <v>0</v>
      </c>
      <c r="H12" s="23">
        <f>ROUND(E12-G12,2)</f>
        <v>16.100000000000001</v>
      </c>
    </row>
    <row r="13" spans="1:8" x14ac:dyDescent="0.25">
      <c r="A13" s="14" t="s">
        <v>57</v>
      </c>
      <c r="B13" s="14" t="s">
        <v>16</v>
      </c>
      <c r="C13" s="15">
        <v>7.5</v>
      </c>
      <c r="D13" s="14">
        <v>0.2</v>
      </c>
      <c r="E13" s="23">
        <f>ROUND(C13*D13,2)</f>
        <v>1.5</v>
      </c>
      <c r="F13" s="16">
        <v>0</v>
      </c>
      <c r="G13" s="23">
        <f>ROUND(E13*F13,2)</f>
        <v>0</v>
      </c>
      <c r="H13" s="23">
        <f>ROUND(E13-G13,2)</f>
        <v>1.5</v>
      </c>
    </row>
    <row r="14" spans="1:8" x14ac:dyDescent="0.25">
      <c r="A14" s="13" t="s">
        <v>20</v>
      </c>
      <c r="C14" s="23"/>
      <c r="E14" s="23"/>
    </row>
    <row r="15" spans="1:8" x14ac:dyDescent="0.25">
      <c r="A15" s="14" t="s">
        <v>124</v>
      </c>
      <c r="B15" s="14" t="s">
        <v>21</v>
      </c>
      <c r="C15" s="15">
        <v>32.25</v>
      </c>
      <c r="D15" s="14">
        <v>1.9570000000000001</v>
      </c>
      <c r="E15" s="23">
        <f t="shared" ref="E15:E21" si="0">ROUND(C15*D15,2)</f>
        <v>63.11</v>
      </c>
      <c r="F15" s="16">
        <v>0</v>
      </c>
      <c r="G15" s="23">
        <f t="shared" ref="G15:G21" si="1">ROUND(E15*F15,2)</f>
        <v>0</v>
      </c>
      <c r="H15" s="23">
        <f t="shared" ref="H15:H21" si="2">ROUND(E15-G15,2)</f>
        <v>63.11</v>
      </c>
    </row>
    <row r="16" spans="1:8" x14ac:dyDescent="0.25">
      <c r="A16" s="14" t="s">
        <v>22</v>
      </c>
      <c r="B16" s="14" t="s">
        <v>21</v>
      </c>
      <c r="C16" s="15">
        <v>25.56</v>
      </c>
      <c r="D16" s="14">
        <v>1.5</v>
      </c>
      <c r="E16" s="23">
        <f t="shared" si="0"/>
        <v>38.340000000000003</v>
      </c>
      <c r="F16" s="16">
        <v>0</v>
      </c>
      <c r="G16" s="23">
        <f t="shared" si="1"/>
        <v>0</v>
      </c>
      <c r="H16" s="23">
        <f t="shared" si="2"/>
        <v>38.340000000000003</v>
      </c>
    </row>
    <row r="17" spans="1:8" x14ac:dyDescent="0.25">
      <c r="A17" s="14" t="s">
        <v>147</v>
      </c>
      <c r="B17" s="14" t="s">
        <v>19</v>
      </c>
      <c r="C17" s="15">
        <v>4.43</v>
      </c>
      <c r="D17" s="14">
        <v>4</v>
      </c>
      <c r="E17" s="23">
        <f t="shared" si="0"/>
        <v>17.72</v>
      </c>
      <c r="F17" s="16">
        <v>0</v>
      </c>
      <c r="G17" s="23">
        <f t="shared" si="1"/>
        <v>0</v>
      </c>
      <c r="H17" s="23">
        <f t="shared" si="2"/>
        <v>17.72</v>
      </c>
    </row>
    <row r="18" spans="1:8" x14ac:dyDescent="0.25">
      <c r="A18" s="14" t="s">
        <v>148</v>
      </c>
      <c r="B18" s="14" t="s">
        <v>26</v>
      </c>
      <c r="C18" s="15">
        <v>3.5</v>
      </c>
      <c r="D18" s="14">
        <v>2</v>
      </c>
      <c r="E18" s="23">
        <f t="shared" si="0"/>
        <v>7</v>
      </c>
      <c r="F18" s="16">
        <v>0</v>
      </c>
      <c r="G18" s="23">
        <f t="shared" si="1"/>
        <v>0</v>
      </c>
      <c r="H18" s="23">
        <f t="shared" si="2"/>
        <v>7</v>
      </c>
    </row>
    <row r="19" spans="1:8" x14ac:dyDescent="0.25">
      <c r="A19" s="14" t="s">
        <v>125</v>
      </c>
      <c r="B19" s="14" t="s">
        <v>19</v>
      </c>
      <c r="C19" s="15">
        <v>2.71</v>
      </c>
      <c r="D19" s="14">
        <v>32.171199999999999</v>
      </c>
      <c r="E19" s="23">
        <f t="shared" si="0"/>
        <v>87.18</v>
      </c>
      <c r="F19" s="16">
        <v>0</v>
      </c>
      <c r="G19" s="23">
        <f t="shared" si="1"/>
        <v>0</v>
      </c>
      <c r="H19" s="23">
        <f t="shared" si="2"/>
        <v>87.18</v>
      </c>
    </row>
    <row r="20" spans="1:8" x14ac:dyDescent="0.25">
      <c r="A20" s="14" t="s">
        <v>103</v>
      </c>
      <c r="B20" s="14" t="s">
        <v>19</v>
      </c>
      <c r="C20" s="15">
        <v>2.63</v>
      </c>
      <c r="D20" s="14">
        <v>30</v>
      </c>
      <c r="E20" s="23">
        <f t="shared" si="0"/>
        <v>78.900000000000006</v>
      </c>
      <c r="F20" s="16">
        <v>0</v>
      </c>
      <c r="G20" s="23">
        <f t="shared" si="1"/>
        <v>0</v>
      </c>
      <c r="H20" s="23">
        <f t="shared" si="2"/>
        <v>78.900000000000006</v>
      </c>
    </row>
    <row r="21" spans="1:8" x14ac:dyDescent="0.25">
      <c r="A21" s="14" t="s">
        <v>167</v>
      </c>
      <c r="B21" s="14" t="s">
        <v>21</v>
      </c>
      <c r="C21" s="15">
        <v>31.08</v>
      </c>
      <c r="D21" s="14">
        <v>1</v>
      </c>
      <c r="E21" s="23">
        <f t="shared" si="0"/>
        <v>31.08</v>
      </c>
      <c r="F21" s="16">
        <v>0</v>
      </c>
      <c r="G21" s="23">
        <f t="shared" si="1"/>
        <v>0</v>
      </c>
      <c r="H21" s="23">
        <f t="shared" si="2"/>
        <v>31.08</v>
      </c>
    </row>
    <row r="22" spans="1:8" x14ac:dyDescent="0.25">
      <c r="A22" s="13" t="s">
        <v>23</v>
      </c>
      <c r="C22" s="23"/>
      <c r="E22" s="23"/>
    </row>
    <row r="23" spans="1:8" x14ac:dyDescent="0.25">
      <c r="A23" s="14" t="s">
        <v>397</v>
      </c>
      <c r="B23" s="14" t="s">
        <v>18</v>
      </c>
      <c r="C23" s="15">
        <v>1.44</v>
      </c>
      <c r="D23" s="14">
        <v>13.7</v>
      </c>
      <c r="E23" s="23">
        <f>ROUND(C23*D23,2)</f>
        <v>19.73</v>
      </c>
      <c r="F23" s="16">
        <v>0</v>
      </c>
      <c r="G23" s="23">
        <f>ROUND(E23*F23,2)</f>
        <v>0</v>
      </c>
      <c r="H23" s="23">
        <f>ROUND(E23-G23,2)</f>
        <v>19.73</v>
      </c>
    </row>
    <row r="24" spans="1:8" x14ac:dyDescent="0.25">
      <c r="A24" s="13" t="s">
        <v>24</v>
      </c>
      <c r="C24" s="23"/>
      <c r="E24" s="23"/>
    </row>
    <row r="25" spans="1:8" x14ac:dyDescent="0.25">
      <c r="A25" s="14" t="s">
        <v>25</v>
      </c>
      <c r="B25" s="14" t="s">
        <v>18</v>
      </c>
      <c r="C25" s="15">
        <v>0.12</v>
      </c>
      <c r="D25" s="14">
        <v>32</v>
      </c>
      <c r="E25" s="23">
        <f>ROUND(C25*D25,2)</f>
        <v>3.84</v>
      </c>
      <c r="F25" s="16">
        <v>0</v>
      </c>
      <c r="G25" s="23">
        <f>ROUND(E25*F25,2)</f>
        <v>0</v>
      </c>
      <c r="H25" s="23">
        <f>ROUND(E25-G25,2)</f>
        <v>3.84</v>
      </c>
    </row>
    <row r="26" spans="1:8" x14ac:dyDescent="0.25">
      <c r="A26" s="14" t="s">
        <v>59</v>
      </c>
      <c r="B26" s="14" t="s">
        <v>26</v>
      </c>
      <c r="C26" s="15">
        <v>15</v>
      </c>
      <c r="D26" s="14">
        <v>0.5</v>
      </c>
      <c r="E26" s="23">
        <f>ROUND(C26*D26,2)</f>
        <v>7.5</v>
      </c>
      <c r="F26" s="16">
        <v>0</v>
      </c>
      <c r="G26" s="23">
        <f>ROUND(E26*F26,2)</f>
        <v>0</v>
      </c>
      <c r="H26" s="23">
        <f>ROUND(E26-G26,2)</f>
        <v>7.5</v>
      </c>
    </row>
    <row r="27" spans="1:8" x14ac:dyDescent="0.25">
      <c r="A27" s="14" t="s">
        <v>104</v>
      </c>
      <c r="B27" s="14" t="s">
        <v>26</v>
      </c>
      <c r="C27" s="15">
        <v>11.55</v>
      </c>
      <c r="D27" s="14">
        <v>1</v>
      </c>
      <c r="E27" s="23">
        <f>ROUND(C27*D27,2)</f>
        <v>11.55</v>
      </c>
      <c r="F27" s="16">
        <v>0</v>
      </c>
      <c r="G27" s="23">
        <f>ROUND(E27*F27,2)</f>
        <v>0</v>
      </c>
      <c r="H27" s="23">
        <f>ROUND(E27-G27,2)</f>
        <v>11.55</v>
      </c>
    </row>
    <row r="28" spans="1:8" x14ac:dyDescent="0.25">
      <c r="A28" s="14" t="s">
        <v>126</v>
      </c>
      <c r="B28" s="14" t="s">
        <v>26</v>
      </c>
      <c r="C28" s="15">
        <v>2.17</v>
      </c>
      <c r="D28" s="14">
        <v>4</v>
      </c>
      <c r="E28" s="23">
        <f>ROUND(C28*D28,2)</f>
        <v>8.68</v>
      </c>
      <c r="F28" s="16">
        <v>0</v>
      </c>
      <c r="G28" s="23">
        <f>ROUND(E28*F28,2)</f>
        <v>0</v>
      </c>
      <c r="H28" s="23">
        <f>ROUND(E28-G28,2)</f>
        <v>8.68</v>
      </c>
    </row>
    <row r="29" spans="1:8" x14ac:dyDescent="0.25">
      <c r="A29" s="14" t="s">
        <v>127</v>
      </c>
      <c r="B29" s="14" t="s">
        <v>26</v>
      </c>
      <c r="C29" s="15">
        <v>5.76</v>
      </c>
      <c r="D29" s="14">
        <v>3.6</v>
      </c>
      <c r="E29" s="23">
        <f>ROUND(C29*D29,2)</f>
        <v>20.74</v>
      </c>
      <c r="F29" s="16">
        <v>0</v>
      </c>
      <c r="G29" s="23">
        <f>ROUND(E29*F29,2)</f>
        <v>0</v>
      </c>
      <c r="H29" s="23">
        <f>ROUND(E29-G29,2)</f>
        <v>20.74</v>
      </c>
    </row>
    <row r="30" spans="1:8" x14ac:dyDescent="0.25">
      <c r="A30" s="13" t="s">
        <v>27</v>
      </c>
      <c r="C30" s="23"/>
      <c r="E30" s="23"/>
    </row>
    <row r="31" spans="1:8" x14ac:dyDescent="0.25">
      <c r="A31" s="14" t="s">
        <v>110</v>
      </c>
      <c r="B31" s="14" t="s">
        <v>18</v>
      </c>
      <c r="C31" s="15">
        <v>0.42</v>
      </c>
      <c r="D31" s="14">
        <v>1.28</v>
      </c>
      <c r="E31" s="23">
        <f>ROUND(C31*D31,2)</f>
        <v>0.54</v>
      </c>
      <c r="F31" s="16">
        <v>0</v>
      </c>
      <c r="G31" s="23">
        <f>ROUND(E31*F31,2)</f>
        <v>0</v>
      </c>
      <c r="H31" s="23">
        <f>ROUND(E31-G31,2)</f>
        <v>0.54</v>
      </c>
    </row>
    <row r="32" spans="1:8" x14ac:dyDescent="0.25">
      <c r="A32" s="13" t="s">
        <v>30</v>
      </c>
      <c r="C32" s="23"/>
      <c r="E32" s="23"/>
    </row>
    <row r="33" spans="1:8" x14ac:dyDescent="0.25">
      <c r="A33" s="14" t="s">
        <v>31</v>
      </c>
      <c r="B33" s="14" t="s">
        <v>32</v>
      </c>
      <c r="C33" s="15">
        <v>0.24</v>
      </c>
      <c r="D33" s="14">
        <v>33</v>
      </c>
      <c r="E33" s="23">
        <f>ROUND(C33*D33,2)</f>
        <v>7.92</v>
      </c>
      <c r="F33" s="16">
        <v>0</v>
      </c>
      <c r="G33" s="23">
        <f>ROUND(E33*F33,2)</f>
        <v>0</v>
      </c>
      <c r="H33" s="23">
        <f>ROUND(E33-G33,2)</f>
        <v>7.92</v>
      </c>
    </row>
    <row r="34" spans="1:8" x14ac:dyDescent="0.25">
      <c r="A34" s="13" t="s">
        <v>33</v>
      </c>
      <c r="C34" s="23"/>
      <c r="E34" s="23"/>
    </row>
    <row r="35" spans="1:8" x14ac:dyDescent="0.25">
      <c r="A35" s="14" t="s">
        <v>149</v>
      </c>
      <c r="B35" s="14" t="s">
        <v>60</v>
      </c>
      <c r="C35" s="15">
        <v>6.02</v>
      </c>
      <c r="D35" s="14">
        <v>36</v>
      </c>
      <c r="E35" s="23">
        <f>ROUND(C35*D35,2)</f>
        <v>216.72</v>
      </c>
      <c r="F35" s="16">
        <v>0</v>
      </c>
      <c r="G35" s="23">
        <f>ROUND(E35*F35,2)</f>
        <v>0</v>
      </c>
      <c r="H35" s="23">
        <f>ROUND(E35-G35,2)</f>
        <v>216.72</v>
      </c>
    </row>
    <row r="36" spans="1:8" x14ac:dyDescent="0.25">
      <c r="A36" s="13" t="s">
        <v>113</v>
      </c>
      <c r="C36" s="23"/>
      <c r="E36" s="23"/>
    </row>
    <row r="37" spans="1:8" x14ac:dyDescent="0.25">
      <c r="A37" s="14" t="s">
        <v>114</v>
      </c>
      <c r="B37" s="14" t="s">
        <v>26</v>
      </c>
      <c r="C37" s="15">
        <v>3.3</v>
      </c>
      <c r="D37" s="14">
        <v>0.6</v>
      </c>
      <c r="E37" s="23">
        <f>ROUND(C37*D37,2)</f>
        <v>1.98</v>
      </c>
      <c r="F37" s="16">
        <v>0</v>
      </c>
      <c r="G37" s="23">
        <f>ROUND(E37*F37,2)</f>
        <v>0</v>
      </c>
      <c r="H37" s="23">
        <f>ROUND(E37-G37,2)</f>
        <v>1.98</v>
      </c>
    </row>
    <row r="38" spans="1:8" x14ac:dyDescent="0.25">
      <c r="A38" s="13" t="s">
        <v>61</v>
      </c>
      <c r="C38" s="23"/>
      <c r="E38" s="23"/>
    </row>
    <row r="39" spans="1:8" x14ac:dyDescent="0.25">
      <c r="A39" s="14" t="s">
        <v>62</v>
      </c>
      <c r="B39" s="14" t="s">
        <v>48</v>
      </c>
      <c r="C39" s="15">
        <v>9</v>
      </c>
      <c r="D39" s="14">
        <v>1</v>
      </c>
      <c r="E39" s="23">
        <f>ROUND(C39*D39,2)</f>
        <v>9</v>
      </c>
      <c r="F39" s="16">
        <v>0</v>
      </c>
      <c r="G39" s="23">
        <f>ROUND(E39*F39,2)</f>
        <v>0</v>
      </c>
      <c r="H39" s="23">
        <f>ROUND(E39-G39,2)</f>
        <v>9</v>
      </c>
    </row>
    <row r="40" spans="1:8" x14ac:dyDescent="0.25">
      <c r="A40" s="14" t="s">
        <v>183</v>
      </c>
      <c r="B40" s="14" t="s">
        <v>21</v>
      </c>
      <c r="C40" s="15">
        <v>13.6</v>
      </c>
      <c r="D40" s="14">
        <v>1</v>
      </c>
      <c r="E40" s="23">
        <f>ROUND(C40*D40,2)</f>
        <v>13.6</v>
      </c>
      <c r="F40" s="16">
        <v>0</v>
      </c>
      <c r="G40" s="23">
        <f>ROUND(E40*F40,2)</f>
        <v>0</v>
      </c>
      <c r="H40" s="23">
        <f>ROUND(E40-G40,2)</f>
        <v>13.6</v>
      </c>
    </row>
    <row r="41" spans="1:8" x14ac:dyDescent="0.25">
      <c r="A41" s="13" t="s">
        <v>130</v>
      </c>
      <c r="C41" s="23"/>
      <c r="E41" s="23"/>
    </row>
    <row r="42" spans="1:8" x14ac:dyDescent="0.25">
      <c r="A42" s="14" t="s">
        <v>131</v>
      </c>
      <c r="B42" s="14" t="s">
        <v>123</v>
      </c>
      <c r="C42" s="15">
        <v>0.31</v>
      </c>
      <c r="D42" s="14">
        <v>235</v>
      </c>
      <c r="E42" s="23">
        <f>ROUND(C42*D42,2)</f>
        <v>72.849999999999994</v>
      </c>
      <c r="F42" s="16">
        <v>0</v>
      </c>
      <c r="G42" s="23">
        <f>ROUND(E42*F42,2)</f>
        <v>0</v>
      </c>
      <c r="H42" s="23">
        <f>ROUND(E42-G42,2)</f>
        <v>72.849999999999994</v>
      </c>
    </row>
    <row r="43" spans="1:8" x14ac:dyDescent="0.25">
      <c r="A43" s="13" t="s">
        <v>34</v>
      </c>
      <c r="C43" s="23"/>
      <c r="E43" s="23"/>
    </row>
    <row r="44" spans="1:8" x14ac:dyDescent="0.25">
      <c r="A44" s="14" t="s">
        <v>35</v>
      </c>
      <c r="B44" s="14" t="s">
        <v>36</v>
      </c>
      <c r="C44" s="15">
        <v>63.67</v>
      </c>
      <c r="D44" s="14">
        <v>0.66600000000000004</v>
      </c>
      <c r="E44" s="23">
        <f>ROUND(C44*D44,2)</f>
        <v>42.4</v>
      </c>
      <c r="F44" s="16">
        <v>0</v>
      </c>
      <c r="G44" s="23">
        <f>ROUND(E44*F44,2)</f>
        <v>0</v>
      </c>
      <c r="H44" s="23">
        <f>ROUND(E44-G44,2)</f>
        <v>42.4</v>
      </c>
    </row>
    <row r="45" spans="1:8" x14ac:dyDescent="0.25">
      <c r="A45" s="13" t="s">
        <v>115</v>
      </c>
      <c r="C45" s="23"/>
      <c r="E45" s="23"/>
    </row>
    <row r="46" spans="1:8" x14ac:dyDescent="0.25">
      <c r="A46" s="14" t="s">
        <v>132</v>
      </c>
      <c r="B46" s="14" t="s">
        <v>48</v>
      </c>
      <c r="C46" s="15">
        <v>6</v>
      </c>
      <c r="D46" s="14">
        <v>1</v>
      </c>
      <c r="E46" s="23">
        <f>ROUND(C46*D46,2)</f>
        <v>6</v>
      </c>
      <c r="F46" s="16">
        <v>0</v>
      </c>
      <c r="G46" s="23">
        <f>ROUND(E46*F46,2)</f>
        <v>0</v>
      </c>
      <c r="H46" s="23">
        <f>ROUND(E46-G46,2)</f>
        <v>6</v>
      </c>
    </row>
    <row r="47" spans="1:8" x14ac:dyDescent="0.25">
      <c r="A47" s="13" t="s">
        <v>117</v>
      </c>
      <c r="C47" s="23"/>
      <c r="E47" s="23"/>
    </row>
    <row r="48" spans="1:8" x14ac:dyDescent="0.25">
      <c r="A48" s="14" t="s">
        <v>118</v>
      </c>
      <c r="B48" s="14" t="s">
        <v>48</v>
      </c>
      <c r="C48" s="15">
        <v>10</v>
      </c>
      <c r="D48" s="14">
        <v>0.33300000000000002</v>
      </c>
      <c r="E48" s="23">
        <f>ROUND(C48*D48,2)</f>
        <v>3.33</v>
      </c>
      <c r="F48" s="16">
        <v>0</v>
      </c>
      <c r="G48" s="23">
        <f>ROUND(E48*F48,2)</f>
        <v>0</v>
      </c>
      <c r="H48" s="23">
        <f>ROUND(E48-G48,2)</f>
        <v>3.33</v>
      </c>
    </row>
    <row r="49" spans="1:8" x14ac:dyDescent="0.25">
      <c r="A49" s="13" t="s">
        <v>37</v>
      </c>
      <c r="C49" s="23"/>
      <c r="E49" s="23"/>
    </row>
    <row r="50" spans="1:8" x14ac:dyDescent="0.25">
      <c r="A50" s="14" t="s">
        <v>38</v>
      </c>
      <c r="B50" s="14" t="s">
        <v>39</v>
      </c>
      <c r="C50" s="15">
        <v>19.28</v>
      </c>
      <c r="D50" s="14">
        <v>0.44850000000000001</v>
      </c>
      <c r="E50" s="23">
        <f>ROUND(C50*D50,2)</f>
        <v>8.65</v>
      </c>
      <c r="F50" s="16">
        <v>0</v>
      </c>
      <c r="G50" s="23">
        <f>ROUND(E50*F50,2)</f>
        <v>0</v>
      </c>
      <c r="H50" s="23">
        <f>ROUND(E50-G50,2)</f>
        <v>8.65</v>
      </c>
    </row>
    <row r="51" spans="1:8" x14ac:dyDescent="0.25">
      <c r="A51" s="14" t="s">
        <v>133</v>
      </c>
      <c r="B51" s="14" t="s">
        <v>39</v>
      </c>
      <c r="C51" s="15">
        <v>19.28</v>
      </c>
      <c r="D51" s="14">
        <v>0.12770000000000001</v>
      </c>
      <c r="E51" s="23">
        <f>ROUND(C51*D51,2)</f>
        <v>2.46</v>
      </c>
      <c r="F51" s="16">
        <v>0</v>
      </c>
      <c r="G51" s="23">
        <f>ROUND(E51*F51,2)</f>
        <v>0</v>
      </c>
      <c r="H51" s="23">
        <f>ROUND(E51-G51,2)</f>
        <v>2.46</v>
      </c>
    </row>
    <row r="52" spans="1:8" x14ac:dyDescent="0.25">
      <c r="A52" s="13" t="s">
        <v>40</v>
      </c>
      <c r="C52" s="23"/>
      <c r="E52" s="23"/>
    </row>
    <row r="53" spans="1:8" x14ac:dyDescent="0.25">
      <c r="A53" s="14" t="s">
        <v>41</v>
      </c>
      <c r="B53" s="14" t="s">
        <v>39</v>
      </c>
      <c r="C53" s="15">
        <v>9.06</v>
      </c>
      <c r="D53" s="14">
        <v>0.32500000000000001</v>
      </c>
      <c r="E53" s="23">
        <f>ROUND(C53*D53,2)</f>
        <v>2.94</v>
      </c>
      <c r="F53" s="16">
        <v>0</v>
      </c>
      <c r="G53" s="23">
        <f>ROUND(E53*F53,2)</f>
        <v>0</v>
      </c>
      <c r="H53" s="23">
        <f>ROUND(E53-G53,2)</f>
        <v>2.94</v>
      </c>
    </row>
    <row r="54" spans="1:8" x14ac:dyDescent="0.25">
      <c r="A54" s="14" t="s">
        <v>42</v>
      </c>
      <c r="B54" s="14" t="s">
        <v>39</v>
      </c>
      <c r="C54" s="15">
        <v>9.06</v>
      </c>
      <c r="D54" s="14">
        <v>6.25E-2</v>
      </c>
      <c r="E54" s="23">
        <f>ROUND(C54*D54,2)</f>
        <v>0.56999999999999995</v>
      </c>
      <c r="F54" s="16">
        <v>0</v>
      </c>
      <c r="G54" s="23">
        <f>ROUND(E54*F54,2)</f>
        <v>0</v>
      </c>
      <c r="H54" s="23">
        <f>ROUND(E54-G54,2)</f>
        <v>0.56999999999999995</v>
      </c>
    </row>
    <row r="55" spans="1:8" x14ac:dyDescent="0.25">
      <c r="A55" s="13" t="s">
        <v>43</v>
      </c>
      <c r="C55" s="23"/>
      <c r="E55" s="23"/>
    </row>
    <row r="56" spans="1:8" x14ac:dyDescent="0.25">
      <c r="A56" s="14" t="s">
        <v>42</v>
      </c>
      <c r="B56" s="14" t="s">
        <v>39</v>
      </c>
      <c r="C56" s="15">
        <v>9.06</v>
      </c>
      <c r="D56" s="14">
        <v>0.14630000000000001</v>
      </c>
      <c r="E56" s="23">
        <f>ROUND(C56*D56,2)</f>
        <v>1.33</v>
      </c>
      <c r="F56" s="16">
        <v>0</v>
      </c>
      <c r="G56" s="23">
        <f>ROUND(E56*F56,2)</f>
        <v>0</v>
      </c>
      <c r="H56" s="23">
        <f>ROUND(E56-G56,2)</f>
        <v>1.33</v>
      </c>
    </row>
    <row r="57" spans="1:8" x14ac:dyDescent="0.25">
      <c r="A57" s="14" t="s">
        <v>44</v>
      </c>
      <c r="B57" s="14" t="s">
        <v>39</v>
      </c>
      <c r="C57" s="15">
        <v>19.27</v>
      </c>
      <c r="D57" s="14">
        <v>0.44790000000000002</v>
      </c>
      <c r="E57" s="23">
        <f>ROUND(C57*D57,2)</f>
        <v>8.6300000000000008</v>
      </c>
      <c r="F57" s="16">
        <v>0</v>
      </c>
      <c r="G57" s="23">
        <f>ROUND(E57*F57,2)</f>
        <v>0</v>
      </c>
      <c r="H57" s="23">
        <f>ROUND(E57-G57,2)</f>
        <v>8.6300000000000008</v>
      </c>
    </row>
    <row r="58" spans="1:8" x14ac:dyDescent="0.25">
      <c r="A58" s="13" t="s">
        <v>45</v>
      </c>
      <c r="C58" s="23"/>
      <c r="E58" s="23"/>
    </row>
    <row r="59" spans="1:8" x14ac:dyDescent="0.25">
      <c r="A59" s="14" t="s">
        <v>38</v>
      </c>
      <c r="B59" s="14" t="s">
        <v>19</v>
      </c>
      <c r="C59" s="15">
        <v>2.94</v>
      </c>
      <c r="D59" s="14">
        <v>5.0106000000000002</v>
      </c>
      <c r="E59" s="23">
        <f>ROUND(C59*D59,2)</f>
        <v>14.73</v>
      </c>
      <c r="F59" s="16">
        <v>0</v>
      </c>
      <c r="G59" s="23">
        <f>ROUND(E59*F59,2)</f>
        <v>0</v>
      </c>
      <c r="H59" s="23">
        <f>ROUND(E59-G59,2)</f>
        <v>14.73</v>
      </c>
    </row>
    <row r="60" spans="1:8" x14ac:dyDescent="0.25">
      <c r="A60" s="14" t="s">
        <v>133</v>
      </c>
      <c r="B60" s="14" t="s">
        <v>19</v>
      </c>
      <c r="C60" s="15">
        <v>2.94</v>
      </c>
      <c r="D60" s="14">
        <v>1.742</v>
      </c>
      <c r="E60" s="23">
        <f>ROUND(C60*D60,2)</f>
        <v>5.12</v>
      </c>
      <c r="F60" s="16">
        <v>0</v>
      </c>
      <c r="G60" s="23">
        <f>ROUND(E60*F60,2)</f>
        <v>0</v>
      </c>
      <c r="H60" s="23">
        <f>ROUND(E60-G60,2)</f>
        <v>5.12</v>
      </c>
    </row>
    <row r="61" spans="1:8" x14ac:dyDescent="0.25">
      <c r="A61" s="14" t="s">
        <v>46</v>
      </c>
      <c r="B61" s="14" t="s">
        <v>19</v>
      </c>
      <c r="C61" s="15">
        <v>2.94</v>
      </c>
      <c r="D61" s="14">
        <v>10.590199999999999</v>
      </c>
      <c r="E61" s="23">
        <f>ROUND(C61*D61,2)</f>
        <v>31.14</v>
      </c>
      <c r="F61" s="16">
        <v>0</v>
      </c>
      <c r="G61" s="23">
        <f>ROUND(E61*F61,2)</f>
        <v>0</v>
      </c>
      <c r="H61" s="23">
        <f>ROUND(E61-G61,2)</f>
        <v>31.14</v>
      </c>
    </row>
    <row r="62" spans="1:8" x14ac:dyDescent="0.25">
      <c r="A62" s="13" t="s">
        <v>47</v>
      </c>
      <c r="C62" s="23"/>
      <c r="E62" s="23"/>
    </row>
    <row r="63" spans="1:8" x14ac:dyDescent="0.25">
      <c r="A63" s="14" t="s">
        <v>42</v>
      </c>
      <c r="B63" s="14" t="s">
        <v>48</v>
      </c>
      <c r="C63" s="15">
        <v>14.82</v>
      </c>
      <c r="D63" s="14">
        <v>1</v>
      </c>
      <c r="E63" s="23">
        <f>ROUND(C63*D63,2)</f>
        <v>14.82</v>
      </c>
      <c r="F63" s="16">
        <v>0</v>
      </c>
      <c r="G63" s="23">
        <f>ROUND(E63*F63,2)</f>
        <v>0</v>
      </c>
      <c r="H63" s="23">
        <f t="shared" ref="H63:H69" si="3">ROUND(E63-G63,2)</f>
        <v>14.82</v>
      </c>
    </row>
    <row r="64" spans="1:8" x14ac:dyDescent="0.25">
      <c r="A64" s="14" t="s">
        <v>38</v>
      </c>
      <c r="B64" s="14" t="s">
        <v>48</v>
      </c>
      <c r="C64" s="15">
        <v>4.1500000000000004</v>
      </c>
      <c r="D64" s="14">
        <v>1</v>
      </c>
      <c r="E64" s="23">
        <f>ROUND(C64*D64,2)</f>
        <v>4.1500000000000004</v>
      </c>
      <c r="F64" s="16">
        <v>0</v>
      </c>
      <c r="G64" s="23">
        <f>ROUND(E64*F64,2)</f>
        <v>0</v>
      </c>
      <c r="H64" s="23">
        <f t="shared" si="3"/>
        <v>4.1500000000000004</v>
      </c>
    </row>
    <row r="65" spans="1:8" x14ac:dyDescent="0.25">
      <c r="A65" s="14" t="s">
        <v>133</v>
      </c>
      <c r="B65" s="14" t="s">
        <v>48</v>
      </c>
      <c r="C65" s="15">
        <v>6.16</v>
      </c>
      <c r="D65" s="14">
        <v>1</v>
      </c>
      <c r="E65" s="23">
        <f>ROUND(C65*D65,2)</f>
        <v>6.16</v>
      </c>
      <c r="F65" s="16">
        <v>0</v>
      </c>
      <c r="G65" s="23">
        <f>ROUND(E65*F65,2)</f>
        <v>0</v>
      </c>
      <c r="H65" s="23">
        <f t="shared" si="3"/>
        <v>6.16</v>
      </c>
    </row>
    <row r="66" spans="1:8" x14ac:dyDescent="0.25">
      <c r="A66" s="14" t="s">
        <v>46</v>
      </c>
      <c r="B66" s="14" t="s">
        <v>48</v>
      </c>
      <c r="C66" s="15">
        <v>7.16</v>
      </c>
      <c r="D66" s="14">
        <v>1</v>
      </c>
      <c r="E66" s="23">
        <f>ROUND(C66*D66,2)</f>
        <v>7.16</v>
      </c>
      <c r="F66" s="16">
        <v>0</v>
      </c>
      <c r="G66" s="23">
        <f>ROUND(E66*F66,2)</f>
        <v>0</v>
      </c>
      <c r="H66" s="23">
        <f t="shared" si="3"/>
        <v>7.16</v>
      </c>
    </row>
    <row r="67" spans="1:8" x14ac:dyDescent="0.25">
      <c r="A67" s="9" t="s">
        <v>49</v>
      </c>
      <c r="B67" s="9" t="s">
        <v>48</v>
      </c>
      <c r="C67" s="10">
        <v>39.5</v>
      </c>
      <c r="D67" s="9">
        <v>1</v>
      </c>
      <c r="E67" s="22">
        <f>ROUND(C67*D67,2)</f>
        <v>39.5</v>
      </c>
      <c r="F67" s="11">
        <v>0</v>
      </c>
      <c r="G67" s="22">
        <f>ROUND(E67*F67,2)</f>
        <v>0</v>
      </c>
      <c r="H67" s="22">
        <f t="shared" si="3"/>
        <v>39.5</v>
      </c>
    </row>
    <row r="68" spans="1:8" x14ac:dyDescent="0.25">
      <c r="A68" s="7" t="s">
        <v>50</v>
      </c>
      <c r="C68" s="23"/>
      <c r="E68" s="23">
        <f>SUM(E12:E67)</f>
        <v>934.6700000000003</v>
      </c>
      <c r="G68" s="12">
        <f>SUM(G12:G67)</f>
        <v>0</v>
      </c>
      <c r="H68" s="12">
        <f t="shared" si="3"/>
        <v>934.67</v>
      </c>
    </row>
    <row r="69" spans="1:8" x14ac:dyDescent="0.25">
      <c r="A69" s="7" t="s">
        <v>51</v>
      </c>
      <c r="C69" s="23"/>
      <c r="E69" s="23" t="e">
        <f>+#REF!-E68</f>
        <v>#REF!</v>
      </c>
      <c r="G69" s="12" t="e">
        <f>+#REF!-G68</f>
        <v>#REF!</v>
      </c>
      <c r="H69" s="12" t="e">
        <f t="shared" si="3"/>
        <v>#REF!</v>
      </c>
    </row>
    <row r="70" spans="1:8" x14ac:dyDescent="0.25">
      <c r="A70" t="s">
        <v>12</v>
      </c>
      <c r="C70" s="23"/>
      <c r="E70" s="23"/>
    </row>
    <row r="71" spans="1:8" x14ac:dyDescent="0.25">
      <c r="A71" s="7" t="s">
        <v>52</v>
      </c>
      <c r="C71" s="23"/>
      <c r="E71" s="23"/>
    </row>
    <row r="72" spans="1:8" x14ac:dyDescent="0.25">
      <c r="A72" s="14" t="s">
        <v>42</v>
      </c>
      <c r="B72" s="14" t="s">
        <v>48</v>
      </c>
      <c r="C72" s="15">
        <v>30.52</v>
      </c>
      <c r="D72" s="14">
        <v>1</v>
      </c>
      <c r="E72" s="23">
        <f>ROUND(C72*D72,2)</f>
        <v>30.52</v>
      </c>
      <c r="F72" s="16">
        <v>0</v>
      </c>
      <c r="G72" s="23">
        <f>ROUND(E72*F72,2)</f>
        <v>0</v>
      </c>
      <c r="H72" s="23">
        <f t="shared" ref="H72:H78" si="4">ROUND(E72-G72,2)</f>
        <v>30.52</v>
      </c>
    </row>
    <row r="73" spans="1:8" x14ac:dyDescent="0.25">
      <c r="A73" s="14" t="s">
        <v>38</v>
      </c>
      <c r="B73" s="14" t="s">
        <v>48</v>
      </c>
      <c r="C73" s="15">
        <v>32.17</v>
      </c>
      <c r="D73" s="14">
        <v>1</v>
      </c>
      <c r="E73" s="23">
        <f>ROUND(C73*D73,2)</f>
        <v>32.17</v>
      </c>
      <c r="F73" s="16">
        <v>0</v>
      </c>
      <c r="G73" s="23">
        <f>ROUND(E73*F73,2)</f>
        <v>0</v>
      </c>
      <c r="H73" s="23">
        <f t="shared" si="4"/>
        <v>32.17</v>
      </c>
    </row>
    <row r="74" spans="1:8" x14ac:dyDescent="0.25">
      <c r="A74" s="14" t="s">
        <v>133</v>
      </c>
      <c r="B74" s="14" t="s">
        <v>48</v>
      </c>
      <c r="C74" s="15">
        <v>29.49</v>
      </c>
      <c r="D74" s="14">
        <v>1</v>
      </c>
      <c r="E74" s="23">
        <f>ROUND(C74*D74,2)</f>
        <v>29.49</v>
      </c>
      <c r="F74" s="16">
        <v>0</v>
      </c>
      <c r="G74" s="23">
        <f>ROUND(E74*F74,2)</f>
        <v>0</v>
      </c>
      <c r="H74" s="23">
        <f t="shared" si="4"/>
        <v>29.49</v>
      </c>
    </row>
    <row r="75" spans="1:8" x14ac:dyDescent="0.25">
      <c r="A75" s="9" t="s">
        <v>46</v>
      </c>
      <c r="B75" s="9" t="s">
        <v>48</v>
      </c>
      <c r="C75" s="10">
        <v>74.47</v>
      </c>
      <c r="D75" s="9">
        <v>1</v>
      </c>
      <c r="E75" s="22">
        <f>ROUND(C75*D75,2)</f>
        <v>74.47</v>
      </c>
      <c r="F75" s="11">
        <v>0</v>
      </c>
      <c r="G75" s="22">
        <f>ROUND(E75*F75,2)</f>
        <v>0</v>
      </c>
      <c r="H75" s="22">
        <f t="shared" si="4"/>
        <v>74.47</v>
      </c>
    </row>
    <row r="76" spans="1:8" x14ac:dyDescent="0.25">
      <c r="A76" s="7" t="s">
        <v>53</v>
      </c>
      <c r="C76" s="23"/>
      <c r="E76" s="23">
        <f>SUM(E72:E75)</f>
        <v>166.64999999999998</v>
      </c>
      <c r="G76" s="12">
        <f>SUM(G72:G75)</f>
        <v>0</v>
      </c>
      <c r="H76" s="12">
        <f t="shared" si="4"/>
        <v>166.65</v>
      </c>
    </row>
    <row r="77" spans="1:8" x14ac:dyDescent="0.25">
      <c r="A77" s="7" t="s">
        <v>54</v>
      </c>
      <c r="C77" s="23"/>
      <c r="E77" s="23">
        <f>+E68+E76</f>
        <v>1101.3200000000002</v>
      </c>
      <c r="G77" s="12">
        <f>+G68+G76</f>
        <v>0</v>
      </c>
      <c r="H77" s="12">
        <f t="shared" si="4"/>
        <v>1101.32</v>
      </c>
    </row>
    <row r="78" spans="1:8" x14ac:dyDescent="0.25">
      <c r="A78" s="7" t="s">
        <v>55</v>
      </c>
      <c r="C78" s="23"/>
      <c r="E78" s="23" t="e">
        <f>+#REF!-E77</f>
        <v>#REF!</v>
      </c>
      <c r="G78" s="12" t="e">
        <f>+#REF!-G77</f>
        <v>#REF!</v>
      </c>
      <c r="H78" s="12" t="e">
        <f t="shared" si="4"/>
        <v>#REF!</v>
      </c>
    </row>
    <row r="79" spans="1:8" x14ac:dyDescent="0.25">
      <c r="A79" t="s">
        <v>119</v>
      </c>
      <c r="C79" s="23"/>
      <c r="E79" s="23"/>
    </row>
    <row r="80" spans="1:8" x14ac:dyDescent="0.25">
      <c r="A80" t="s">
        <v>483</v>
      </c>
      <c r="C80" s="23"/>
      <c r="E80" s="23"/>
    </row>
    <row r="81" spans="1:5" x14ac:dyDescent="0.25">
      <c r="C81" s="23"/>
      <c r="E81" s="23"/>
    </row>
    <row r="82" spans="1:5" x14ac:dyDescent="0.25">
      <c r="A82" s="7" t="s">
        <v>120</v>
      </c>
      <c r="C82" s="23"/>
      <c r="E82" s="23"/>
    </row>
    <row r="83" spans="1:5" x14ac:dyDescent="0.25">
      <c r="A83" s="7" t="s">
        <v>121</v>
      </c>
      <c r="C83" s="23"/>
      <c r="E83" s="23"/>
    </row>
    <row r="84" spans="1:5" x14ac:dyDescent="0.25">
      <c r="C84" s="23"/>
      <c r="E84" s="23"/>
    </row>
    <row r="85" spans="1:5" x14ac:dyDescent="0.25">
      <c r="C85" s="23"/>
      <c r="E85" s="23"/>
    </row>
    <row r="86" spans="1:5" x14ac:dyDescent="0.25">
      <c r="C86" s="23"/>
      <c r="E86" s="23"/>
    </row>
    <row r="87" spans="1:5" x14ac:dyDescent="0.25">
      <c r="C87" s="23"/>
      <c r="E87" s="23"/>
    </row>
    <row r="88" spans="1:5" x14ac:dyDescent="0.25">
      <c r="C88" s="23"/>
      <c r="E88" s="23"/>
    </row>
    <row r="89" spans="1:5" x14ac:dyDescent="0.25">
      <c r="C89" s="23"/>
      <c r="E89" s="23"/>
    </row>
    <row r="90" spans="1:5" x14ac:dyDescent="0.25">
      <c r="C90" s="23"/>
      <c r="E90" s="23"/>
    </row>
    <row r="91" spans="1:5" x14ac:dyDescent="0.25">
      <c r="C91" s="23"/>
      <c r="E91" s="23"/>
    </row>
    <row r="92" spans="1:5" x14ac:dyDescent="0.25">
      <c r="C92" s="23"/>
      <c r="E92" s="23"/>
    </row>
    <row r="93" spans="1:5" x14ac:dyDescent="0.25">
      <c r="C93" s="23"/>
      <c r="E93" s="23"/>
    </row>
    <row r="94" spans="1:5" x14ac:dyDescent="0.25">
      <c r="C94" s="23"/>
      <c r="E94" s="23"/>
    </row>
    <row r="95" spans="1:5" x14ac:dyDescent="0.25">
      <c r="C95" s="23"/>
      <c r="E95" s="23"/>
    </row>
    <row r="96" spans="1:5" x14ac:dyDescent="0.25">
      <c r="C96" s="23"/>
      <c r="E96" s="23"/>
    </row>
    <row r="97" spans="1:8" x14ac:dyDescent="0.25">
      <c r="C97" s="23"/>
      <c r="E97" s="23"/>
    </row>
    <row r="98" spans="1:8" x14ac:dyDescent="0.25">
      <c r="A98" t="str" cm="1">
        <f t="array" aca="1" ref="A98" ca="1">MID(CELL("filename",A1),FIND("]",CELL("filename",A1))+1,256)</f>
        <v>corn1</v>
      </c>
      <c r="C98" s="23"/>
      <c r="E98" s="23"/>
    </row>
    <row r="99" spans="1:8" x14ac:dyDescent="0.25">
      <c r="A99" s="7" t="s">
        <v>50</v>
      </c>
      <c r="E99" s="25">
        <f>VLOOKUP(A99,$A$1:$H$98,5,FALSE)</f>
        <v>934.6700000000003</v>
      </c>
    </row>
    <row r="100" spans="1:8" x14ac:dyDescent="0.25">
      <c r="A100" s="7" t="s">
        <v>288</v>
      </c>
      <c r="E100" s="25">
        <f>VLOOKUP(A100,$A$1:$H$98,5,FALSE)</f>
        <v>166.64999999999998</v>
      </c>
    </row>
    <row r="101" spans="1:8" x14ac:dyDescent="0.25">
      <c r="A101" s="7" t="s">
        <v>289</v>
      </c>
      <c r="E101" s="25">
        <f t="shared" ref="E101" si="5">VLOOKUP(A101,$A$1:$H$98,5,FALSE)</f>
        <v>1101.3200000000002</v>
      </c>
    </row>
    <row r="102" spans="1:8" x14ac:dyDescent="0.25">
      <c r="A102" s="4" t="s">
        <v>55</v>
      </c>
      <c r="B102" s="1"/>
      <c r="C102" s="1"/>
      <c r="D102" s="1"/>
      <c r="E102" s="27" t="e">
        <f>VLOOKUP(A102,$A$1:$H$98,5,FALSE)</f>
        <v>#REF!</v>
      </c>
    </row>
    <row r="104" spans="1:8" x14ac:dyDescent="0.25">
      <c r="A104" s="21"/>
      <c r="B104" s="26"/>
      <c r="C104" s="26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B8C45-FE03-4587-BFE9-183F50389E99}">
  <sheetPr codeName="Sheet30"/>
  <dimension ref="A1:N123"/>
  <sheetViews>
    <sheetView topLeftCell="A106" workbookViewId="0">
      <selection activeCell="D7" sqref="D7"/>
    </sheetView>
  </sheetViews>
  <sheetFormatPr defaultRowHeight="15" x14ac:dyDescent="0.25"/>
  <cols>
    <col min="1" max="1" width="18.42578125" customWidth="1"/>
    <col min="2" max="2" width="10.42578125" customWidth="1"/>
    <col min="3" max="3" width="10.85546875" customWidth="1"/>
    <col min="4" max="4" width="12.140625" customWidth="1"/>
    <col min="5" max="5" width="10.140625" customWidth="1"/>
    <col min="6" max="6" width="11.85546875" customWidth="1"/>
    <col min="7" max="7" width="10.42578125" customWidth="1"/>
  </cols>
  <sheetData>
    <row r="1" spans="1:8" x14ac:dyDescent="0.25">
      <c r="A1" s="81" t="s">
        <v>150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155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504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17</v>
      </c>
      <c r="C12" s="23"/>
      <c r="E12" s="23"/>
    </row>
    <row r="13" spans="1:8" x14ac:dyDescent="0.25">
      <c r="A13" s="14" t="s">
        <v>66</v>
      </c>
      <c r="B13" s="14" t="s">
        <v>18</v>
      </c>
      <c r="C13" s="15">
        <v>1.0900000000000001</v>
      </c>
      <c r="D13" s="14">
        <v>2.2999999999999998</v>
      </c>
      <c r="E13" s="23">
        <f>ROUND(C13*D13,2)</f>
        <v>2.5099999999999998</v>
      </c>
      <c r="F13" s="16">
        <v>0</v>
      </c>
      <c r="G13" s="23">
        <f>ROUND(E13*F13,2)</f>
        <v>0</v>
      </c>
      <c r="H13" s="23">
        <f>ROUND(E13-G13,2)</f>
        <v>2.5099999999999998</v>
      </c>
    </row>
    <row r="14" spans="1:8" x14ac:dyDescent="0.25">
      <c r="A14" s="14" t="s">
        <v>67</v>
      </c>
      <c r="B14" s="14" t="s">
        <v>26</v>
      </c>
      <c r="C14" s="15">
        <v>3.01</v>
      </c>
      <c r="D14" s="14">
        <v>2.3125</v>
      </c>
      <c r="E14" s="23">
        <f>ROUND(C14*D14,2)</f>
        <v>6.96</v>
      </c>
      <c r="F14" s="16">
        <v>0</v>
      </c>
      <c r="G14" s="23">
        <f>ROUND(E14*F14,2)</f>
        <v>0</v>
      </c>
      <c r="H14" s="23">
        <f>ROUND(E14-G14,2)</f>
        <v>6.96</v>
      </c>
    </row>
    <row r="15" spans="1:8" x14ac:dyDescent="0.25">
      <c r="A15" s="14" t="s">
        <v>68</v>
      </c>
      <c r="B15" s="14" t="s">
        <v>26</v>
      </c>
      <c r="C15" s="15">
        <v>7.75</v>
      </c>
      <c r="D15" s="14">
        <v>0.5</v>
      </c>
      <c r="E15" s="23">
        <f>ROUND(C15*D15,2)</f>
        <v>3.88</v>
      </c>
      <c r="F15" s="16">
        <v>0</v>
      </c>
      <c r="G15" s="23">
        <f>ROUND(E15*F15,2)</f>
        <v>0</v>
      </c>
      <c r="H15" s="23">
        <f>ROUND(E15-G15,2)</f>
        <v>3.88</v>
      </c>
    </row>
    <row r="16" spans="1:8" x14ac:dyDescent="0.25">
      <c r="A16" s="14" t="s">
        <v>495</v>
      </c>
      <c r="B16" s="14" t="s">
        <v>496</v>
      </c>
      <c r="C16" s="15">
        <v>41.25</v>
      </c>
      <c r="D16" s="14">
        <v>1.18</v>
      </c>
      <c r="E16" s="23">
        <f>ROUND(C16*D16,2)</f>
        <v>48.68</v>
      </c>
      <c r="F16" s="16">
        <v>0</v>
      </c>
      <c r="G16" s="23">
        <f>ROUND(E16*F16,2)</f>
        <v>0</v>
      </c>
      <c r="H16" s="23">
        <f>ROUND(E16-G16,2)</f>
        <v>48.68</v>
      </c>
    </row>
    <row r="17" spans="1:8" x14ac:dyDescent="0.25">
      <c r="A17" s="13" t="s">
        <v>69</v>
      </c>
      <c r="C17" s="23"/>
      <c r="E17" s="23"/>
    </row>
    <row r="18" spans="1:8" x14ac:dyDescent="0.25">
      <c r="A18" s="14" t="s">
        <v>70</v>
      </c>
      <c r="B18" s="14" t="s">
        <v>29</v>
      </c>
      <c r="C18" s="15">
        <v>0.11</v>
      </c>
      <c r="D18" s="14">
        <v>1000</v>
      </c>
      <c r="E18" s="23">
        <f>ROUND(C18*D18,2)</f>
        <v>110</v>
      </c>
      <c r="F18" s="16">
        <v>0</v>
      </c>
      <c r="G18" s="23">
        <f>ROUND(E18*F18,2)</f>
        <v>0</v>
      </c>
      <c r="H18" s="23">
        <f>ROUND(E18-G18,2)</f>
        <v>110</v>
      </c>
    </row>
    <row r="19" spans="1:8" x14ac:dyDescent="0.25">
      <c r="A19" s="13" t="s">
        <v>20</v>
      </c>
      <c r="C19" s="23"/>
      <c r="E19" s="23"/>
    </row>
    <row r="20" spans="1:8" x14ac:dyDescent="0.25">
      <c r="A20" s="14" t="s">
        <v>22</v>
      </c>
      <c r="B20" s="14" t="s">
        <v>21</v>
      </c>
      <c r="C20" s="15">
        <v>25.56</v>
      </c>
      <c r="D20" s="14">
        <v>1.5</v>
      </c>
      <c r="E20" s="23">
        <f>ROUND(C20*D20,2)</f>
        <v>38.340000000000003</v>
      </c>
      <c r="F20" s="16">
        <v>0</v>
      </c>
      <c r="G20" s="23">
        <f>ROUND(E20*F20,2)</f>
        <v>0</v>
      </c>
      <c r="H20" s="23">
        <f>ROUND(E20-G20,2)</f>
        <v>38.340000000000003</v>
      </c>
    </row>
    <row r="21" spans="1:8" x14ac:dyDescent="0.25">
      <c r="A21" s="14" t="s">
        <v>103</v>
      </c>
      <c r="B21" s="14" t="s">
        <v>19</v>
      </c>
      <c r="C21" s="15">
        <v>2.63</v>
      </c>
      <c r="D21" s="14">
        <v>28.933199999999999</v>
      </c>
      <c r="E21" s="23">
        <f>ROUND(C21*D21,2)</f>
        <v>76.09</v>
      </c>
      <c r="F21" s="16">
        <v>0</v>
      </c>
      <c r="G21" s="23">
        <f>ROUND(E21*F21,2)</f>
        <v>0</v>
      </c>
      <c r="H21" s="23">
        <f>ROUND(E21-G21,2)</f>
        <v>76.09</v>
      </c>
    </row>
    <row r="22" spans="1:8" x14ac:dyDescent="0.25">
      <c r="A22" s="13" t="s">
        <v>23</v>
      </c>
      <c r="C22" s="23"/>
      <c r="E22" s="23"/>
    </row>
    <row r="23" spans="1:8" x14ac:dyDescent="0.25">
      <c r="A23" s="14" t="s">
        <v>71</v>
      </c>
      <c r="B23" s="14" t="s">
        <v>48</v>
      </c>
      <c r="C23" s="15">
        <v>20</v>
      </c>
      <c r="D23" s="14">
        <v>1</v>
      </c>
      <c r="E23" s="23">
        <f>ROUND(C23*D23,2)</f>
        <v>20</v>
      </c>
      <c r="F23" s="16">
        <v>0</v>
      </c>
      <c r="G23" s="23">
        <f>ROUND(E23*F23,2)</f>
        <v>0</v>
      </c>
      <c r="H23" s="23">
        <f>ROUND(E23-G23,2)</f>
        <v>20</v>
      </c>
    </row>
    <row r="24" spans="1:8" x14ac:dyDescent="0.25">
      <c r="A24" s="13" t="s">
        <v>24</v>
      </c>
      <c r="C24" s="23"/>
      <c r="E24" s="23"/>
    </row>
    <row r="25" spans="1:8" x14ac:dyDescent="0.25">
      <c r="A25" s="14" t="s">
        <v>59</v>
      </c>
      <c r="B25" s="14" t="s">
        <v>26</v>
      </c>
      <c r="C25" s="15">
        <v>15</v>
      </c>
      <c r="D25" s="14">
        <v>0.5</v>
      </c>
      <c r="E25" s="23">
        <f t="shared" ref="E25:E30" si="0">ROUND(C25*D25,2)</f>
        <v>7.5</v>
      </c>
      <c r="F25" s="16">
        <v>0</v>
      </c>
      <c r="G25" s="23">
        <f t="shared" ref="G25:G30" si="1">ROUND(E25*F25,2)</f>
        <v>0</v>
      </c>
      <c r="H25" s="23">
        <f t="shared" ref="H25:H30" si="2">ROUND(E25-G25,2)</f>
        <v>7.5</v>
      </c>
    </row>
    <row r="26" spans="1:8" x14ac:dyDescent="0.25">
      <c r="A26" s="14" t="s">
        <v>25</v>
      </c>
      <c r="B26" s="14" t="s">
        <v>18</v>
      </c>
      <c r="C26" s="15">
        <v>0.12</v>
      </c>
      <c r="D26" s="14">
        <v>32</v>
      </c>
      <c r="E26" s="23">
        <f t="shared" si="0"/>
        <v>3.84</v>
      </c>
      <c r="F26" s="16">
        <v>0</v>
      </c>
      <c r="G26" s="23">
        <f t="shared" si="1"/>
        <v>0</v>
      </c>
      <c r="H26" s="23">
        <f t="shared" si="2"/>
        <v>3.84</v>
      </c>
    </row>
    <row r="27" spans="1:8" x14ac:dyDescent="0.25">
      <c r="A27" s="14" t="s">
        <v>105</v>
      </c>
      <c r="B27" s="14" t="s">
        <v>18</v>
      </c>
      <c r="C27" s="15">
        <v>0.32</v>
      </c>
      <c r="D27" s="14">
        <v>48</v>
      </c>
      <c r="E27" s="23">
        <f t="shared" si="0"/>
        <v>15.36</v>
      </c>
      <c r="F27" s="16">
        <v>0</v>
      </c>
      <c r="G27" s="23">
        <f t="shared" si="1"/>
        <v>0</v>
      </c>
      <c r="H27" s="23">
        <f t="shared" si="2"/>
        <v>15.36</v>
      </c>
    </row>
    <row r="28" spans="1:8" x14ac:dyDescent="0.25">
      <c r="A28" s="14" t="s">
        <v>106</v>
      </c>
      <c r="B28" s="14" t="s">
        <v>26</v>
      </c>
      <c r="C28" s="15">
        <v>7.34</v>
      </c>
      <c r="D28" s="14">
        <v>2</v>
      </c>
      <c r="E28" s="23">
        <f t="shared" si="0"/>
        <v>14.68</v>
      </c>
      <c r="F28" s="16">
        <v>0</v>
      </c>
      <c r="G28" s="23">
        <f t="shared" si="1"/>
        <v>0</v>
      </c>
      <c r="H28" s="23">
        <f t="shared" si="2"/>
        <v>14.68</v>
      </c>
    </row>
    <row r="29" spans="1:8" x14ac:dyDescent="0.25">
      <c r="A29" s="14" t="s">
        <v>370</v>
      </c>
      <c r="B29" s="14" t="s">
        <v>26</v>
      </c>
      <c r="C29" s="15">
        <v>6.07</v>
      </c>
      <c r="D29" s="14">
        <v>7</v>
      </c>
      <c r="E29" s="23">
        <f t="shared" si="0"/>
        <v>42.49</v>
      </c>
      <c r="F29" s="16">
        <v>0</v>
      </c>
      <c r="G29" s="23">
        <f t="shared" si="1"/>
        <v>0</v>
      </c>
      <c r="H29" s="23">
        <f t="shared" si="2"/>
        <v>42.49</v>
      </c>
    </row>
    <row r="30" spans="1:8" x14ac:dyDescent="0.25">
      <c r="A30" s="14" t="s">
        <v>74</v>
      </c>
      <c r="B30" s="14" t="s">
        <v>26</v>
      </c>
      <c r="C30" s="15">
        <v>7.79</v>
      </c>
      <c r="D30" s="14">
        <v>2</v>
      </c>
      <c r="E30" s="23">
        <f t="shared" si="0"/>
        <v>15.58</v>
      </c>
      <c r="F30" s="16">
        <v>0</v>
      </c>
      <c r="G30" s="23">
        <f t="shared" si="1"/>
        <v>0</v>
      </c>
      <c r="H30" s="23">
        <f t="shared" si="2"/>
        <v>15.58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78</v>
      </c>
      <c r="B32" s="14" t="s">
        <v>29</v>
      </c>
      <c r="C32" s="15">
        <v>7.97</v>
      </c>
      <c r="D32" s="14">
        <v>2</v>
      </c>
      <c r="E32" s="23">
        <f>ROUND(C32*D32,2)</f>
        <v>15.94</v>
      </c>
      <c r="F32" s="16">
        <v>0</v>
      </c>
      <c r="G32" s="23">
        <f>ROUND(E32*F32,2)</f>
        <v>0</v>
      </c>
      <c r="H32" s="23">
        <f>ROUND(E32-G32,2)</f>
        <v>15.94</v>
      </c>
    </row>
    <row r="33" spans="1:8" x14ac:dyDescent="0.25">
      <c r="A33" s="14" t="s">
        <v>107</v>
      </c>
      <c r="B33" s="14" t="s">
        <v>18</v>
      </c>
      <c r="C33" s="15">
        <v>1.77</v>
      </c>
      <c r="D33" s="14">
        <v>3.2</v>
      </c>
      <c r="E33" s="23">
        <f>ROUND(C33*D33,2)</f>
        <v>5.66</v>
      </c>
      <c r="F33" s="16">
        <v>0</v>
      </c>
      <c r="G33" s="23">
        <f>ROUND(E33*F33,2)</f>
        <v>0</v>
      </c>
      <c r="H33" s="23">
        <f>ROUND(E33-G33,2)</f>
        <v>5.66</v>
      </c>
    </row>
    <row r="34" spans="1:8" x14ac:dyDescent="0.25">
      <c r="A34" s="14" t="s">
        <v>79</v>
      </c>
      <c r="B34" s="14" t="s">
        <v>18</v>
      </c>
      <c r="C34" s="15">
        <v>7.29</v>
      </c>
      <c r="D34" s="14">
        <v>2</v>
      </c>
      <c r="E34" s="23">
        <f>ROUND(C34*D34,2)</f>
        <v>14.58</v>
      </c>
      <c r="F34" s="16">
        <v>0</v>
      </c>
      <c r="G34" s="23">
        <f>ROUND(E34*F34,2)</f>
        <v>0</v>
      </c>
      <c r="H34" s="23">
        <f>ROUND(E34-G34,2)</f>
        <v>14.58</v>
      </c>
    </row>
    <row r="35" spans="1:8" x14ac:dyDescent="0.25">
      <c r="A35" s="14" t="s">
        <v>111</v>
      </c>
      <c r="B35" s="14" t="s">
        <v>48</v>
      </c>
      <c r="C35" s="15">
        <v>15</v>
      </c>
      <c r="D35" s="14">
        <v>1</v>
      </c>
      <c r="E35" s="23">
        <f>ROUND(C35*D35,2)</f>
        <v>15</v>
      </c>
      <c r="F35" s="16">
        <v>0</v>
      </c>
      <c r="G35" s="23">
        <f>ROUND(E35*F35,2)</f>
        <v>0</v>
      </c>
      <c r="H35" s="23">
        <f>ROUND(E35-G35,2)</f>
        <v>15</v>
      </c>
    </row>
    <row r="36" spans="1:8" x14ac:dyDescent="0.25">
      <c r="A36" s="13" t="s">
        <v>33</v>
      </c>
      <c r="C36" s="23"/>
      <c r="E36" s="23"/>
    </row>
    <row r="37" spans="1:8" x14ac:dyDescent="0.25">
      <c r="A37" s="14" t="s">
        <v>371</v>
      </c>
      <c r="B37" s="14" t="s">
        <v>60</v>
      </c>
      <c r="C37" s="15">
        <v>2.66</v>
      </c>
      <c r="D37" s="14">
        <v>45</v>
      </c>
      <c r="E37" s="23">
        <f>ROUND(C37*D37,2)</f>
        <v>119.7</v>
      </c>
      <c r="F37" s="16">
        <v>0</v>
      </c>
      <c r="G37" s="23">
        <f>ROUND(E37*F37,2)</f>
        <v>0</v>
      </c>
      <c r="H37" s="23">
        <f>ROUND(E37-G37,2)</f>
        <v>119.7</v>
      </c>
    </row>
    <row r="38" spans="1:8" x14ac:dyDescent="0.25">
      <c r="A38" s="13" t="s">
        <v>85</v>
      </c>
      <c r="C38" s="23"/>
      <c r="E38" s="23"/>
    </row>
    <row r="39" spans="1:8" x14ac:dyDescent="0.25">
      <c r="A39" s="14" t="s">
        <v>86</v>
      </c>
      <c r="B39" s="14" t="s">
        <v>18</v>
      </c>
      <c r="C39" s="15">
        <v>0.06</v>
      </c>
      <c r="D39" s="14">
        <v>32</v>
      </c>
      <c r="E39" s="23">
        <f>ROUND(C39*D39,2)</f>
        <v>1.92</v>
      </c>
      <c r="F39" s="16">
        <v>0</v>
      </c>
      <c r="G39" s="23">
        <f>ROUND(E39*F39,2)</f>
        <v>0</v>
      </c>
      <c r="H39" s="23">
        <f>ROUND(E39-G39,2)</f>
        <v>1.92</v>
      </c>
    </row>
    <row r="40" spans="1:8" x14ac:dyDescent="0.25">
      <c r="A40" s="13" t="s">
        <v>113</v>
      </c>
      <c r="C40" s="23"/>
      <c r="E40" s="23"/>
    </row>
    <row r="41" spans="1:8" x14ac:dyDescent="0.25">
      <c r="A41" s="14" t="s">
        <v>114</v>
      </c>
      <c r="B41" s="14" t="s">
        <v>26</v>
      </c>
      <c r="C41" s="15">
        <v>3.3</v>
      </c>
      <c r="D41" s="14">
        <v>0.4</v>
      </c>
      <c r="E41" s="23">
        <f>ROUND(C41*D41,2)</f>
        <v>1.32</v>
      </c>
      <c r="F41" s="16">
        <v>0</v>
      </c>
      <c r="G41" s="23">
        <f>ROUND(E41*F41,2)</f>
        <v>0</v>
      </c>
      <c r="H41" s="23">
        <f>ROUND(E41-G41,2)</f>
        <v>1.32</v>
      </c>
    </row>
    <row r="42" spans="1:8" x14ac:dyDescent="0.25">
      <c r="A42" s="13" t="s">
        <v>61</v>
      </c>
      <c r="C42" s="23"/>
      <c r="E42" s="23"/>
    </row>
    <row r="43" spans="1:8" x14ac:dyDescent="0.25">
      <c r="A43" s="14" t="s">
        <v>62</v>
      </c>
      <c r="B43" s="14" t="s">
        <v>48</v>
      </c>
      <c r="C43" s="15">
        <v>9</v>
      </c>
      <c r="D43" s="14">
        <v>1</v>
      </c>
      <c r="E43" s="23">
        <f>ROUND(C43*D43,2)</f>
        <v>9</v>
      </c>
      <c r="F43" s="16">
        <v>0</v>
      </c>
      <c r="G43" s="23">
        <f>ROUND(E43*F43,2)</f>
        <v>0</v>
      </c>
      <c r="H43" s="23">
        <f>ROUND(E43-G43,2)</f>
        <v>9</v>
      </c>
    </row>
    <row r="44" spans="1:8" x14ac:dyDescent="0.25">
      <c r="A44" s="13" t="s">
        <v>87</v>
      </c>
      <c r="C44" s="23"/>
      <c r="E44" s="23"/>
    </row>
    <row r="45" spans="1:8" x14ac:dyDescent="0.25">
      <c r="A45" s="14" t="s">
        <v>88</v>
      </c>
      <c r="B45" s="14" t="s">
        <v>48</v>
      </c>
      <c r="C45" s="15">
        <v>1</v>
      </c>
      <c r="D45" s="14">
        <v>1</v>
      </c>
      <c r="E45" s="23">
        <f>ROUND(C45*D45,2)</f>
        <v>1</v>
      </c>
      <c r="F45" s="16">
        <v>0</v>
      </c>
      <c r="G45" s="23">
        <f>ROUND(E45*F45,2)</f>
        <v>0</v>
      </c>
      <c r="H45" s="23">
        <f>ROUND(E45-G45,2)</f>
        <v>1</v>
      </c>
    </row>
    <row r="46" spans="1:8" x14ac:dyDescent="0.25">
      <c r="A46" s="13" t="s">
        <v>34</v>
      </c>
      <c r="C46" s="23"/>
      <c r="E46" s="23"/>
    </row>
    <row r="47" spans="1:8" x14ac:dyDescent="0.25">
      <c r="A47" s="14" t="s">
        <v>35</v>
      </c>
      <c r="B47" s="14" t="s">
        <v>36</v>
      </c>
      <c r="C47" s="15">
        <v>63.67</v>
      </c>
      <c r="D47" s="14">
        <v>0.66600000000000004</v>
      </c>
      <c r="E47" s="23">
        <f>ROUND(C47*D47,2)</f>
        <v>42.4</v>
      </c>
      <c r="F47" s="16">
        <v>0</v>
      </c>
      <c r="G47" s="23">
        <f>ROUND(E47*F47,2)</f>
        <v>0</v>
      </c>
      <c r="H47" s="23">
        <f>ROUND(E47-G47,2)</f>
        <v>42.4</v>
      </c>
    </row>
    <row r="48" spans="1:8" x14ac:dyDescent="0.25">
      <c r="A48" s="13" t="s">
        <v>115</v>
      </c>
      <c r="C48" s="23"/>
      <c r="E48" s="23"/>
    </row>
    <row r="49" spans="1:8" x14ac:dyDescent="0.25">
      <c r="A49" s="14" t="s">
        <v>116</v>
      </c>
      <c r="B49" s="14" t="s">
        <v>48</v>
      </c>
      <c r="C49" s="15">
        <v>8</v>
      </c>
      <c r="D49" s="14">
        <v>1</v>
      </c>
      <c r="E49" s="23">
        <f>ROUND(C49*D49,2)</f>
        <v>8</v>
      </c>
      <c r="F49" s="16">
        <v>0</v>
      </c>
      <c r="G49" s="23">
        <f>ROUND(E49*F49,2)</f>
        <v>0</v>
      </c>
      <c r="H49" s="23">
        <f>ROUND(E49-G49,2)</f>
        <v>8</v>
      </c>
    </row>
    <row r="50" spans="1:8" x14ac:dyDescent="0.25">
      <c r="A50" s="13" t="s">
        <v>117</v>
      </c>
      <c r="C50" s="23"/>
      <c r="E50" s="23"/>
    </row>
    <row r="51" spans="1:8" x14ac:dyDescent="0.25">
      <c r="A51" s="14" t="s">
        <v>118</v>
      </c>
      <c r="B51" s="14" t="s">
        <v>48</v>
      </c>
      <c r="C51" s="15">
        <v>10</v>
      </c>
      <c r="D51" s="14">
        <v>0.33300000000000002</v>
      </c>
      <c r="E51" s="23">
        <f>ROUND(C51*D51,2)</f>
        <v>3.33</v>
      </c>
      <c r="F51" s="16">
        <v>0</v>
      </c>
      <c r="G51" s="23">
        <f>ROUND(E51*F51,2)</f>
        <v>0</v>
      </c>
      <c r="H51" s="23">
        <f>ROUND(E51-G51,2)</f>
        <v>3.33</v>
      </c>
    </row>
    <row r="52" spans="1:8" x14ac:dyDescent="0.25">
      <c r="A52" s="13" t="s">
        <v>37</v>
      </c>
      <c r="C52" s="23"/>
      <c r="E52" s="23"/>
    </row>
    <row r="53" spans="1:8" x14ac:dyDescent="0.25">
      <c r="A53" s="14" t="s">
        <v>38</v>
      </c>
      <c r="B53" s="14" t="s">
        <v>39</v>
      </c>
      <c r="C53" s="15">
        <v>19.28</v>
      </c>
      <c r="D53" s="14">
        <v>0.51219999999999999</v>
      </c>
      <c r="E53" s="23">
        <f>ROUND(C53*D53,2)</f>
        <v>9.8800000000000008</v>
      </c>
      <c r="F53" s="16">
        <v>0</v>
      </c>
      <c r="G53" s="23">
        <f>ROUND(E53*F53,2)</f>
        <v>0</v>
      </c>
      <c r="H53" s="23">
        <f>ROUND(E53-G53,2)</f>
        <v>9.8800000000000008</v>
      </c>
    </row>
    <row r="54" spans="1:8" x14ac:dyDescent="0.25">
      <c r="A54" s="14" t="s">
        <v>91</v>
      </c>
      <c r="B54" s="14" t="s">
        <v>39</v>
      </c>
      <c r="C54" s="15">
        <v>19.28</v>
      </c>
      <c r="D54" s="14">
        <v>0.2722</v>
      </c>
      <c r="E54" s="23">
        <f>ROUND(C54*D54,2)</f>
        <v>5.25</v>
      </c>
      <c r="F54" s="16">
        <v>0</v>
      </c>
      <c r="G54" s="23">
        <f>ROUND(E54*F54,2)</f>
        <v>0</v>
      </c>
      <c r="H54" s="23">
        <f>ROUND(E54-G54,2)</f>
        <v>5.25</v>
      </c>
    </row>
    <row r="55" spans="1:8" x14ac:dyDescent="0.25">
      <c r="A55" s="13" t="s">
        <v>43</v>
      </c>
      <c r="C55" s="23"/>
      <c r="E55" s="23"/>
    </row>
    <row r="56" spans="1:8" x14ac:dyDescent="0.25">
      <c r="A56" s="14" t="s">
        <v>42</v>
      </c>
      <c r="B56" s="14" t="s">
        <v>39</v>
      </c>
      <c r="C56" s="15">
        <v>9.06</v>
      </c>
      <c r="D56" s="14">
        <v>0.1236</v>
      </c>
      <c r="E56" s="23">
        <f>ROUND(C56*D56,2)</f>
        <v>1.1200000000000001</v>
      </c>
      <c r="F56" s="16">
        <v>0</v>
      </c>
      <c r="G56" s="23">
        <f>ROUND(E56*F56,2)</f>
        <v>0</v>
      </c>
      <c r="H56" s="23">
        <f>ROUND(E56-G56,2)</f>
        <v>1.1200000000000001</v>
      </c>
    </row>
    <row r="57" spans="1:8" x14ac:dyDescent="0.25">
      <c r="A57" s="14" t="s">
        <v>91</v>
      </c>
      <c r="B57" s="14" t="s">
        <v>39</v>
      </c>
      <c r="C57" s="15">
        <v>9.06</v>
      </c>
      <c r="D57" s="14">
        <v>0.22220000000000001</v>
      </c>
      <c r="E57" s="23">
        <f>ROUND(C57*D57,2)</f>
        <v>2.0099999999999998</v>
      </c>
      <c r="F57" s="16">
        <v>0</v>
      </c>
      <c r="G57" s="23">
        <f>ROUND(E57*F57,2)</f>
        <v>0</v>
      </c>
      <c r="H57" s="23">
        <f>ROUND(E57-G57,2)</f>
        <v>2.0099999999999998</v>
      </c>
    </row>
    <row r="58" spans="1:8" x14ac:dyDescent="0.25">
      <c r="A58" s="14" t="s">
        <v>44</v>
      </c>
      <c r="B58" s="14" t="s">
        <v>39</v>
      </c>
      <c r="C58" s="15">
        <v>19.3</v>
      </c>
      <c r="D58" s="14">
        <v>0.62749999999999995</v>
      </c>
      <c r="E58" s="23">
        <f>ROUND(C58*D58,2)</f>
        <v>12.11</v>
      </c>
      <c r="F58" s="16">
        <v>0</v>
      </c>
      <c r="G58" s="23">
        <f>ROUND(E58*F58,2)</f>
        <v>0</v>
      </c>
      <c r="H58" s="23">
        <f>ROUND(E58-G58,2)</f>
        <v>12.11</v>
      </c>
    </row>
    <row r="59" spans="1:8" x14ac:dyDescent="0.25">
      <c r="A59" s="13" t="s">
        <v>45</v>
      </c>
      <c r="C59" s="23"/>
      <c r="E59" s="23"/>
    </row>
    <row r="60" spans="1:8" x14ac:dyDescent="0.25">
      <c r="A60" s="14" t="s">
        <v>38</v>
      </c>
      <c r="B60" s="14" t="s">
        <v>19</v>
      </c>
      <c r="C60" s="15">
        <v>2.94</v>
      </c>
      <c r="D60" s="14">
        <v>7.9099000000000004</v>
      </c>
      <c r="E60" s="23">
        <f>ROUND(C60*D60,2)</f>
        <v>23.26</v>
      </c>
      <c r="F60" s="16">
        <v>0</v>
      </c>
      <c r="G60" s="23">
        <f>ROUND(E60*F60,2)</f>
        <v>0</v>
      </c>
      <c r="H60" s="23">
        <f>ROUND(E60-G60,2)</f>
        <v>23.26</v>
      </c>
    </row>
    <row r="61" spans="1:8" x14ac:dyDescent="0.25">
      <c r="A61" s="14" t="s">
        <v>91</v>
      </c>
      <c r="B61" s="14" t="s">
        <v>19</v>
      </c>
      <c r="C61" s="15">
        <v>2.94</v>
      </c>
      <c r="D61" s="14">
        <v>5.7069000000000001</v>
      </c>
      <c r="E61" s="23">
        <f>ROUND(C61*D61,2)</f>
        <v>16.78</v>
      </c>
      <c r="F61" s="16">
        <v>0</v>
      </c>
      <c r="G61" s="23">
        <f>ROUND(E61*F61,2)</f>
        <v>0</v>
      </c>
      <c r="H61" s="23">
        <f>ROUND(E61-G61,2)</f>
        <v>16.78</v>
      </c>
    </row>
    <row r="62" spans="1:8" x14ac:dyDescent="0.25">
      <c r="A62" s="13" t="s">
        <v>47</v>
      </c>
      <c r="C62" s="23"/>
      <c r="E62" s="23"/>
    </row>
    <row r="63" spans="1:8" x14ac:dyDescent="0.25">
      <c r="A63" s="14" t="s">
        <v>42</v>
      </c>
      <c r="B63" s="14" t="s">
        <v>48</v>
      </c>
      <c r="C63" s="15">
        <v>12.29</v>
      </c>
      <c r="D63" s="14">
        <v>1</v>
      </c>
      <c r="E63" s="23">
        <f>ROUND(C63*D63,2)</f>
        <v>12.29</v>
      </c>
      <c r="F63" s="16">
        <v>0</v>
      </c>
      <c r="G63" s="23">
        <f>ROUND(E63*F63,2)</f>
        <v>0</v>
      </c>
      <c r="H63" s="23">
        <f t="shared" ref="H63:H68" si="3">ROUND(E63-G63,2)</f>
        <v>12.29</v>
      </c>
    </row>
    <row r="64" spans="1:8" x14ac:dyDescent="0.25">
      <c r="A64" s="14" t="s">
        <v>38</v>
      </c>
      <c r="B64" s="14" t="s">
        <v>48</v>
      </c>
      <c r="C64" s="15">
        <v>6.31</v>
      </c>
      <c r="D64" s="14">
        <v>1</v>
      </c>
      <c r="E64" s="23">
        <f>ROUND(C64*D64,2)</f>
        <v>6.31</v>
      </c>
      <c r="F64" s="16">
        <v>0</v>
      </c>
      <c r="G64" s="23">
        <f>ROUND(E64*F64,2)</f>
        <v>0</v>
      </c>
      <c r="H64" s="23">
        <f t="shared" si="3"/>
        <v>6.31</v>
      </c>
    </row>
    <row r="65" spans="1:8" x14ac:dyDescent="0.25">
      <c r="A65" s="14" t="s">
        <v>91</v>
      </c>
      <c r="B65" s="14" t="s">
        <v>48</v>
      </c>
      <c r="C65" s="15">
        <v>31.49</v>
      </c>
      <c r="D65" s="14">
        <v>1</v>
      </c>
      <c r="E65" s="23">
        <f>ROUND(C65*D65,2)</f>
        <v>31.49</v>
      </c>
      <c r="F65" s="16">
        <v>0</v>
      </c>
      <c r="G65" s="23">
        <f>ROUND(E65*F65,2)</f>
        <v>0</v>
      </c>
      <c r="H65" s="23">
        <f t="shared" si="3"/>
        <v>31.49</v>
      </c>
    </row>
    <row r="66" spans="1:8" x14ac:dyDescent="0.25">
      <c r="A66" s="9" t="s">
        <v>49</v>
      </c>
      <c r="B66" s="9" t="s">
        <v>48</v>
      </c>
      <c r="C66" s="10">
        <v>26.73</v>
      </c>
      <c r="D66" s="9">
        <v>1</v>
      </c>
      <c r="E66" s="22">
        <f>ROUND(C66*D66,2)</f>
        <v>26.73</v>
      </c>
      <c r="F66" s="11">
        <v>0</v>
      </c>
      <c r="G66" s="22">
        <f>ROUND(E66*F66,2)</f>
        <v>0</v>
      </c>
      <c r="H66" s="22">
        <f t="shared" si="3"/>
        <v>26.73</v>
      </c>
    </row>
    <row r="67" spans="1:8" x14ac:dyDescent="0.25">
      <c r="A67" s="7" t="s">
        <v>50</v>
      </c>
      <c r="C67" s="23"/>
      <c r="E67" s="23">
        <f>SUM(E13:E66)</f>
        <v>790.99</v>
      </c>
      <c r="G67" s="12">
        <f>SUM(G13:G66)</f>
        <v>0</v>
      </c>
      <c r="H67" s="12">
        <f t="shared" si="3"/>
        <v>790.99</v>
      </c>
    </row>
    <row r="68" spans="1:8" x14ac:dyDescent="0.25">
      <c r="A68" s="7" t="s">
        <v>51</v>
      </c>
      <c r="C68" s="23"/>
      <c r="E68" s="23" t="e">
        <f>+#REF!-E67</f>
        <v>#REF!</v>
      </c>
      <c r="G68" s="12" t="e">
        <f>+#REF!-G67</f>
        <v>#REF!</v>
      </c>
      <c r="H68" s="12" t="e">
        <f t="shared" si="3"/>
        <v>#REF!</v>
      </c>
    </row>
    <row r="69" spans="1:8" x14ac:dyDescent="0.25">
      <c r="A69" t="s">
        <v>12</v>
      </c>
      <c r="C69" s="23"/>
      <c r="E69" s="23"/>
    </row>
    <row r="70" spans="1:8" x14ac:dyDescent="0.25">
      <c r="A70" s="7" t="s">
        <v>52</v>
      </c>
      <c r="C70" s="23"/>
      <c r="E70" s="23"/>
    </row>
    <row r="71" spans="1:8" x14ac:dyDescent="0.25">
      <c r="A71" s="14" t="s">
        <v>42</v>
      </c>
      <c r="B71" s="14" t="s">
        <v>48</v>
      </c>
      <c r="C71" s="15">
        <v>23.63</v>
      </c>
      <c r="D71" s="14">
        <v>1</v>
      </c>
      <c r="E71" s="23">
        <f>ROUND(C71*D71,2)</f>
        <v>23.63</v>
      </c>
      <c r="F71" s="16">
        <v>0</v>
      </c>
      <c r="G71" s="23">
        <f>ROUND(E71*F71,2)</f>
        <v>0</v>
      </c>
      <c r="H71" s="23">
        <f t="shared" ref="H71:H76" si="4">ROUND(E71-G71,2)</f>
        <v>23.63</v>
      </c>
    </row>
    <row r="72" spans="1:8" x14ac:dyDescent="0.25">
      <c r="A72" s="14" t="s">
        <v>38</v>
      </c>
      <c r="B72" s="14" t="s">
        <v>48</v>
      </c>
      <c r="C72" s="15">
        <v>48.89</v>
      </c>
      <c r="D72" s="14">
        <v>1</v>
      </c>
      <c r="E72" s="23">
        <f>ROUND(C72*D72,2)</f>
        <v>48.89</v>
      </c>
      <c r="F72" s="16">
        <v>0</v>
      </c>
      <c r="G72" s="23">
        <f>ROUND(E72*F72,2)</f>
        <v>0</v>
      </c>
      <c r="H72" s="23">
        <f t="shared" si="4"/>
        <v>48.89</v>
      </c>
    </row>
    <row r="73" spans="1:8" x14ac:dyDescent="0.25">
      <c r="A73" s="9" t="s">
        <v>91</v>
      </c>
      <c r="B73" s="9" t="s">
        <v>48</v>
      </c>
      <c r="C73" s="10">
        <v>157.02000000000001</v>
      </c>
      <c r="D73" s="9">
        <v>1</v>
      </c>
      <c r="E73" s="22">
        <f>ROUND(C73*D73,2)</f>
        <v>157.02000000000001</v>
      </c>
      <c r="F73" s="11">
        <v>0</v>
      </c>
      <c r="G73" s="22">
        <f>ROUND(E73*F73,2)</f>
        <v>0</v>
      </c>
      <c r="H73" s="22">
        <f t="shared" si="4"/>
        <v>157.02000000000001</v>
      </c>
    </row>
    <row r="74" spans="1:8" x14ac:dyDescent="0.25">
      <c r="A74" s="7" t="s">
        <v>53</v>
      </c>
      <c r="C74" s="23"/>
      <c r="E74" s="23">
        <f>SUM(E71:E73)</f>
        <v>229.54000000000002</v>
      </c>
      <c r="G74" s="12">
        <f>SUM(G71:G73)</f>
        <v>0</v>
      </c>
      <c r="H74" s="12">
        <f t="shared" si="4"/>
        <v>229.54</v>
      </c>
    </row>
    <row r="75" spans="1:8" x14ac:dyDescent="0.25">
      <c r="A75" s="7" t="s">
        <v>54</v>
      </c>
      <c r="C75" s="23"/>
      <c r="E75" s="23">
        <f>+E67+E74</f>
        <v>1020.53</v>
      </c>
      <c r="G75" s="12">
        <f>+G67+G74</f>
        <v>0</v>
      </c>
      <c r="H75" s="12">
        <f t="shared" si="4"/>
        <v>1020.53</v>
      </c>
    </row>
    <row r="76" spans="1:8" x14ac:dyDescent="0.25">
      <c r="A76" s="7" t="s">
        <v>55</v>
      </c>
      <c r="C76" s="23"/>
      <c r="E76" s="23" t="e">
        <f>+#REF!-E75</f>
        <v>#REF!</v>
      </c>
      <c r="G76" s="12" t="e">
        <f>+#REF!-G75</f>
        <v>#REF!</v>
      </c>
      <c r="H76" s="12" t="e">
        <f t="shared" si="4"/>
        <v>#REF!</v>
      </c>
    </row>
    <row r="77" spans="1:8" x14ac:dyDescent="0.25">
      <c r="A77" t="s">
        <v>119</v>
      </c>
      <c r="C77" s="23"/>
      <c r="E77" s="23"/>
    </row>
    <row r="78" spans="1:8" x14ac:dyDescent="0.25">
      <c r="A78" t="s">
        <v>483</v>
      </c>
      <c r="C78" s="23"/>
      <c r="E78" s="23"/>
    </row>
    <row r="79" spans="1:8" x14ac:dyDescent="0.25">
      <c r="A79" s="7" t="s">
        <v>120</v>
      </c>
      <c r="C79" s="23"/>
      <c r="E79" s="23"/>
    </row>
    <row r="80" spans="1:8" x14ac:dyDescent="0.25">
      <c r="A80" s="7" t="s">
        <v>121</v>
      </c>
      <c r="C80" s="23"/>
      <c r="E80" s="23"/>
    </row>
    <row r="98" spans="1:9" x14ac:dyDescent="0.25">
      <c r="A98" t="str" cm="1">
        <f t="array" aca="1" ref="A98" ca="1">MID(CELL("filename",A1),FIND("]",CELL("filename",A1))+1,256)</f>
        <v>cotton18</v>
      </c>
    </row>
    <row r="99" spans="1:9" x14ac:dyDescent="0.25">
      <c r="A99" s="7" t="s">
        <v>50</v>
      </c>
      <c r="E99" s="25">
        <f>VLOOKUP(A99,$A$1:$H$98,5,FALSE)</f>
        <v>790.99</v>
      </c>
    </row>
    <row r="100" spans="1:9" x14ac:dyDescent="0.25">
      <c r="A100" s="7" t="s">
        <v>288</v>
      </c>
      <c r="E100" s="25">
        <f>VLOOKUP(A100,$A$1:$H$98,5,FALSE)</f>
        <v>229.54000000000002</v>
      </c>
    </row>
    <row r="101" spans="1:9" x14ac:dyDescent="0.25">
      <c r="A101" s="7" t="s">
        <v>289</v>
      </c>
      <c r="E101" s="25">
        <f t="shared" ref="E101:E102" si="5">VLOOKUP(A101,$A$1:$H$98,5,FALSE)</f>
        <v>1020.53</v>
      </c>
    </row>
    <row r="102" spans="1:9" x14ac:dyDescent="0.25">
      <c r="A102" s="7" t="s">
        <v>55</v>
      </c>
      <c r="E102" s="25" t="e">
        <f t="shared" si="5"/>
        <v>#REF!</v>
      </c>
    </row>
    <row r="103" spans="1:9" x14ac:dyDescent="0.25">
      <c r="A103" s="21" t="s">
        <v>250</v>
      </c>
    </row>
    <row r="104" spans="1:9" x14ac:dyDescent="0.25">
      <c r="A104" s="21"/>
    </row>
    <row r="105" spans="1:9" x14ac:dyDescent="0.25">
      <c r="A105" s="25"/>
      <c r="B105" s="25"/>
      <c r="C105" s="25"/>
      <c r="D105" s="25"/>
      <c r="E105" s="25"/>
      <c r="F105" s="25"/>
      <c r="G105" s="25"/>
      <c r="H105" s="25"/>
    </row>
    <row r="106" spans="1:9" x14ac:dyDescent="0.25">
      <c r="B106" s="12"/>
      <c r="C106" s="12"/>
      <c r="D106" s="12"/>
      <c r="E106" s="12"/>
      <c r="F106" s="12"/>
      <c r="G106" s="12"/>
      <c r="H106" s="12"/>
      <c r="I106" s="12"/>
    </row>
    <row r="107" spans="1:9" x14ac:dyDescent="0.25">
      <c r="B107" s="12"/>
      <c r="C107" s="12"/>
      <c r="D107" s="12"/>
      <c r="E107" s="12"/>
      <c r="F107" s="12"/>
      <c r="G107" s="12"/>
      <c r="H107" s="12"/>
      <c r="I107" s="12"/>
    </row>
    <row r="108" spans="1:9" x14ac:dyDescent="0.25">
      <c r="B108" s="12"/>
      <c r="C108" s="12"/>
      <c r="D108" s="12"/>
      <c r="E108" s="12"/>
      <c r="F108" s="12"/>
      <c r="G108" s="12"/>
      <c r="H108" s="12"/>
      <c r="I108" s="12"/>
    </row>
    <row r="109" spans="1:9" x14ac:dyDescent="0.25">
      <c r="B109" s="12"/>
      <c r="C109" s="12"/>
      <c r="D109" s="12"/>
      <c r="E109" s="12"/>
      <c r="F109" s="12"/>
      <c r="G109" s="12"/>
      <c r="H109" s="12"/>
      <c r="I109" s="12"/>
    </row>
    <row r="110" spans="1:9" x14ac:dyDescent="0.25">
      <c r="B110" s="12"/>
      <c r="C110" s="12"/>
      <c r="D110" s="12"/>
      <c r="E110" s="12"/>
      <c r="F110" s="12"/>
      <c r="G110" s="12"/>
      <c r="H110" s="12"/>
      <c r="I110" s="12"/>
    </row>
    <row r="111" spans="1:9" x14ac:dyDescent="0.25">
      <c r="B111" s="12"/>
      <c r="C111" s="12"/>
      <c r="D111" s="12"/>
      <c r="E111" s="12"/>
      <c r="F111" s="12"/>
      <c r="G111" s="12"/>
      <c r="H111" s="12"/>
      <c r="I111" s="12"/>
    </row>
    <row r="112" spans="1:9" x14ac:dyDescent="0.25">
      <c r="B112" s="12"/>
      <c r="C112" s="12"/>
      <c r="D112" s="12"/>
      <c r="E112" s="12"/>
      <c r="F112" s="12"/>
      <c r="G112" s="12"/>
      <c r="H112" s="12"/>
      <c r="I112" s="12"/>
    </row>
    <row r="114" spans="1:14" x14ac:dyDescent="0.25">
      <c r="K114" s="21"/>
    </row>
    <row r="115" spans="1:14" x14ac:dyDescent="0.25">
      <c r="A115" s="21"/>
    </row>
    <row r="116" spans="1:14" x14ac:dyDescent="0.25">
      <c r="A116" s="25"/>
      <c r="N116" s="12"/>
    </row>
    <row r="117" spans="1:14" x14ac:dyDescent="0.25">
      <c r="B117" s="12"/>
      <c r="C117" s="12"/>
      <c r="D117" s="12"/>
      <c r="E117" s="12"/>
      <c r="F117" s="12"/>
      <c r="G117" s="12"/>
      <c r="H117" s="12"/>
      <c r="N117" s="12"/>
    </row>
    <row r="118" spans="1:14" x14ac:dyDescent="0.25">
      <c r="B118" s="12"/>
      <c r="C118" s="12"/>
      <c r="D118" s="12"/>
      <c r="E118" s="12"/>
      <c r="F118" s="12"/>
      <c r="G118" s="12"/>
      <c r="H118" s="12"/>
      <c r="N118" s="12"/>
    </row>
    <row r="119" spans="1:14" x14ac:dyDescent="0.25">
      <c r="B119" s="12"/>
      <c r="C119" s="12"/>
      <c r="D119" s="12"/>
      <c r="E119" s="12"/>
      <c r="F119" s="12"/>
      <c r="G119" s="12"/>
      <c r="H119" s="12"/>
      <c r="N119" s="12"/>
    </row>
    <row r="120" spans="1:14" x14ac:dyDescent="0.25">
      <c r="B120" s="12"/>
      <c r="C120" s="12"/>
      <c r="D120" s="12"/>
      <c r="E120" s="12"/>
      <c r="F120" s="12"/>
      <c r="G120" s="12"/>
      <c r="H120" s="12"/>
      <c r="N120" s="12"/>
    </row>
    <row r="121" spans="1:14" x14ac:dyDescent="0.25">
      <c r="B121" s="12"/>
      <c r="C121" s="12"/>
      <c r="D121" s="12"/>
      <c r="E121" s="12"/>
      <c r="F121" s="12"/>
      <c r="G121" s="12"/>
      <c r="H121" s="12"/>
      <c r="N121" s="12"/>
    </row>
    <row r="122" spans="1:14" x14ac:dyDescent="0.25">
      <c r="B122" s="12"/>
      <c r="C122" s="12"/>
      <c r="D122" s="12"/>
      <c r="E122" s="12"/>
      <c r="F122" s="12"/>
      <c r="G122" s="12"/>
      <c r="H122" s="12"/>
      <c r="N122" s="12"/>
    </row>
    <row r="123" spans="1:14" x14ac:dyDescent="0.25">
      <c r="B123" s="12"/>
      <c r="C123" s="12"/>
      <c r="D123" s="12"/>
      <c r="E123" s="12"/>
      <c r="F123" s="12"/>
      <c r="G123" s="12"/>
      <c r="H123" s="12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F55E2-8203-4371-9F48-4C47B653A331}">
  <sheetPr codeName="Sheet31"/>
  <dimension ref="A1:N123"/>
  <sheetViews>
    <sheetView workbookViewId="0">
      <selection activeCell="D7" sqref="D7"/>
    </sheetView>
  </sheetViews>
  <sheetFormatPr defaultRowHeight="15" x14ac:dyDescent="0.25"/>
  <cols>
    <col min="1" max="1" width="24.140625" customWidth="1"/>
    <col min="2" max="2" width="10.42578125" customWidth="1"/>
    <col min="3" max="3" width="10.85546875" customWidth="1"/>
    <col min="4" max="4" width="12.140625" customWidth="1"/>
    <col min="5" max="5" width="10.85546875" customWidth="1"/>
    <col min="6" max="6" width="11.85546875" customWidth="1"/>
    <col min="7" max="7" width="10.42578125" customWidth="1"/>
    <col min="12" max="12" width="12" customWidth="1"/>
    <col min="13" max="13" width="11.5703125" customWidth="1"/>
    <col min="14" max="14" width="11.85546875" customWidth="1"/>
    <col min="15" max="15" width="9.140625" bestFit="1" customWidth="1"/>
  </cols>
  <sheetData>
    <row r="1" spans="1:8" x14ac:dyDescent="0.25">
      <c r="A1" s="81" t="s">
        <v>151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160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504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17</v>
      </c>
      <c r="C12" s="23"/>
      <c r="E12" s="23"/>
    </row>
    <row r="13" spans="1:8" x14ac:dyDescent="0.25">
      <c r="A13" s="14" t="s">
        <v>66</v>
      </c>
      <c r="B13" s="14" t="s">
        <v>18</v>
      </c>
      <c r="C13" s="15">
        <v>1.0900000000000001</v>
      </c>
      <c r="D13" s="14">
        <v>2.2999999999999998</v>
      </c>
      <c r="E13" s="23">
        <f>ROUND(C13*D13,2)</f>
        <v>2.5099999999999998</v>
      </c>
      <c r="F13" s="16">
        <v>0</v>
      </c>
      <c r="G13" s="23">
        <f>ROUND(E13*F13,2)</f>
        <v>0</v>
      </c>
      <c r="H13" s="23">
        <f>ROUND(E13-G13,2)</f>
        <v>2.5099999999999998</v>
      </c>
    </row>
    <row r="14" spans="1:8" x14ac:dyDescent="0.25">
      <c r="A14" s="14" t="s">
        <v>67</v>
      </c>
      <c r="B14" s="14" t="s">
        <v>26</v>
      </c>
      <c r="C14" s="15">
        <v>3.01</v>
      </c>
      <c r="D14" s="14">
        <v>2.3125</v>
      </c>
      <c r="E14" s="23">
        <f>ROUND(C14*D14,2)</f>
        <v>6.96</v>
      </c>
      <c r="F14" s="16">
        <v>0</v>
      </c>
      <c r="G14" s="23">
        <f>ROUND(E14*F14,2)</f>
        <v>0</v>
      </c>
      <c r="H14" s="23">
        <f>ROUND(E14-G14,2)</f>
        <v>6.96</v>
      </c>
    </row>
    <row r="15" spans="1:8" x14ac:dyDescent="0.25">
      <c r="A15" s="14" t="s">
        <v>68</v>
      </c>
      <c r="B15" s="14" t="s">
        <v>26</v>
      </c>
      <c r="C15" s="15">
        <v>7.75</v>
      </c>
      <c r="D15" s="14">
        <v>0.5</v>
      </c>
      <c r="E15" s="23">
        <f>ROUND(C15*D15,2)</f>
        <v>3.88</v>
      </c>
      <c r="F15" s="16">
        <v>0</v>
      </c>
      <c r="G15" s="23">
        <f>ROUND(E15*F15,2)</f>
        <v>0</v>
      </c>
      <c r="H15" s="23">
        <f>ROUND(E15-G15,2)</f>
        <v>3.88</v>
      </c>
    </row>
    <row r="16" spans="1:8" x14ac:dyDescent="0.25">
      <c r="A16" s="14" t="s">
        <v>495</v>
      </c>
      <c r="B16" s="14" t="s">
        <v>496</v>
      </c>
      <c r="C16" s="15">
        <v>41.25</v>
      </c>
      <c r="D16" s="14">
        <v>1.06</v>
      </c>
      <c r="E16" s="23">
        <f>ROUND(C16*D16,2)</f>
        <v>43.73</v>
      </c>
      <c r="F16" s="16">
        <v>0</v>
      </c>
      <c r="G16" s="23">
        <f>ROUND(E16*F16,2)</f>
        <v>0</v>
      </c>
      <c r="H16" s="23">
        <f>ROUND(E16-G16,2)</f>
        <v>43.73</v>
      </c>
    </row>
    <row r="17" spans="1:8" x14ac:dyDescent="0.25">
      <c r="A17" s="13" t="s">
        <v>69</v>
      </c>
      <c r="C17" s="23"/>
      <c r="E17" s="23"/>
    </row>
    <row r="18" spans="1:8" x14ac:dyDescent="0.25">
      <c r="A18" s="14" t="s">
        <v>70</v>
      </c>
      <c r="B18" s="14" t="s">
        <v>29</v>
      </c>
      <c r="C18" s="15">
        <v>0.11</v>
      </c>
      <c r="D18" s="14">
        <v>900</v>
      </c>
      <c r="E18" s="23">
        <f>ROUND(C18*D18,2)</f>
        <v>99</v>
      </c>
      <c r="F18" s="16">
        <v>0</v>
      </c>
      <c r="G18" s="23">
        <f>ROUND(E18*F18,2)</f>
        <v>0</v>
      </c>
      <c r="H18" s="23">
        <f>ROUND(E18-G18,2)</f>
        <v>99</v>
      </c>
    </row>
    <row r="19" spans="1:8" x14ac:dyDescent="0.25">
      <c r="A19" s="13" t="s">
        <v>20</v>
      </c>
      <c r="C19" s="23"/>
      <c r="E19" s="23"/>
    </row>
    <row r="20" spans="1:8" x14ac:dyDescent="0.25">
      <c r="A20" s="14" t="s">
        <v>22</v>
      </c>
      <c r="B20" s="14" t="s">
        <v>21</v>
      </c>
      <c r="C20" s="15">
        <v>25.56</v>
      </c>
      <c r="D20" s="14">
        <v>1.5</v>
      </c>
      <c r="E20" s="23">
        <f>ROUND(C20*D20,2)</f>
        <v>38.340000000000003</v>
      </c>
      <c r="F20" s="16">
        <v>0</v>
      </c>
      <c r="G20" s="23">
        <f>ROUND(E20*F20,2)</f>
        <v>0</v>
      </c>
      <c r="H20" s="23">
        <f>ROUND(E20-G20,2)</f>
        <v>38.340000000000003</v>
      </c>
    </row>
    <row r="21" spans="1:8" x14ac:dyDescent="0.25">
      <c r="A21" s="14" t="s">
        <v>103</v>
      </c>
      <c r="B21" s="14" t="s">
        <v>19</v>
      </c>
      <c r="C21" s="15">
        <v>2.63</v>
      </c>
      <c r="D21" s="14">
        <v>18.399999999999999</v>
      </c>
      <c r="E21" s="23">
        <f>ROUND(C21*D21,2)</f>
        <v>48.39</v>
      </c>
      <c r="F21" s="16">
        <v>0</v>
      </c>
      <c r="G21" s="23">
        <f>ROUND(E21*F21,2)</f>
        <v>0</v>
      </c>
      <c r="H21" s="23">
        <f>ROUND(E21-G21,2)</f>
        <v>48.39</v>
      </c>
    </row>
    <row r="22" spans="1:8" x14ac:dyDescent="0.25">
      <c r="A22" s="13" t="s">
        <v>23</v>
      </c>
      <c r="C22" s="23"/>
      <c r="E22" s="23"/>
    </row>
    <row r="23" spans="1:8" x14ac:dyDescent="0.25">
      <c r="A23" s="14" t="s">
        <v>71</v>
      </c>
      <c r="B23" s="14" t="s">
        <v>48</v>
      </c>
      <c r="C23" s="15">
        <v>20</v>
      </c>
      <c r="D23" s="14">
        <v>1</v>
      </c>
      <c r="E23" s="23">
        <f>ROUND(C23*D23,2)</f>
        <v>20</v>
      </c>
      <c r="F23" s="16">
        <v>0</v>
      </c>
      <c r="G23" s="23">
        <f>ROUND(E23*F23,2)</f>
        <v>0</v>
      </c>
      <c r="H23" s="23">
        <f>ROUND(E23-G23,2)</f>
        <v>20</v>
      </c>
    </row>
    <row r="24" spans="1:8" x14ac:dyDescent="0.25">
      <c r="A24" s="13" t="s">
        <v>24</v>
      </c>
      <c r="C24" s="23"/>
      <c r="E24" s="23"/>
    </row>
    <row r="25" spans="1:8" x14ac:dyDescent="0.25">
      <c r="A25" s="14" t="s">
        <v>59</v>
      </c>
      <c r="B25" s="14" t="s">
        <v>26</v>
      </c>
      <c r="C25" s="15">
        <v>15</v>
      </c>
      <c r="D25" s="14">
        <v>0.5</v>
      </c>
      <c r="E25" s="23">
        <f t="shared" ref="E25:E30" si="0">ROUND(C25*D25,2)</f>
        <v>7.5</v>
      </c>
      <c r="F25" s="16">
        <v>0</v>
      </c>
      <c r="G25" s="23">
        <f t="shared" ref="G25:G30" si="1">ROUND(E25*F25,2)</f>
        <v>0</v>
      </c>
      <c r="H25" s="23">
        <f t="shared" ref="H25:H30" si="2">ROUND(E25-G25,2)</f>
        <v>7.5</v>
      </c>
    </row>
    <row r="26" spans="1:8" x14ac:dyDescent="0.25">
      <c r="A26" s="14" t="s">
        <v>25</v>
      </c>
      <c r="B26" s="14" t="s">
        <v>18</v>
      </c>
      <c r="C26" s="15">
        <v>0.12</v>
      </c>
      <c r="D26" s="14">
        <v>32</v>
      </c>
      <c r="E26" s="23">
        <f t="shared" si="0"/>
        <v>3.84</v>
      </c>
      <c r="F26" s="16">
        <v>0</v>
      </c>
      <c r="G26" s="23">
        <f t="shared" si="1"/>
        <v>0</v>
      </c>
      <c r="H26" s="23">
        <f t="shared" si="2"/>
        <v>3.84</v>
      </c>
    </row>
    <row r="27" spans="1:8" x14ac:dyDescent="0.25">
      <c r="A27" s="14" t="s">
        <v>105</v>
      </c>
      <c r="B27" s="14" t="s">
        <v>18</v>
      </c>
      <c r="C27" s="15">
        <v>0.32</v>
      </c>
      <c r="D27" s="14">
        <v>48</v>
      </c>
      <c r="E27" s="23">
        <f t="shared" si="0"/>
        <v>15.36</v>
      </c>
      <c r="F27" s="16">
        <v>0</v>
      </c>
      <c r="G27" s="23">
        <f t="shared" si="1"/>
        <v>0</v>
      </c>
      <c r="H27" s="23">
        <f t="shared" si="2"/>
        <v>15.36</v>
      </c>
    </row>
    <row r="28" spans="1:8" x14ac:dyDescent="0.25">
      <c r="A28" s="14" t="s">
        <v>106</v>
      </c>
      <c r="B28" s="14" t="s">
        <v>26</v>
      </c>
      <c r="C28" s="15">
        <v>7.34</v>
      </c>
      <c r="D28" s="14">
        <v>2</v>
      </c>
      <c r="E28" s="23">
        <f t="shared" si="0"/>
        <v>14.68</v>
      </c>
      <c r="F28" s="16">
        <v>0</v>
      </c>
      <c r="G28" s="23">
        <f t="shared" si="1"/>
        <v>0</v>
      </c>
      <c r="H28" s="23">
        <f t="shared" si="2"/>
        <v>14.68</v>
      </c>
    </row>
    <row r="29" spans="1:8" x14ac:dyDescent="0.25">
      <c r="A29" s="14" t="s">
        <v>370</v>
      </c>
      <c r="B29" s="14" t="s">
        <v>26</v>
      </c>
      <c r="C29" s="15">
        <v>6.07</v>
      </c>
      <c r="D29" s="14">
        <v>7</v>
      </c>
      <c r="E29" s="23">
        <f t="shared" si="0"/>
        <v>42.49</v>
      </c>
      <c r="F29" s="16">
        <v>0</v>
      </c>
      <c r="G29" s="23">
        <f t="shared" si="1"/>
        <v>0</v>
      </c>
      <c r="H29" s="23">
        <f t="shared" si="2"/>
        <v>42.49</v>
      </c>
    </row>
    <row r="30" spans="1:8" x14ac:dyDescent="0.25">
      <c r="A30" s="14" t="s">
        <v>74</v>
      </c>
      <c r="B30" s="14" t="s">
        <v>26</v>
      </c>
      <c r="C30" s="15">
        <v>7.79</v>
      </c>
      <c r="D30" s="14">
        <v>2</v>
      </c>
      <c r="E30" s="23">
        <f t="shared" si="0"/>
        <v>15.58</v>
      </c>
      <c r="F30" s="16">
        <v>0</v>
      </c>
      <c r="G30" s="23">
        <f t="shared" si="1"/>
        <v>0</v>
      </c>
      <c r="H30" s="23">
        <f t="shared" si="2"/>
        <v>15.58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78</v>
      </c>
      <c r="B32" s="14" t="s">
        <v>29</v>
      </c>
      <c r="C32" s="15">
        <v>7.97</v>
      </c>
      <c r="D32" s="14">
        <v>2</v>
      </c>
      <c r="E32" s="23">
        <f>ROUND(C32*D32,2)</f>
        <v>15.94</v>
      </c>
      <c r="F32" s="16">
        <v>0</v>
      </c>
      <c r="G32" s="23">
        <f>ROUND(E32*F32,2)</f>
        <v>0</v>
      </c>
      <c r="H32" s="23">
        <f>ROUND(E32-G32,2)</f>
        <v>15.94</v>
      </c>
    </row>
    <row r="33" spans="1:8" x14ac:dyDescent="0.25">
      <c r="A33" s="14" t="s">
        <v>107</v>
      </c>
      <c r="B33" s="14" t="s">
        <v>18</v>
      </c>
      <c r="C33" s="15">
        <v>1.77</v>
      </c>
      <c r="D33" s="14">
        <v>3.2</v>
      </c>
      <c r="E33" s="23">
        <f>ROUND(C33*D33,2)</f>
        <v>5.66</v>
      </c>
      <c r="F33" s="16">
        <v>0</v>
      </c>
      <c r="G33" s="23">
        <f>ROUND(E33*F33,2)</f>
        <v>0</v>
      </c>
      <c r="H33" s="23">
        <f>ROUND(E33-G33,2)</f>
        <v>5.66</v>
      </c>
    </row>
    <row r="34" spans="1:8" x14ac:dyDescent="0.25">
      <c r="A34" s="14" t="s">
        <v>79</v>
      </c>
      <c r="B34" s="14" t="s">
        <v>18</v>
      </c>
      <c r="C34" s="15">
        <v>7.29</v>
      </c>
      <c r="D34" s="14">
        <v>2</v>
      </c>
      <c r="E34" s="23">
        <f>ROUND(C34*D34,2)</f>
        <v>14.58</v>
      </c>
      <c r="F34" s="16">
        <v>0</v>
      </c>
      <c r="G34" s="23">
        <f>ROUND(E34*F34,2)</f>
        <v>0</v>
      </c>
      <c r="H34" s="23">
        <f>ROUND(E34-G34,2)</f>
        <v>14.58</v>
      </c>
    </row>
    <row r="35" spans="1:8" x14ac:dyDescent="0.25">
      <c r="A35" s="14" t="s">
        <v>111</v>
      </c>
      <c r="B35" s="14" t="s">
        <v>48</v>
      </c>
      <c r="C35" s="15">
        <v>15</v>
      </c>
      <c r="D35" s="14">
        <v>1</v>
      </c>
      <c r="E35" s="23">
        <f>ROUND(C35*D35,2)</f>
        <v>15</v>
      </c>
      <c r="F35" s="16">
        <v>0</v>
      </c>
      <c r="G35" s="23">
        <f>ROUND(E35*F35,2)</f>
        <v>0</v>
      </c>
      <c r="H35" s="23">
        <f>ROUND(E35-G35,2)</f>
        <v>15</v>
      </c>
    </row>
    <row r="36" spans="1:8" x14ac:dyDescent="0.25">
      <c r="A36" s="13" t="s">
        <v>33</v>
      </c>
      <c r="C36" s="23"/>
      <c r="E36" s="23"/>
    </row>
    <row r="37" spans="1:8" x14ac:dyDescent="0.25">
      <c r="A37" s="14" t="s">
        <v>371</v>
      </c>
      <c r="B37" s="14" t="s">
        <v>60</v>
      </c>
      <c r="C37" s="15">
        <v>2.66</v>
      </c>
      <c r="D37" s="14">
        <v>45</v>
      </c>
      <c r="E37" s="23">
        <f>ROUND(C37*D37,2)</f>
        <v>119.7</v>
      </c>
      <c r="F37" s="16">
        <v>0</v>
      </c>
      <c r="G37" s="23">
        <f>ROUND(E37*F37,2)</f>
        <v>0</v>
      </c>
      <c r="H37" s="23">
        <f>ROUND(E37-G37,2)</f>
        <v>119.7</v>
      </c>
    </row>
    <row r="38" spans="1:8" x14ac:dyDescent="0.25">
      <c r="A38" s="13" t="s">
        <v>85</v>
      </c>
      <c r="C38" s="23"/>
      <c r="E38" s="23"/>
    </row>
    <row r="39" spans="1:8" x14ac:dyDescent="0.25">
      <c r="A39" s="14" t="s">
        <v>86</v>
      </c>
      <c r="B39" s="14" t="s">
        <v>18</v>
      </c>
      <c r="C39" s="15">
        <v>0.06</v>
      </c>
      <c r="D39" s="14">
        <v>32</v>
      </c>
      <c r="E39" s="23">
        <f>ROUND(C39*D39,2)</f>
        <v>1.92</v>
      </c>
      <c r="F39" s="16">
        <v>0</v>
      </c>
      <c r="G39" s="23">
        <f>ROUND(E39*F39,2)</f>
        <v>0</v>
      </c>
      <c r="H39" s="23">
        <f>ROUND(E39-G39,2)</f>
        <v>1.92</v>
      </c>
    </row>
    <row r="40" spans="1:8" x14ac:dyDescent="0.25">
      <c r="A40" s="13" t="s">
        <v>113</v>
      </c>
      <c r="C40" s="23"/>
      <c r="E40" s="23"/>
    </row>
    <row r="41" spans="1:8" x14ac:dyDescent="0.25">
      <c r="A41" s="14" t="s">
        <v>114</v>
      </c>
      <c r="B41" s="14" t="s">
        <v>26</v>
      </c>
      <c r="C41" s="15">
        <v>3.3</v>
      </c>
      <c r="D41" s="14">
        <v>0.4</v>
      </c>
      <c r="E41" s="23">
        <f>ROUND(C41*D41,2)</f>
        <v>1.32</v>
      </c>
      <c r="F41" s="16">
        <v>0</v>
      </c>
      <c r="G41" s="23">
        <f>ROUND(E41*F41,2)</f>
        <v>0</v>
      </c>
      <c r="H41" s="23">
        <f>ROUND(E41-G41,2)</f>
        <v>1.32</v>
      </c>
    </row>
    <row r="42" spans="1:8" x14ac:dyDescent="0.25">
      <c r="A42" s="13" t="s">
        <v>61</v>
      </c>
      <c r="C42" s="23"/>
      <c r="E42" s="23"/>
    </row>
    <row r="43" spans="1:8" x14ac:dyDescent="0.25">
      <c r="A43" s="14" t="s">
        <v>62</v>
      </c>
      <c r="B43" s="14" t="s">
        <v>48</v>
      </c>
      <c r="C43" s="15">
        <v>9</v>
      </c>
      <c r="D43" s="14">
        <v>1</v>
      </c>
      <c r="E43" s="23">
        <f>ROUND(C43*D43,2)</f>
        <v>9</v>
      </c>
      <c r="F43" s="16">
        <v>0</v>
      </c>
      <c r="G43" s="23">
        <f>ROUND(E43*F43,2)</f>
        <v>0</v>
      </c>
      <c r="H43" s="23">
        <f>ROUND(E43-G43,2)</f>
        <v>9</v>
      </c>
    </row>
    <row r="44" spans="1:8" x14ac:dyDescent="0.25">
      <c r="A44" s="13" t="s">
        <v>87</v>
      </c>
      <c r="C44" s="23"/>
      <c r="E44" s="23"/>
    </row>
    <row r="45" spans="1:8" x14ac:dyDescent="0.25">
      <c r="A45" s="14" t="s">
        <v>88</v>
      </c>
      <c r="B45" s="14" t="s">
        <v>48</v>
      </c>
      <c r="C45" s="15">
        <v>1</v>
      </c>
      <c r="D45" s="14">
        <v>1</v>
      </c>
      <c r="E45" s="23">
        <f>ROUND(C45*D45,2)</f>
        <v>1</v>
      </c>
      <c r="F45" s="16">
        <v>0</v>
      </c>
      <c r="G45" s="23">
        <f>ROUND(E45*F45,2)</f>
        <v>0</v>
      </c>
      <c r="H45" s="23">
        <f>ROUND(E45-G45,2)</f>
        <v>1</v>
      </c>
    </row>
    <row r="46" spans="1:8" x14ac:dyDescent="0.25">
      <c r="A46" s="13" t="s">
        <v>34</v>
      </c>
      <c r="C46" s="23"/>
      <c r="E46" s="23"/>
    </row>
    <row r="47" spans="1:8" x14ac:dyDescent="0.25">
      <c r="A47" s="14" t="s">
        <v>35</v>
      </c>
      <c r="B47" s="14" t="s">
        <v>36</v>
      </c>
      <c r="C47" s="15">
        <v>63.67</v>
      </c>
      <c r="D47" s="14">
        <v>0.66600000000000004</v>
      </c>
      <c r="E47" s="23">
        <f>ROUND(C47*D47,2)</f>
        <v>42.4</v>
      </c>
      <c r="F47" s="16">
        <v>0</v>
      </c>
      <c r="G47" s="23">
        <f>ROUND(E47*F47,2)</f>
        <v>0</v>
      </c>
      <c r="H47" s="23">
        <f>ROUND(E47-G47,2)</f>
        <v>42.4</v>
      </c>
    </row>
    <row r="48" spans="1:8" x14ac:dyDescent="0.25">
      <c r="A48" s="13" t="s">
        <v>115</v>
      </c>
      <c r="C48" s="23"/>
      <c r="E48" s="23"/>
    </row>
    <row r="49" spans="1:8" x14ac:dyDescent="0.25">
      <c r="A49" s="14" t="s">
        <v>116</v>
      </c>
      <c r="B49" s="14" t="s">
        <v>48</v>
      </c>
      <c r="C49" s="15">
        <v>8</v>
      </c>
      <c r="D49" s="14">
        <v>1</v>
      </c>
      <c r="E49" s="23">
        <f>ROUND(C49*D49,2)</f>
        <v>8</v>
      </c>
      <c r="F49" s="16">
        <v>0</v>
      </c>
      <c r="G49" s="23">
        <f>ROUND(E49*F49,2)</f>
        <v>0</v>
      </c>
      <c r="H49" s="23">
        <f>ROUND(E49-G49,2)</f>
        <v>8</v>
      </c>
    </row>
    <row r="50" spans="1:8" x14ac:dyDescent="0.25">
      <c r="A50" s="13" t="s">
        <v>117</v>
      </c>
      <c r="C50" s="23"/>
      <c r="E50" s="23"/>
    </row>
    <row r="51" spans="1:8" x14ac:dyDescent="0.25">
      <c r="A51" s="14" t="s">
        <v>118</v>
      </c>
      <c r="B51" s="14" t="s">
        <v>48</v>
      </c>
      <c r="C51" s="15">
        <v>10</v>
      </c>
      <c r="D51" s="14">
        <v>0.33300000000000002</v>
      </c>
      <c r="E51" s="23">
        <f>ROUND(C51*D51,2)</f>
        <v>3.33</v>
      </c>
      <c r="F51" s="16">
        <v>0</v>
      </c>
      <c r="G51" s="23">
        <f>ROUND(E51*F51,2)</f>
        <v>0</v>
      </c>
      <c r="H51" s="23">
        <f>ROUND(E51-G51,2)</f>
        <v>3.33</v>
      </c>
    </row>
    <row r="52" spans="1:8" x14ac:dyDescent="0.25">
      <c r="A52" s="13" t="s">
        <v>37</v>
      </c>
      <c r="C52" s="23"/>
      <c r="E52" s="23"/>
    </row>
    <row r="53" spans="1:8" x14ac:dyDescent="0.25">
      <c r="A53" s="14" t="s">
        <v>38</v>
      </c>
      <c r="B53" s="14" t="s">
        <v>39</v>
      </c>
      <c r="C53" s="15">
        <v>19.28</v>
      </c>
      <c r="D53" s="14">
        <v>0.38419999999999999</v>
      </c>
      <c r="E53" s="23">
        <f>ROUND(C53*D53,2)</f>
        <v>7.41</v>
      </c>
      <c r="F53" s="16">
        <v>0</v>
      </c>
      <c r="G53" s="23">
        <f>ROUND(E53*F53,2)</f>
        <v>0</v>
      </c>
      <c r="H53" s="23">
        <f>ROUND(E53-G53,2)</f>
        <v>7.41</v>
      </c>
    </row>
    <row r="54" spans="1:8" x14ac:dyDescent="0.25">
      <c r="A54" s="14" t="s">
        <v>91</v>
      </c>
      <c r="B54" s="14" t="s">
        <v>39</v>
      </c>
      <c r="C54" s="15">
        <v>19.28</v>
      </c>
      <c r="D54" s="14">
        <v>0.2722</v>
      </c>
      <c r="E54" s="23">
        <f>ROUND(C54*D54,2)</f>
        <v>5.25</v>
      </c>
      <c r="F54" s="16">
        <v>0</v>
      </c>
      <c r="G54" s="23">
        <f>ROUND(E54*F54,2)</f>
        <v>0</v>
      </c>
      <c r="H54" s="23">
        <f>ROUND(E54-G54,2)</f>
        <v>5.25</v>
      </c>
    </row>
    <row r="55" spans="1:8" x14ac:dyDescent="0.25">
      <c r="A55" s="13" t="s">
        <v>43</v>
      </c>
      <c r="C55" s="23"/>
      <c r="E55" s="23"/>
    </row>
    <row r="56" spans="1:8" x14ac:dyDescent="0.25">
      <c r="A56" s="14" t="s">
        <v>42</v>
      </c>
      <c r="B56" s="14" t="s">
        <v>39</v>
      </c>
      <c r="C56" s="15">
        <v>9.06</v>
      </c>
      <c r="D56" s="14">
        <v>9.98E-2</v>
      </c>
      <c r="E56" s="23">
        <f>ROUND(C56*D56,2)</f>
        <v>0.9</v>
      </c>
      <c r="F56" s="16">
        <v>0</v>
      </c>
      <c r="G56" s="23">
        <f>ROUND(E56*F56,2)</f>
        <v>0</v>
      </c>
      <c r="H56" s="23">
        <f>ROUND(E56-G56,2)</f>
        <v>0.9</v>
      </c>
    </row>
    <row r="57" spans="1:8" x14ac:dyDescent="0.25">
      <c r="A57" s="14" t="s">
        <v>91</v>
      </c>
      <c r="B57" s="14" t="s">
        <v>39</v>
      </c>
      <c r="C57" s="15">
        <v>9.06</v>
      </c>
      <c r="D57" s="14">
        <v>0.22220000000000001</v>
      </c>
      <c r="E57" s="23">
        <f>ROUND(C57*D57,2)</f>
        <v>2.0099999999999998</v>
      </c>
      <c r="F57" s="16">
        <v>0</v>
      </c>
      <c r="G57" s="23">
        <f>ROUND(E57*F57,2)</f>
        <v>0</v>
      </c>
      <c r="H57" s="23">
        <f>ROUND(E57-G57,2)</f>
        <v>2.0099999999999998</v>
      </c>
    </row>
    <row r="58" spans="1:8" x14ac:dyDescent="0.25">
      <c r="A58" s="14" t="s">
        <v>44</v>
      </c>
      <c r="B58" s="14" t="s">
        <v>39</v>
      </c>
      <c r="C58" s="15">
        <v>19.29</v>
      </c>
      <c r="D58" s="14">
        <v>0.52510000000000001</v>
      </c>
      <c r="E58" s="23">
        <f>ROUND(C58*D58,2)</f>
        <v>10.130000000000001</v>
      </c>
      <c r="F58" s="16">
        <v>0</v>
      </c>
      <c r="G58" s="23">
        <f>ROUND(E58*F58,2)</f>
        <v>0</v>
      </c>
      <c r="H58" s="23">
        <f>ROUND(E58-G58,2)</f>
        <v>10.130000000000001</v>
      </c>
    </row>
    <row r="59" spans="1:8" x14ac:dyDescent="0.25">
      <c r="A59" s="13" t="s">
        <v>45</v>
      </c>
      <c r="C59" s="23"/>
      <c r="E59" s="23"/>
    </row>
    <row r="60" spans="1:8" x14ac:dyDescent="0.25">
      <c r="A60" s="14" t="s">
        <v>38</v>
      </c>
      <c r="B60" s="14" t="s">
        <v>19</v>
      </c>
      <c r="C60" s="15">
        <v>2.94</v>
      </c>
      <c r="D60" s="14">
        <v>5.9324000000000003</v>
      </c>
      <c r="E60" s="23">
        <f>ROUND(C60*D60,2)</f>
        <v>17.440000000000001</v>
      </c>
      <c r="F60" s="16">
        <v>0</v>
      </c>
      <c r="G60" s="23">
        <f>ROUND(E60*F60,2)</f>
        <v>0</v>
      </c>
      <c r="H60" s="23">
        <f>ROUND(E60-G60,2)</f>
        <v>17.440000000000001</v>
      </c>
    </row>
    <row r="61" spans="1:8" x14ac:dyDescent="0.25">
      <c r="A61" s="14" t="s">
        <v>91</v>
      </c>
      <c r="B61" s="14" t="s">
        <v>19</v>
      </c>
      <c r="C61" s="15">
        <v>2.94</v>
      </c>
      <c r="D61" s="14">
        <v>5.7069000000000001</v>
      </c>
      <c r="E61" s="23">
        <f>ROUND(C61*D61,2)</f>
        <v>16.78</v>
      </c>
      <c r="F61" s="16">
        <v>0</v>
      </c>
      <c r="G61" s="23">
        <f>ROUND(E61*F61,2)</f>
        <v>0</v>
      </c>
      <c r="H61" s="23">
        <f>ROUND(E61-G61,2)</f>
        <v>16.78</v>
      </c>
    </row>
    <row r="62" spans="1:8" x14ac:dyDescent="0.25">
      <c r="A62" s="13" t="s">
        <v>47</v>
      </c>
      <c r="C62" s="23"/>
      <c r="E62" s="23"/>
    </row>
    <row r="63" spans="1:8" x14ac:dyDescent="0.25">
      <c r="A63" s="14" t="s">
        <v>42</v>
      </c>
      <c r="B63" s="14" t="s">
        <v>48</v>
      </c>
      <c r="C63" s="15">
        <v>8.89</v>
      </c>
      <c r="D63" s="14">
        <v>1</v>
      </c>
      <c r="E63" s="23">
        <f>ROUND(C63*D63,2)</f>
        <v>8.89</v>
      </c>
      <c r="F63" s="16">
        <v>0</v>
      </c>
      <c r="G63" s="23">
        <f>ROUND(E63*F63,2)</f>
        <v>0</v>
      </c>
      <c r="H63" s="23">
        <f t="shared" ref="H63:H68" si="3">ROUND(E63-G63,2)</f>
        <v>8.89</v>
      </c>
    </row>
    <row r="64" spans="1:8" x14ac:dyDescent="0.25">
      <c r="A64" s="14" t="s">
        <v>38</v>
      </c>
      <c r="B64" s="14" t="s">
        <v>48</v>
      </c>
      <c r="C64" s="15">
        <v>4.74</v>
      </c>
      <c r="D64" s="14">
        <v>1</v>
      </c>
      <c r="E64" s="23">
        <f>ROUND(C64*D64,2)</f>
        <v>4.74</v>
      </c>
      <c r="F64" s="16">
        <v>0</v>
      </c>
      <c r="G64" s="23">
        <f>ROUND(E64*F64,2)</f>
        <v>0</v>
      </c>
      <c r="H64" s="23">
        <f t="shared" si="3"/>
        <v>4.74</v>
      </c>
    </row>
    <row r="65" spans="1:8" x14ac:dyDescent="0.25">
      <c r="A65" s="14" t="s">
        <v>91</v>
      </c>
      <c r="B65" s="14" t="s">
        <v>48</v>
      </c>
      <c r="C65" s="15">
        <v>31.49</v>
      </c>
      <c r="D65" s="14">
        <v>1</v>
      </c>
      <c r="E65" s="23">
        <f>ROUND(C65*D65,2)</f>
        <v>31.49</v>
      </c>
      <c r="F65" s="16">
        <v>0</v>
      </c>
      <c r="G65" s="23">
        <f>ROUND(E65*F65,2)</f>
        <v>0</v>
      </c>
      <c r="H65" s="23">
        <f t="shared" si="3"/>
        <v>31.49</v>
      </c>
    </row>
    <row r="66" spans="1:8" x14ac:dyDescent="0.25">
      <c r="A66" s="9" t="s">
        <v>49</v>
      </c>
      <c r="B66" s="9" t="s">
        <v>48</v>
      </c>
      <c r="C66" s="10">
        <v>24.05</v>
      </c>
      <c r="D66" s="9">
        <v>1</v>
      </c>
      <c r="E66" s="22">
        <f>ROUND(C66*D66,2)</f>
        <v>24.05</v>
      </c>
      <c r="F66" s="11">
        <v>0</v>
      </c>
      <c r="G66" s="22">
        <f>ROUND(E66*F66,2)</f>
        <v>0</v>
      </c>
      <c r="H66" s="22">
        <f t="shared" si="3"/>
        <v>24.05</v>
      </c>
    </row>
    <row r="67" spans="1:8" x14ac:dyDescent="0.25">
      <c r="A67" s="7" t="s">
        <v>50</v>
      </c>
      <c r="C67" s="23"/>
      <c r="E67" s="23">
        <f>SUM(E13:E66)</f>
        <v>729.19999999999993</v>
      </c>
      <c r="G67" s="12">
        <f>SUM(G13:G66)</f>
        <v>0</v>
      </c>
      <c r="H67" s="12">
        <f t="shared" si="3"/>
        <v>729.2</v>
      </c>
    </row>
    <row r="68" spans="1:8" x14ac:dyDescent="0.25">
      <c r="A68" s="7" t="s">
        <v>51</v>
      </c>
      <c r="C68" s="23"/>
      <c r="E68" s="23" t="e">
        <f>+#REF!-E67</f>
        <v>#REF!</v>
      </c>
      <c r="G68" s="12" t="e">
        <f>+#REF!-G67</f>
        <v>#REF!</v>
      </c>
      <c r="H68" s="12" t="e">
        <f t="shared" si="3"/>
        <v>#REF!</v>
      </c>
    </row>
    <row r="69" spans="1:8" x14ac:dyDescent="0.25">
      <c r="A69" t="s">
        <v>12</v>
      </c>
      <c r="C69" s="23"/>
      <c r="E69" s="23"/>
    </row>
    <row r="70" spans="1:8" x14ac:dyDescent="0.25">
      <c r="A70" s="7" t="s">
        <v>52</v>
      </c>
      <c r="C70" s="23"/>
      <c r="E70" s="23"/>
    </row>
    <row r="71" spans="1:8" x14ac:dyDescent="0.25">
      <c r="A71" s="14" t="s">
        <v>42</v>
      </c>
      <c r="B71" s="14" t="s">
        <v>48</v>
      </c>
      <c r="C71" s="15">
        <v>16.239999999999998</v>
      </c>
      <c r="D71" s="14">
        <v>1</v>
      </c>
      <c r="E71" s="23">
        <f>ROUND(C71*D71,2)</f>
        <v>16.239999999999998</v>
      </c>
      <c r="F71" s="16">
        <v>0</v>
      </c>
      <c r="G71" s="23">
        <f>ROUND(E71*F71,2)</f>
        <v>0</v>
      </c>
      <c r="H71" s="23">
        <f t="shared" ref="H71:H76" si="4">ROUND(E71-G71,2)</f>
        <v>16.239999999999998</v>
      </c>
    </row>
    <row r="72" spans="1:8" x14ac:dyDescent="0.25">
      <c r="A72" s="14" t="s">
        <v>38</v>
      </c>
      <c r="B72" s="14" t="s">
        <v>48</v>
      </c>
      <c r="C72" s="15">
        <v>36.659999999999997</v>
      </c>
      <c r="D72" s="14">
        <v>1</v>
      </c>
      <c r="E72" s="23">
        <f>ROUND(C72*D72,2)</f>
        <v>36.659999999999997</v>
      </c>
      <c r="F72" s="16">
        <v>0</v>
      </c>
      <c r="G72" s="23">
        <f>ROUND(E72*F72,2)</f>
        <v>0</v>
      </c>
      <c r="H72" s="23">
        <f t="shared" si="4"/>
        <v>36.659999999999997</v>
      </c>
    </row>
    <row r="73" spans="1:8" x14ac:dyDescent="0.25">
      <c r="A73" s="9" t="s">
        <v>91</v>
      </c>
      <c r="B73" s="9" t="s">
        <v>48</v>
      </c>
      <c r="C73" s="10">
        <v>157.02000000000001</v>
      </c>
      <c r="D73" s="9">
        <v>1</v>
      </c>
      <c r="E73" s="22">
        <f>ROUND(C73*D73,2)</f>
        <v>157.02000000000001</v>
      </c>
      <c r="F73" s="11">
        <v>0</v>
      </c>
      <c r="G73" s="22">
        <f>ROUND(E73*F73,2)</f>
        <v>0</v>
      </c>
      <c r="H73" s="22">
        <f t="shared" si="4"/>
        <v>157.02000000000001</v>
      </c>
    </row>
    <row r="74" spans="1:8" x14ac:dyDescent="0.25">
      <c r="A74" s="7" t="s">
        <v>53</v>
      </c>
      <c r="C74" s="23"/>
      <c r="E74" s="23">
        <f>SUM(E71:E73)</f>
        <v>209.92000000000002</v>
      </c>
      <c r="G74" s="12">
        <f>SUM(G71:G73)</f>
        <v>0</v>
      </c>
      <c r="H74" s="12">
        <f t="shared" si="4"/>
        <v>209.92</v>
      </c>
    </row>
    <row r="75" spans="1:8" x14ac:dyDescent="0.25">
      <c r="A75" s="7" t="s">
        <v>54</v>
      </c>
      <c r="C75" s="23"/>
      <c r="E75" s="23">
        <f>+E67+E74</f>
        <v>939.11999999999989</v>
      </c>
      <c r="G75" s="12">
        <f>+G67+G74</f>
        <v>0</v>
      </c>
      <c r="H75" s="12">
        <f t="shared" si="4"/>
        <v>939.12</v>
      </c>
    </row>
    <row r="76" spans="1:8" x14ac:dyDescent="0.25">
      <c r="A76" s="7" t="s">
        <v>55</v>
      </c>
      <c r="C76" s="23"/>
      <c r="E76" s="23" t="e">
        <f>+#REF!-E75</f>
        <v>#REF!</v>
      </c>
      <c r="G76" s="12" t="e">
        <f>+#REF!-G75</f>
        <v>#REF!</v>
      </c>
      <c r="H76" s="12" t="e">
        <f t="shared" si="4"/>
        <v>#REF!</v>
      </c>
    </row>
    <row r="77" spans="1:8" x14ac:dyDescent="0.25">
      <c r="A77" t="s">
        <v>119</v>
      </c>
      <c r="C77" s="23"/>
      <c r="E77" s="23"/>
    </row>
    <row r="78" spans="1:8" x14ac:dyDescent="0.25">
      <c r="A78" t="s">
        <v>483</v>
      </c>
      <c r="C78" s="23"/>
      <c r="E78" s="23"/>
    </row>
    <row r="79" spans="1:8" x14ac:dyDescent="0.25">
      <c r="A79" s="7" t="s">
        <v>120</v>
      </c>
      <c r="C79" s="23"/>
      <c r="E79" s="23"/>
    </row>
    <row r="80" spans="1:8" x14ac:dyDescent="0.25">
      <c r="A80" s="7" t="s">
        <v>121</v>
      </c>
      <c r="C80" s="23"/>
      <c r="E80" s="23"/>
    </row>
    <row r="98" spans="1:9" x14ac:dyDescent="0.25">
      <c r="A98" t="str" cm="1">
        <f t="array" aca="1" ref="A98" ca="1">MID(CELL("filename",A1),FIND("]",CELL("filename",A1))+1,256)</f>
        <v>cotton19</v>
      </c>
    </row>
    <row r="99" spans="1:9" x14ac:dyDescent="0.25">
      <c r="A99" s="7" t="s">
        <v>50</v>
      </c>
      <c r="E99" s="25">
        <f>VLOOKUP(A99,$A$1:$H$98,5,FALSE)</f>
        <v>729.19999999999993</v>
      </c>
    </row>
    <row r="100" spans="1:9" x14ac:dyDescent="0.25">
      <c r="A100" s="7" t="s">
        <v>288</v>
      </c>
      <c r="E100" s="25">
        <f>VLOOKUP(A100,$A$1:$H$98,5,FALSE)</f>
        <v>209.92000000000002</v>
      </c>
    </row>
    <row r="101" spans="1:9" x14ac:dyDescent="0.25">
      <c r="A101" s="7" t="s">
        <v>289</v>
      </c>
      <c r="E101" s="25">
        <f t="shared" ref="E101:E102" si="5">VLOOKUP(A101,$A$1:$H$98,5,FALSE)</f>
        <v>939.11999999999989</v>
      </c>
    </row>
    <row r="102" spans="1:9" x14ac:dyDescent="0.25">
      <c r="A102" s="7" t="s">
        <v>55</v>
      </c>
      <c r="E102" s="25" t="e">
        <f t="shared" si="5"/>
        <v>#REF!</v>
      </c>
    </row>
    <row r="103" spans="1:9" x14ac:dyDescent="0.25">
      <c r="A103" s="21" t="s">
        <v>250</v>
      </c>
    </row>
    <row r="104" spans="1:9" x14ac:dyDescent="0.25">
      <c r="A104" s="21"/>
    </row>
    <row r="105" spans="1:9" x14ac:dyDescent="0.25">
      <c r="A105" s="25"/>
      <c r="B105" s="25"/>
      <c r="C105" s="25"/>
      <c r="D105" s="25"/>
      <c r="E105" s="25"/>
      <c r="F105" s="25"/>
      <c r="G105" s="25"/>
      <c r="H105" s="25"/>
    </row>
    <row r="106" spans="1:9" x14ac:dyDescent="0.25">
      <c r="B106" s="12"/>
      <c r="C106" s="12"/>
      <c r="D106" s="12"/>
      <c r="E106" s="12"/>
      <c r="F106" s="12"/>
      <c r="G106" s="12"/>
      <c r="H106" s="12"/>
      <c r="I106" s="12"/>
    </row>
    <row r="107" spans="1:9" x14ac:dyDescent="0.25">
      <c r="B107" s="12"/>
      <c r="C107" s="12"/>
      <c r="D107" s="12"/>
      <c r="E107" s="12"/>
      <c r="F107" s="12"/>
      <c r="G107" s="12"/>
      <c r="H107" s="12"/>
      <c r="I107" s="12"/>
    </row>
    <row r="108" spans="1:9" x14ac:dyDescent="0.25">
      <c r="B108" s="12"/>
      <c r="C108" s="12"/>
      <c r="D108" s="12"/>
      <c r="E108" s="12"/>
      <c r="F108" s="12"/>
      <c r="G108" s="12"/>
      <c r="H108" s="12"/>
      <c r="I108" s="12"/>
    </row>
    <row r="109" spans="1:9" x14ac:dyDescent="0.25">
      <c r="B109" s="12"/>
      <c r="C109" s="12"/>
      <c r="D109" s="12"/>
      <c r="E109" s="12"/>
      <c r="F109" s="12"/>
      <c r="G109" s="12"/>
      <c r="H109" s="12"/>
      <c r="I109" s="12"/>
    </row>
    <row r="110" spans="1:9" x14ac:dyDescent="0.25">
      <c r="B110" s="12"/>
      <c r="C110" s="12"/>
      <c r="D110" s="12"/>
      <c r="E110" s="12"/>
      <c r="F110" s="12"/>
      <c r="G110" s="12"/>
      <c r="H110" s="12"/>
      <c r="I110" s="12"/>
    </row>
    <row r="111" spans="1:9" x14ac:dyDescent="0.25">
      <c r="B111" s="12"/>
      <c r="C111" s="12"/>
      <c r="D111" s="12"/>
      <c r="E111" s="12"/>
      <c r="F111" s="12"/>
      <c r="G111" s="12"/>
      <c r="H111" s="12"/>
      <c r="I111" s="12"/>
    </row>
    <row r="112" spans="1:9" x14ac:dyDescent="0.25">
      <c r="B112" s="12"/>
      <c r="C112" s="12"/>
      <c r="D112" s="12"/>
      <c r="E112" s="12"/>
      <c r="F112" s="12"/>
      <c r="G112" s="12"/>
      <c r="H112" s="12"/>
      <c r="I112" s="12"/>
    </row>
    <row r="114" spans="1:14" x14ac:dyDescent="0.25">
      <c r="K114" s="21"/>
    </row>
    <row r="115" spans="1:14" x14ac:dyDescent="0.25">
      <c r="A115" s="21"/>
    </row>
    <row r="116" spans="1:14" x14ac:dyDescent="0.25">
      <c r="A116" s="25"/>
      <c r="N116" s="12"/>
    </row>
    <row r="117" spans="1:14" x14ac:dyDescent="0.25">
      <c r="B117" s="12"/>
      <c r="C117" s="12"/>
      <c r="D117" s="12"/>
      <c r="E117" s="12"/>
      <c r="F117" s="12"/>
      <c r="G117" s="12"/>
      <c r="H117" s="12"/>
      <c r="N117" s="12"/>
    </row>
    <row r="118" spans="1:14" x14ac:dyDescent="0.25">
      <c r="B118" s="12"/>
      <c r="C118" s="12"/>
      <c r="D118" s="12"/>
      <c r="E118" s="12"/>
      <c r="F118" s="12"/>
      <c r="G118" s="12"/>
      <c r="H118" s="12"/>
      <c r="N118" s="12"/>
    </row>
    <row r="119" spans="1:14" x14ac:dyDescent="0.25">
      <c r="B119" s="12"/>
      <c r="C119" s="12"/>
      <c r="D119" s="12"/>
      <c r="E119" s="12"/>
      <c r="F119" s="12"/>
      <c r="G119" s="12"/>
      <c r="H119" s="12"/>
      <c r="N119" s="12"/>
    </row>
    <row r="120" spans="1:14" x14ac:dyDescent="0.25">
      <c r="B120" s="12"/>
      <c r="C120" s="12"/>
      <c r="D120" s="12"/>
      <c r="E120" s="12"/>
      <c r="F120" s="12"/>
      <c r="G120" s="12"/>
      <c r="H120" s="12"/>
      <c r="N120" s="12"/>
    </row>
    <row r="121" spans="1:14" x14ac:dyDescent="0.25">
      <c r="B121" s="12"/>
      <c r="C121" s="12"/>
      <c r="D121" s="12"/>
      <c r="E121" s="12"/>
      <c r="F121" s="12"/>
      <c r="G121" s="12"/>
      <c r="H121" s="12"/>
      <c r="N121" s="12"/>
    </row>
    <row r="122" spans="1:14" x14ac:dyDescent="0.25">
      <c r="B122" s="12"/>
      <c r="C122" s="12"/>
      <c r="D122" s="12"/>
      <c r="E122" s="12"/>
      <c r="F122" s="12"/>
      <c r="G122" s="12"/>
      <c r="H122" s="12"/>
      <c r="N122" s="12"/>
    </row>
    <row r="123" spans="1:14" x14ac:dyDescent="0.25">
      <c r="B123" s="12"/>
      <c r="C123" s="12"/>
      <c r="D123" s="12"/>
      <c r="E123" s="12"/>
      <c r="F123" s="12"/>
      <c r="G123" s="12"/>
      <c r="H123" s="12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4768D6-4E75-48E7-BA42-2E0CA3679861}">
  <sheetPr codeName="Sheet32"/>
  <dimension ref="A1:N123"/>
  <sheetViews>
    <sheetView topLeftCell="A88" workbookViewId="0">
      <selection activeCell="D7" sqref="D7"/>
    </sheetView>
  </sheetViews>
  <sheetFormatPr defaultRowHeight="15" x14ac:dyDescent="0.25"/>
  <cols>
    <col min="2" max="2" width="10.42578125" customWidth="1"/>
    <col min="3" max="3" width="10.85546875" customWidth="1"/>
    <col min="4" max="4" width="12.140625" customWidth="1"/>
    <col min="5" max="5" width="14.5703125" bestFit="1" customWidth="1"/>
    <col min="6" max="6" width="11.85546875" customWidth="1"/>
    <col min="7" max="7" width="10.42578125" customWidth="1"/>
    <col min="8" max="8" width="10.5703125" bestFit="1" customWidth="1"/>
  </cols>
  <sheetData>
    <row r="1" spans="1:8" x14ac:dyDescent="0.25">
      <c r="A1" s="81" t="s">
        <v>230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155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503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17</v>
      </c>
      <c r="C12" s="23"/>
      <c r="E12" s="23"/>
    </row>
    <row r="13" spans="1:8" x14ac:dyDescent="0.25">
      <c r="A13" s="14" t="s">
        <v>66</v>
      </c>
      <c r="B13" s="14" t="s">
        <v>18</v>
      </c>
      <c r="C13" s="15">
        <v>1.0900000000000001</v>
      </c>
      <c r="D13" s="14">
        <v>2.2999999999999998</v>
      </c>
      <c r="E13" s="23">
        <f>ROUND(C13*D13,2)</f>
        <v>2.5099999999999998</v>
      </c>
      <c r="F13" s="16">
        <v>0</v>
      </c>
      <c r="G13" s="23">
        <f>ROUND(E13*F13,2)</f>
        <v>0</v>
      </c>
      <c r="H13" s="23">
        <f>ROUND(E13-G13,2)</f>
        <v>2.5099999999999998</v>
      </c>
    </row>
    <row r="14" spans="1:8" x14ac:dyDescent="0.25">
      <c r="A14" s="14" t="s">
        <v>67</v>
      </c>
      <c r="B14" s="14" t="s">
        <v>26</v>
      </c>
      <c r="C14" s="15">
        <v>3.01</v>
      </c>
      <c r="D14" s="14">
        <v>2.3125</v>
      </c>
      <c r="E14" s="23">
        <f>ROUND(C14*D14,2)</f>
        <v>6.96</v>
      </c>
      <c r="F14" s="16">
        <v>0</v>
      </c>
      <c r="G14" s="23">
        <f>ROUND(E14*F14,2)</f>
        <v>0</v>
      </c>
      <c r="H14" s="23">
        <f>ROUND(E14-G14,2)</f>
        <v>6.96</v>
      </c>
    </row>
    <row r="15" spans="1:8" x14ac:dyDescent="0.25">
      <c r="A15" s="14" t="s">
        <v>68</v>
      </c>
      <c r="B15" s="14" t="s">
        <v>26</v>
      </c>
      <c r="C15" s="15">
        <v>7.75</v>
      </c>
      <c r="D15" s="14">
        <v>0.5</v>
      </c>
      <c r="E15" s="23">
        <f>ROUND(C15*D15,2)</f>
        <v>3.88</v>
      </c>
      <c r="F15" s="16">
        <v>0</v>
      </c>
      <c r="G15" s="23">
        <f>ROUND(E15*F15,2)</f>
        <v>0</v>
      </c>
      <c r="H15" s="23">
        <f>ROUND(E15-G15,2)</f>
        <v>3.88</v>
      </c>
    </row>
    <row r="16" spans="1:8" x14ac:dyDescent="0.25">
      <c r="A16" s="14" t="s">
        <v>495</v>
      </c>
      <c r="B16" s="14" t="s">
        <v>496</v>
      </c>
      <c r="C16" s="15">
        <v>41.25</v>
      </c>
      <c r="D16" s="14">
        <v>1.41</v>
      </c>
      <c r="E16" s="23">
        <f>ROUND(C16*D16,2)</f>
        <v>58.16</v>
      </c>
      <c r="F16" s="16">
        <v>0</v>
      </c>
      <c r="G16" s="23">
        <f>ROUND(E16*F16,2)</f>
        <v>0</v>
      </c>
      <c r="H16" s="23">
        <f>ROUND(E16-G16,2)</f>
        <v>58.16</v>
      </c>
    </row>
    <row r="17" spans="1:8" x14ac:dyDescent="0.25">
      <c r="A17" s="13" t="s">
        <v>69</v>
      </c>
      <c r="C17" s="23"/>
      <c r="E17" s="23"/>
    </row>
    <row r="18" spans="1:8" x14ac:dyDescent="0.25">
      <c r="A18" s="14" t="s">
        <v>70</v>
      </c>
      <c r="B18" s="14" t="s">
        <v>29</v>
      </c>
      <c r="C18" s="15">
        <v>0.11</v>
      </c>
      <c r="D18" s="14">
        <v>1200</v>
      </c>
      <c r="E18" s="23">
        <f>ROUND(C18*D18,2)</f>
        <v>132</v>
      </c>
      <c r="F18" s="16">
        <v>0</v>
      </c>
      <c r="G18" s="23">
        <f>ROUND(E18*F18,2)</f>
        <v>0</v>
      </c>
      <c r="H18" s="23">
        <f>ROUND(E18-G18,2)</f>
        <v>132</v>
      </c>
    </row>
    <row r="19" spans="1:8" x14ac:dyDescent="0.25">
      <c r="A19" s="13" t="s">
        <v>20</v>
      </c>
      <c r="C19" s="23"/>
      <c r="E19" s="23"/>
    </row>
    <row r="20" spans="1:8" x14ac:dyDescent="0.25">
      <c r="A20" s="14" t="s">
        <v>22</v>
      </c>
      <c r="B20" s="14" t="s">
        <v>21</v>
      </c>
      <c r="C20" s="15">
        <v>25.56</v>
      </c>
      <c r="D20" s="14">
        <v>1.5</v>
      </c>
      <c r="E20" s="23">
        <f>ROUND(C20*D20,2)</f>
        <v>38.340000000000003</v>
      </c>
      <c r="F20" s="16">
        <v>0</v>
      </c>
      <c r="G20" s="23">
        <f>ROUND(E20*F20,2)</f>
        <v>0</v>
      </c>
      <c r="H20" s="23">
        <f>ROUND(E20-G20,2)</f>
        <v>38.340000000000003</v>
      </c>
    </row>
    <row r="21" spans="1:8" x14ac:dyDescent="0.25">
      <c r="A21" s="14" t="s">
        <v>103</v>
      </c>
      <c r="B21" s="14" t="s">
        <v>19</v>
      </c>
      <c r="C21" s="15">
        <v>2.63</v>
      </c>
      <c r="D21" s="14">
        <v>28.933199999999999</v>
      </c>
      <c r="E21" s="23">
        <f>ROUND(C21*D21,2)</f>
        <v>76.09</v>
      </c>
      <c r="F21" s="16">
        <v>0</v>
      </c>
      <c r="G21" s="23">
        <f>ROUND(E21*F21,2)</f>
        <v>0</v>
      </c>
      <c r="H21" s="23">
        <f>ROUND(E21-G21,2)</f>
        <v>76.09</v>
      </c>
    </row>
    <row r="22" spans="1:8" x14ac:dyDescent="0.25">
      <c r="A22" s="13" t="s">
        <v>23</v>
      </c>
      <c r="C22" s="23"/>
      <c r="E22" s="23"/>
    </row>
    <row r="23" spans="1:8" x14ac:dyDescent="0.25">
      <c r="A23" s="14" t="s">
        <v>71</v>
      </c>
      <c r="B23" s="14" t="s">
        <v>48</v>
      </c>
      <c r="C23" s="15">
        <v>20</v>
      </c>
      <c r="D23" s="14">
        <v>1</v>
      </c>
      <c r="E23" s="23">
        <f>ROUND(C23*D23,2)</f>
        <v>20</v>
      </c>
      <c r="F23" s="16">
        <v>0</v>
      </c>
      <c r="G23" s="23">
        <f>ROUND(E23*F23,2)</f>
        <v>0</v>
      </c>
      <c r="H23" s="23">
        <f>ROUND(E23-G23,2)</f>
        <v>20</v>
      </c>
    </row>
    <row r="24" spans="1:8" x14ac:dyDescent="0.25">
      <c r="A24" s="13" t="s">
        <v>24</v>
      </c>
      <c r="C24" s="23"/>
      <c r="E24" s="23"/>
    </row>
    <row r="25" spans="1:8" x14ac:dyDescent="0.25">
      <c r="A25" s="14" t="s">
        <v>59</v>
      </c>
      <c r="B25" s="14" t="s">
        <v>26</v>
      </c>
      <c r="C25" s="15">
        <v>15</v>
      </c>
      <c r="D25" s="14">
        <v>0.5</v>
      </c>
      <c r="E25" s="23">
        <f t="shared" ref="E25:E30" si="0">ROUND(C25*D25,2)</f>
        <v>7.5</v>
      </c>
      <c r="F25" s="16">
        <v>0</v>
      </c>
      <c r="G25" s="23">
        <f t="shared" ref="G25:G30" si="1">ROUND(E25*F25,2)</f>
        <v>0</v>
      </c>
      <c r="H25" s="23">
        <f t="shared" ref="H25:H30" si="2">ROUND(E25-G25,2)</f>
        <v>7.5</v>
      </c>
    </row>
    <row r="26" spans="1:8" x14ac:dyDescent="0.25">
      <c r="A26" s="14" t="s">
        <v>25</v>
      </c>
      <c r="B26" s="14" t="s">
        <v>18</v>
      </c>
      <c r="C26" s="15">
        <v>0.12</v>
      </c>
      <c r="D26" s="14">
        <v>32</v>
      </c>
      <c r="E26" s="23">
        <f t="shared" si="0"/>
        <v>3.84</v>
      </c>
      <c r="F26" s="16">
        <v>0</v>
      </c>
      <c r="G26" s="23">
        <f t="shared" si="1"/>
        <v>0</v>
      </c>
      <c r="H26" s="23">
        <f t="shared" si="2"/>
        <v>3.84</v>
      </c>
    </row>
    <row r="27" spans="1:8" x14ac:dyDescent="0.25">
      <c r="A27" s="14" t="s">
        <v>105</v>
      </c>
      <c r="B27" s="14" t="s">
        <v>18</v>
      </c>
      <c r="C27" s="15">
        <v>0.32</v>
      </c>
      <c r="D27" s="14">
        <v>48</v>
      </c>
      <c r="E27" s="23">
        <f t="shared" si="0"/>
        <v>15.36</v>
      </c>
      <c r="F27" s="16">
        <v>0</v>
      </c>
      <c r="G27" s="23">
        <f t="shared" si="1"/>
        <v>0</v>
      </c>
      <c r="H27" s="23">
        <f t="shared" si="2"/>
        <v>15.36</v>
      </c>
    </row>
    <row r="28" spans="1:8" x14ac:dyDescent="0.25">
      <c r="A28" s="14" t="s">
        <v>106</v>
      </c>
      <c r="B28" s="14" t="s">
        <v>26</v>
      </c>
      <c r="C28" s="15">
        <v>7.34</v>
      </c>
      <c r="D28" s="14">
        <v>2</v>
      </c>
      <c r="E28" s="23">
        <f t="shared" si="0"/>
        <v>14.68</v>
      </c>
      <c r="F28" s="16">
        <v>0</v>
      </c>
      <c r="G28" s="23">
        <f t="shared" si="1"/>
        <v>0</v>
      </c>
      <c r="H28" s="23">
        <f t="shared" si="2"/>
        <v>14.68</v>
      </c>
    </row>
    <row r="29" spans="1:8" x14ac:dyDescent="0.25">
      <c r="A29" s="14" t="s">
        <v>370</v>
      </c>
      <c r="B29" s="14" t="s">
        <v>26</v>
      </c>
      <c r="C29" s="15">
        <v>6.07</v>
      </c>
      <c r="D29" s="14">
        <v>7</v>
      </c>
      <c r="E29" s="23">
        <f t="shared" si="0"/>
        <v>42.49</v>
      </c>
      <c r="F29" s="16">
        <v>0</v>
      </c>
      <c r="G29" s="23">
        <f t="shared" si="1"/>
        <v>0</v>
      </c>
      <c r="H29" s="23">
        <f t="shared" si="2"/>
        <v>42.49</v>
      </c>
    </row>
    <row r="30" spans="1:8" x14ac:dyDescent="0.25">
      <c r="A30" s="14" t="s">
        <v>74</v>
      </c>
      <c r="B30" s="14" t="s">
        <v>26</v>
      </c>
      <c r="C30" s="15">
        <v>7.79</v>
      </c>
      <c r="D30" s="14">
        <v>2</v>
      </c>
      <c r="E30" s="23">
        <f t="shared" si="0"/>
        <v>15.58</v>
      </c>
      <c r="F30" s="16">
        <v>0</v>
      </c>
      <c r="G30" s="23">
        <f t="shared" si="1"/>
        <v>0</v>
      </c>
      <c r="H30" s="23">
        <f t="shared" si="2"/>
        <v>15.58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78</v>
      </c>
      <c r="B32" s="14" t="s">
        <v>29</v>
      </c>
      <c r="C32" s="15">
        <v>7.97</v>
      </c>
      <c r="D32" s="14">
        <v>2</v>
      </c>
      <c r="E32" s="23">
        <f>ROUND(C32*D32,2)</f>
        <v>15.94</v>
      </c>
      <c r="F32" s="16">
        <v>0</v>
      </c>
      <c r="G32" s="23">
        <f>ROUND(E32*F32,2)</f>
        <v>0</v>
      </c>
      <c r="H32" s="23">
        <f>ROUND(E32-G32,2)</f>
        <v>15.94</v>
      </c>
    </row>
    <row r="33" spans="1:8" x14ac:dyDescent="0.25">
      <c r="A33" s="14" t="s">
        <v>107</v>
      </c>
      <c r="B33" s="14" t="s">
        <v>18</v>
      </c>
      <c r="C33" s="15">
        <v>1.77</v>
      </c>
      <c r="D33" s="14">
        <v>3.2</v>
      </c>
      <c r="E33" s="23">
        <f>ROUND(C33*D33,2)</f>
        <v>5.66</v>
      </c>
      <c r="F33" s="16">
        <v>0</v>
      </c>
      <c r="G33" s="23">
        <f>ROUND(E33*F33,2)</f>
        <v>0</v>
      </c>
      <c r="H33" s="23">
        <f>ROUND(E33-G33,2)</f>
        <v>5.66</v>
      </c>
    </row>
    <row r="34" spans="1:8" x14ac:dyDescent="0.25">
      <c r="A34" s="14" t="s">
        <v>79</v>
      </c>
      <c r="B34" s="14" t="s">
        <v>18</v>
      </c>
      <c r="C34" s="15">
        <v>7.29</v>
      </c>
      <c r="D34" s="14">
        <v>2</v>
      </c>
      <c r="E34" s="23">
        <f>ROUND(C34*D34,2)</f>
        <v>14.58</v>
      </c>
      <c r="F34" s="16">
        <v>0</v>
      </c>
      <c r="G34" s="23">
        <f>ROUND(E34*F34,2)</f>
        <v>0</v>
      </c>
      <c r="H34" s="23">
        <f>ROUND(E34-G34,2)</f>
        <v>14.58</v>
      </c>
    </row>
    <row r="35" spans="1:8" x14ac:dyDescent="0.25">
      <c r="A35" s="14" t="s">
        <v>111</v>
      </c>
      <c r="B35" s="14" t="s">
        <v>48</v>
      </c>
      <c r="C35" s="15">
        <v>15</v>
      </c>
      <c r="D35" s="14">
        <v>1.5</v>
      </c>
      <c r="E35" s="23">
        <f>ROUND(C35*D35,2)</f>
        <v>22.5</v>
      </c>
      <c r="F35" s="16">
        <v>0</v>
      </c>
      <c r="G35" s="23">
        <f>ROUND(E35*F35,2)</f>
        <v>0</v>
      </c>
      <c r="H35" s="23">
        <f>ROUND(E35-G35,2)</f>
        <v>22.5</v>
      </c>
    </row>
    <row r="36" spans="1:8" x14ac:dyDescent="0.25">
      <c r="A36" s="13" t="s">
        <v>33</v>
      </c>
      <c r="C36" s="23"/>
      <c r="E36" s="23"/>
    </row>
    <row r="37" spans="1:8" x14ac:dyDescent="0.25">
      <c r="A37" s="14" t="s">
        <v>371</v>
      </c>
      <c r="B37" s="14" t="s">
        <v>60</v>
      </c>
      <c r="C37" s="15">
        <v>2.66</v>
      </c>
      <c r="D37" s="14">
        <v>45</v>
      </c>
      <c r="E37" s="23">
        <f>ROUND(C37*D37,2)</f>
        <v>119.7</v>
      </c>
      <c r="F37" s="16">
        <v>0</v>
      </c>
      <c r="G37" s="23">
        <f>ROUND(E37*F37,2)</f>
        <v>0</v>
      </c>
      <c r="H37" s="23">
        <f>ROUND(E37-G37,2)</f>
        <v>119.7</v>
      </c>
    </row>
    <row r="38" spans="1:8" x14ac:dyDescent="0.25">
      <c r="A38" s="13" t="s">
        <v>85</v>
      </c>
      <c r="C38" s="23"/>
      <c r="E38" s="23"/>
    </row>
    <row r="39" spans="1:8" x14ac:dyDescent="0.25">
      <c r="A39" s="14" t="s">
        <v>86</v>
      </c>
      <c r="B39" s="14" t="s">
        <v>18</v>
      </c>
      <c r="C39" s="15">
        <v>0.06</v>
      </c>
      <c r="D39" s="14">
        <v>32</v>
      </c>
      <c r="E39" s="23">
        <f>ROUND(C39*D39,2)</f>
        <v>1.92</v>
      </c>
      <c r="F39" s="16">
        <v>0</v>
      </c>
      <c r="G39" s="23">
        <f>ROUND(E39*F39,2)</f>
        <v>0</v>
      </c>
      <c r="H39" s="23">
        <f>ROUND(E39-G39,2)</f>
        <v>1.92</v>
      </c>
    </row>
    <row r="40" spans="1:8" x14ac:dyDescent="0.25">
      <c r="A40" s="13" t="s">
        <v>113</v>
      </c>
      <c r="C40" s="23"/>
      <c r="E40" s="23"/>
    </row>
    <row r="41" spans="1:8" x14ac:dyDescent="0.25">
      <c r="A41" s="14" t="s">
        <v>114</v>
      </c>
      <c r="B41" s="14" t="s">
        <v>26</v>
      </c>
      <c r="C41" s="15">
        <v>3.3</v>
      </c>
      <c r="D41" s="14">
        <v>0.4</v>
      </c>
      <c r="E41" s="23">
        <f>ROUND(C41*D41,2)</f>
        <v>1.32</v>
      </c>
      <c r="F41" s="16">
        <v>0</v>
      </c>
      <c r="G41" s="23">
        <f>ROUND(E41*F41,2)</f>
        <v>0</v>
      </c>
      <c r="H41" s="23">
        <f>ROUND(E41-G41,2)</f>
        <v>1.32</v>
      </c>
    </row>
    <row r="42" spans="1:8" x14ac:dyDescent="0.25">
      <c r="A42" s="13" t="s">
        <v>61</v>
      </c>
      <c r="C42" s="23"/>
      <c r="E42" s="23"/>
    </row>
    <row r="43" spans="1:8" x14ac:dyDescent="0.25">
      <c r="A43" s="14" t="s">
        <v>62</v>
      </c>
      <c r="B43" s="14" t="s">
        <v>48</v>
      </c>
      <c r="C43" s="15">
        <v>9</v>
      </c>
      <c r="D43" s="14">
        <v>1</v>
      </c>
      <c r="E43" s="23">
        <f>ROUND(C43*D43,2)</f>
        <v>9</v>
      </c>
      <c r="F43" s="16">
        <v>0</v>
      </c>
      <c r="G43" s="23">
        <f>ROUND(E43*F43,2)</f>
        <v>0</v>
      </c>
      <c r="H43" s="23">
        <f>ROUND(E43-G43,2)</f>
        <v>9</v>
      </c>
    </row>
    <row r="44" spans="1:8" x14ac:dyDescent="0.25">
      <c r="A44" s="13" t="s">
        <v>87</v>
      </c>
      <c r="C44" s="23"/>
      <c r="E44" s="23"/>
    </row>
    <row r="45" spans="1:8" x14ac:dyDescent="0.25">
      <c r="A45" s="14" t="s">
        <v>88</v>
      </c>
      <c r="B45" s="14" t="s">
        <v>48</v>
      </c>
      <c r="C45" s="15">
        <v>1</v>
      </c>
      <c r="D45" s="14">
        <v>1</v>
      </c>
      <c r="E45" s="23">
        <f>ROUND(C45*D45,2)</f>
        <v>1</v>
      </c>
      <c r="F45" s="16">
        <v>0</v>
      </c>
      <c r="G45" s="23">
        <f>ROUND(E45*F45,2)</f>
        <v>0</v>
      </c>
      <c r="H45" s="23">
        <f>ROUND(E45-G45,2)</f>
        <v>1</v>
      </c>
    </row>
    <row r="46" spans="1:8" x14ac:dyDescent="0.25">
      <c r="A46" s="13" t="s">
        <v>34</v>
      </c>
      <c r="C46" s="23"/>
      <c r="E46" s="23"/>
    </row>
    <row r="47" spans="1:8" x14ac:dyDescent="0.25">
      <c r="A47" s="14" t="s">
        <v>35</v>
      </c>
      <c r="B47" s="14" t="s">
        <v>36</v>
      </c>
      <c r="C47" s="15">
        <v>63.67</v>
      </c>
      <c r="D47" s="14">
        <v>0.66600000000000004</v>
      </c>
      <c r="E47" s="23">
        <f>ROUND(C47*D47,2)</f>
        <v>42.4</v>
      </c>
      <c r="F47" s="16">
        <v>0</v>
      </c>
      <c r="G47" s="23">
        <f>ROUND(E47*F47,2)</f>
        <v>0</v>
      </c>
      <c r="H47" s="23">
        <f>ROUND(E47-G47,2)</f>
        <v>42.4</v>
      </c>
    </row>
    <row r="48" spans="1:8" x14ac:dyDescent="0.25">
      <c r="A48" s="13" t="s">
        <v>115</v>
      </c>
      <c r="C48" s="23"/>
      <c r="E48" s="23"/>
    </row>
    <row r="49" spans="1:8" x14ac:dyDescent="0.25">
      <c r="A49" s="14" t="s">
        <v>116</v>
      </c>
      <c r="B49" s="14" t="s">
        <v>48</v>
      </c>
      <c r="C49" s="15">
        <v>8</v>
      </c>
      <c r="D49" s="14">
        <v>1</v>
      </c>
      <c r="E49" s="23">
        <f>ROUND(C49*D49,2)</f>
        <v>8</v>
      </c>
      <c r="F49" s="16">
        <v>0</v>
      </c>
      <c r="G49" s="23">
        <f>ROUND(E49*F49,2)</f>
        <v>0</v>
      </c>
      <c r="H49" s="23">
        <f>ROUND(E49-G49,2)</f>
        <v>8</v>
      </c>
    </row>
    <row r="50" spans="1:8" x14ac:dyDescent="0.25">
      <c r="A50" s="13" t="s">
        <v>117</v>
      </c>
      <c r="C50" s="23"/>
      <c r="E50" s="23"/>
    </row>
    <row r="51" spans="1:8" x14ac:dyDescent="0.25">
      <c r="A51" s="14" t="s">
        <v>118</v>
      </c>
      <c r="B51" s="14" t="s">
        <v>48</v>
      </c>
      <c r="C51" s="15">
        <v>10</v>
      </c>
      <c r="D51" s="14">
        <v>0.33300000000000002</v>
      </c>
      <c r="E51" s="23">
        <f>ROUND(C51*D51,2)</f>
        <v>3.33</v>
      </c>
      <c r="F51" s="16">
        <v>0</v>
      </c>
      <c r="G51" s="23">
        <f>ROUND(E51*F51,2)</f>
        <v>0</v>
      </c>
      <c r="H51" s="23">
        <f>ROUND(E51-G51,2)</f>
        <v>3.33</v>
      </c>
    </row>
    <row r="52" spans="1:8" x14ac:dyDescent="0.25">
      <c r="A52" s="13" t="s">
        <v>37</v>
      </c>
      <c r="C52" s="23"/>
      <c r="E52" s="23"/>
    </row>
    <row r="53" spans="1:8" x14ac:dyDescent="0.25">
      <c r="A53" s="14" t="s">
        <v>38</v>
      </c>
      <c r="B53" s="14" t="s">
        <v>39</v>
      </c>
      <c r="C53" s="15">
        <v>19.28</v>
      </c>
      <c r="D53" s="14">
        <v>0.51219999999999999</v>
      </c>
      <c r="E53" s="23">
        <f>ROUND(C53*D53,2)</f>
        <v>9.8800000000000008</v>
      </c>
      <c r="F53" s="16">
        <v>0</v>
      </c>
      <c r="G53" s="23">
        <f>ROUND(E53*F53,2)</f>
        <v>0</v>
      </c>
      <c r="H53" s="23">
        <f>ROUND(E53-G53,2)</f>
        <v>9.8800000000000008</v>
      </c>
    </row>
    <row r="54" spans="1:8" x14ac:dyDescent="0.25">
      <c r="A54" s="14" t="s">
        <v>91</v>
      </c>
      <c r="B54" s="14" t="s">
        <v>39</v>
      </c>
      <c r="C54" s="15">
        <v>19.28</v>
      </c>
      <c r="D54" s="14">
        <v>0.27810000000000001</v>
      </c>
      <c r="E54" s="23">
        <f>ROUND(C54*D54,2)</f>
        <v>5.36</v>
      </c>
      <c r="F54" s="16">
        <v>0</v>
      </c>
      <c r="G54" s="23">
        <f>ROUND(E54*F54,2)</f>
        <v>0</v>
      </c>
      <c r="H54" s="23">
        <f>ROUND(E54-G54,2)</f>
        <v>5.36</v>
      </c>
    </row>
    <row r="55" spans="1:8" x14ac:dyDescent="0.25">
      <c r="A55" s="13" t="s">
        <v>40</v>
      </c>
      <c r="C55" s="23"/>
      <c r="E55" s="23"/>
    </row>
    <row r="56" spans="1:8" x14ac:dyDescent="0.25">
      <c r="A56" s="14" t="s">
        <v>41</v>
      </c>
      <c r="B56" s="14" t="s">
        <v>39</v>
      </c>
      <c r="C56" s="15">
        <v>9.06</v>
      </c>
      <c r="D56" s="14">
        <v>0.20369999999999999</v>
      </c>
      <c r="E56" s="23">
        <f>ROUND(C56*D56,2)</f>
        <v>1.85</v>
      </c>
      <c r="F56" s="16">
        <v>0</v>
      </c>
      <c r="G56" s="23">
        <f>ROUND(E56*F56,2)</f>
        <v>0</v>
      </c>
      <c r="H56" s="23">
        <f>ROUND(E56-G56,2)</f>
        <v>1.85</v>
      </c>
    </row>
    <row r="57" spans="1:8" x14ac:dyDescent="0.25">
      <c r="A57" s="13" t="s">
        <v>43</v>
      </c>
      <c r="C57" s="23"/>
      <c r="E57" s="23"/>
    </row>
    <row r="58" spans="1:8" x14ac:dyDescent="0.25">
      <c r="A58" s="14" t="s">
        <v>42</v>
      </c>
      <c r="B58" s="14" t="s">
        <v>39</v>
      </c>
      <c r="C58" s="15">
        <v>9.06</v>
      </c>
      <c r="D58" s="14">
        <v>0.1236</v>
      </c>
      <c r="E58" s="23">
        <f>ROUND(C58*D58,2)</f>
        <v>1.1200000000000001</v>
      </c>
      <c r="F58" s="16">
        <v>0</v>
      </c>
      <c r="G58" s="23">
        <f>ROUND(E58*F58,2)</f>
        <v>0</v>
      </c>
      <c r="H58" s="23">
        <f>ROUND(E58-G58,2)</f>
        <v>1.1200000000000001</v>
      </c>
    </row>
    <row r="59" spans="1:8" x14ac:dyDescent="0.25">
      <c r="A59" s="14" t="s">
        <v>91</v>
      </c>
      <c r="B59" s="14" t="s">
        <v>39</v>
      </c>
      <c r="C59" s="15">
        <v>9.06</v>
      </c>
      <c r="D59" s="14">
        <v>0.22520000000000001</v>
      </c>
      <c r="E59" s="23">
        <f>ROUND(C59*D59,2)</f>
        <v>2.04</v>
      </c>
      <c r="F59" s="16">
        <v>0</v>
      </c>
      <c r="G59" s="23">
        <f>ROUND(E59*F59,2)</f>
        <v>0</v>
      </c>
      <c r="H59" s="23">
        <f>ROUND(E59-G59,2)</f>
        <v>2.04</v>
      </c>
    </row>
    <row r="60" spans="1:8" x14ac:dyDescent="0.25">
      <c r="A60" s="14" t="s">
        <v>44</v>
      </c>
      <c r="B60" s="14" t="s">
        <v>39</v>
      </c>
      <c r="C60" s="15">
        <v>19.3</v>
      </c>
      <c r="D60" s="14">
        <v>0.63219999999999998</v>
      </c>
      <c r="E60" s="23">
        <f>ROUND(C60*D60,2)</f>
        <v>12.2</v>
      </c>
      <c r="F60" s="16">
        <v>0</v>
      </c>
      <c r="G60" s="23">
        <f>ROUND(E60*F60,2)</f>
        <v>0</v>
      </c>
      <c r="H60" s="23">
        <f>ROUND(E60-G60,2)</f>
        <v>12.2</v>
      </c>
    </row>
    <row r="61" spans="1:8" x14ac:dyDescent="0.25">
      <c r="A61" s="13" t="s">
        <v>45</v>
      </c>
      <c r="C61" s="23"/>
      <c r="E61" s="23"/>
    </row>
    <row r="62" spans="1:8" x14ac:dyDescent="0.25">
      <c r="A62" s="14" t="s">
        <v>38</v>
      </c>
      <c r="B62" s="14" t="s">
        <v>19</v>
      </c>
      <c r="C62" s="15">
        <v>2.94</v>
      </c>
      <c r="D62" s="14">
        <v>7.9099000000000004</v>
      </c>
      <c r="E62" s="23">
        <f>ROUND(C62*D62,2)</f>
        <v>23.26</v>
      </c>
      <c r="F62" s="16">
        <v>0</v>
      </c>
      <c r="G62" s="23">
        <f>ROUND(E62*F62,2)</f>
        <v>0</v>
      </c>
      <c r="H62" s="23">
        <f>ROUND(E62-G62,2)</f>
        <v>23.26</v>
      </c>
    </row>
    <row r="63" spans="1:8" x14ac:dyDescent="0.25">
      <c r="A63" s="14" t="s">
        <v>91</v>
      </c>
      <c r="B63" s="14" t="s">
        <v>19</v>
      </c>
      <c r="C63" s="15">
        <v>2.94</v>
      </c>
      <c r="D63" s="14">
        <v>5.7816999999999998</v>
      </c>
      <c r="E63" s="23">
        <f>ROUND(C63*D63,2)</f>
        <v>17</v>
      </c>
      <c r="F63" s="16">
        <v>0</v>
      </c>
      <c r="G63" s="23">
        <f>ROUND(E63*F63,2)</f>
        <v>0</v>
      </c>
      <c r="H63" s="23">
        <f>ROUND(E63-G63,2)</f>
        <v>17</v>
      </c>
    </row>
    <row r="64" spans="1:8" x14ac:dyDescent="0.25">
      <c r="A64" s="14" t="s">
        <v>158</v>
      </c>
      <c r="B64" s="14" t="s">
        <v>19</v>
      </c>
      <c r="C64" s="15">
        <v>2.94</v>
      </c>
      <c r="D64" s="14">
        <v>11.2011</v>
      </c>
      <c r="E64" s="23">
        <f>ROUND(C64*D64,2)</f>
        <v>32.93</v>
      </c>
      <c r="F64" s="16">
        <v>0</v>
      </c>
      <c r="G64" s="23">
        <f>ROUND(E64*F64,2)</f>
        <v>0</v>
      </c>
      <c r="H64" s="23">
        <f>ROUND(E64-G64,2)</f>
        <v>32.93</v>
      </c>
    </row>
    <row r="65" spans="1:8" x14ac:dyDescent="0.25">
      <c r="A65" s="13" t="s">
        <v>47</v>
      </c>
      <c r="C65" s="23"/>
      <c r="E65" s="23"/>
    </row>
    <row r="66" spans="1:8" x14ac:dyDescent="0.25">
      <c r="A66" s="14" t="s">
        <v>42</v>
      </c>
      <c r="B66" s="14" t="s">
        <v>48</v>
      </c>
      <c r="C66" s="15">
        <v>12.29</v>
      </c>
      <c r="D66" s="14">
        <v>1</v>
      </c>
      <c r="E66" s="23">
        <f>ROUND(C66*D66,2)</f>
        <v>12.29</v>
      </c>
      <c r="F66" s="16">
        <v>0</v>
      </c>
      <c r="G66" s="23">
        <f>ROUND(E66*F66,2)</f>
        <v>0</v>
      </c>
      <c r="H66" s="23">
        <f t="shared" ref="H66:H72" si="3">ROUND(E66-G66,2)</f>
        <v>12.29</v>
      </c>
    </row>
    <row r="67" spans="1:8" x14ac:dyDescent="0.25">
      <c r="A67" s="14" t="s">
        <v>38</v>
      </c>
      <c r="B67" s="14" t="s">
        <v>48</v>
      </c>
      <c r="C67" s="15">
        <v>6.31</v>
      </c>
      <c r="D67" s="14">
        <v>1</v>
      </c>
      <c r="E67" s="23">
        <f>ROUND(C67*D67,2)</f>
        <v>6.31</v>
      </c>
      <c r="F67" s="16">
        <v>0</v>
      </c>
      <c r="G67" s="23">
        <f>ROUND(E67*F67,2)</f>
        <v>0</v>
      </c>
      <c r="H67" s="23">
        <f t="shared" si="3"/>
        <v>6.31</v>
      </c>
    </row>
    <row r="68" spans="1:8" x14ac:dyDescent="0.25">
      <c r="A68" s="14" t="s">
        <v>91</v>
      </c>
      <c r="B68" s="14" t="s">
        <v>48</v>
      </c>
      <c r="C68" s="15">
        <v>31.61</v>
      </c>
      <c r="D68" s="14">
        <v>1</v>
      </c>
      <c r="E68" s="23">
        <f>ROUND(C68*D68,2)</f>
        <v>31.61</v>
      </c>
      <c r="F68" s="16">
        <v>0</v>
      </c>
      <c r="G68" s="23">
        <f>ROUND(E68*F68,2)</f>
        <v>0</v>
      </c>
      <c r="H68" s="23">
        <f t="shared" si="3"/>
        <v>31.61</v>
      </c>
    </row>
    <row r="69" spans="1:8" x14ac:dyDescent="0.25">
      <c r="A69" s="14" t="s">
        <v>158</v>
      </c>
      <c r="B69" s="14" t="s">
        <v>48</v>
      </c>
      <c r="C69" s="15">
        <v>21.95</v>
      </c>
      <c r="D69" s="14">
        <v>1</v>
      </c>
      <c r="E69" s="23">
        <f>ROUND(C69*D69,2)</f>
        <v>21.95</v>
      </c>
      <c r="F69" s="16">
        <v>0</v>
      </c>
      <c r="G69" s="23">
        <f>ROUND(E69*F69,2)</f>
        <v>0</v>
      </c>
      <c r="H69" s="23">
        <f t="shared" si="3"/>
        <v>21.95</v>
      </c>
    </row>
    <row r="70" spans="1:8" x14ac:dyDescent="0.25">
      <c r="A70" s="9" t="s">
        <v>49</v>
      </c>
      <c r="B70" s="9" t="s">
        <v>48</v>
      </c>
      <c r="C70" s="10">
        <v>28.87</v>
      </c>
      <c r="D70" s="9">
        <v>1</v>
      </c>
      <c r="E70" s="22">
        <f>ROUND(C70*D70,2)</f>
        <v>28.87</v>
      </c>
      <c r="F70" s="11">
        <v>0</v>
      </c>
      <c r="G70" s="22">
        <f>ROUND(E70*F70,2)</f>
        <v>0</v>
      </c>
      <c r="H70" s="22">
        <f t="shared" si="3"/>
        <v>28.87</v>
      </c>
    </row>
    <row r="71" spans="1:8" x14ac:dyDescent="0.25">
      <c r="A71" s="7" t="s">
        <v>50</v>
      </c>
      <c r="C71" s="23"/>
      <c r="E71" s="23">
        <f>SUM(E13:E70)</f>
        <v>889.41</v>
      </c>
      <c r="G71" s="12">
        <f>SUM(G13:G70)</f>
        <v>0</v>
      </c>
      <c r="H71" s="12">
        <f t="shared" si="3"/>
        <v>889.41</v>
      </c>
    </row>
    <row r="72" spans="1:8" x14ac:dyDescent="0.25">
      <c r="A72" s="7" t="s">
        <v>51</v>
      </c>
      <c r="C72" s="23"/>
      <c r="E72" s="23" t="e">
        <f>+#REF!-E71</f>
        <v>#REF!</v>
      </c>
      <c r="G72" s="12" t="e">
        <f>+#REF!-G71</f>
        <v>#REF!</v>
      </c>
      <c r="H72" s="12" t="e">
        <f t="shared" si="3"/>
        <v>#REF!</v>
      </c>
    </row>
    <row r="73" spans="1:8" x14ac:dyDescent="0.25">
      <c r="A73" t="s">
        <v>12</v>
      </c>
      <c r="C73" s="23"/>
      <c r="E73" s="23"/>
    </row>
    <row r="74" spans="1:8" x14ac:dyDescent="0.25">
      <c r="A74" s="7" t="s">
        <v>52</v>
      </c>
      <c r="C74" s="23"/>
      <c r="E74" s="23"/>
    </row>
    <row r="75" spans="1:8" x14ac:dyDescent="0.25">
      <c r="A75" s="14" t="s">
        <v>42</v>
      </c>
      <c r="B75" s="14" t="s">
        <v>48</v>
      </c>
      <c r="C75" s="15">
        <v>23.63</v>
      </c>
      <c r="D75" s="14">
        <v>1</v>
      </c>
      <c r="E75" s="23">
        <f>ROUND(C75*D75,2)</f>
        <v>23.63</v>
      </c>
      <c r="F75" s="16">
        <v>0</v>
      </c>
      <c r="G75" s="23">
        <f>ROUND(E75*F75,2)</f>
        <v>0</v>
      </c>
      <c r="H75" s="23">
        <f t="shared" ref="H75:H81" si="4">ROUND(E75-G75,2)</f>
        <v>23.63</v>
      </c>
    </row>
    <row r="76" spans="1:8" x14ac:dyDescent="0.25">
      <c r="A76" s="14" t="s">
        <v>38</v>
      </c>
      <c r="B76" s="14" t="s">
        <v>48</v>
      </c>
      <c r="C76" s="15">
        <v>48.89</v>
      </c>
      <c r="D76" s="14">
        <v>1</v>
      </c>
      <c r="E76" s="23">
        <f>ROUND(C76*D76,2)</f>
        <v>48.89</v>
      </c>
      <c r="F76" s="16">
        <v>0</v>
      </c>
      <c r="G76" s="23">
        <f>ROUND(E76*F76,2)</f>
        <v>0</v>
      </c>
      <c r="H76" s="23">
        <f t="shared" si="4"/>
        <v>48.89</v>
      </c>
    </row>
    <row r="77" spans="1:8" x14ac:dyDescent="0.25">
      <c r="A77" s="14" t="s">
        <v>91</v>
      </c>
      <c r="B77" s="14" t="s">
        <v>48</v>
      </c>
      <c r="C77" s="15">
        <v>157.91</v>
      </c>
      <c r="D77" s="14">
        <v>1</v>
      </c>
      <c r="E77" s="23">
        <f>ROUND(C77*D77,2)</f>
        <v>157.91</v>
      </c>
      <c r="F77" s="16">
        <v>0</v>
      </c>
      <c r="G77" s="23">
        <f>ROUND(E77*F77,2)</f>
        <v>0</v>
      </c>
      <c r="H77" s="23">
        <f t="shared" si="4"/>
        <v>157.91</v>
      </c>
    </row>
    <row r="78" spans="1:8" x14ac:dyDescent="0.25">
      <c r="A78" s="9" t="s">
        <v>158</v>
      </c>
      <c r="B78" s="9" t="s">
        <v>48</v>
      </c>
      <c r="C78" s="10">
        <v>99.5</v>
      </c>
      <c r="D78" s="9">
        <v>1</v>
      </c>
      <c r="E78" s="22">
        <f>ROUND(C78*D78,2)</f>
        <v>99.5</v>
      </c>
      <c r="F78" s="11">
        <v>0</v>
      </c>
      <c r="G78" s="22">
        <f>ROUND(E78*F78,2)</f>
        <v>0</v>
      </c>
      <c r="H78" s="22">
        <f t="shared" si="4"/>
        <v>99.5</v>
      </c>
    </row>
    <row r="79" spans="1:8" x14ac:dyDescent="0.25">
      <c r="A79" s="7" t="s">
        <v>53</v>
      </c>
      <c r="C79" s="23"/>
      <c r="E79" s="23">
        <f>SUM(E75:E78)</f>
        <v>329.93</v>
      </c>
      <c r="G79" s="12">
        <f>SUM(G75:G78)</f>
        <v>0</v>
      </c>
      <c r="H79" s="12">
        <f t="shared" si="4"/>
        <v>329.93</v>
      </c>
    </row>
    <row r="80" spans="1:8" x14ac:dyDescent="0.25">
      <c r="A80" s="7" t="s">
        <v>54</v>
      </c>
      <c r="C80" s="23"/>
      <c r="E80" s="23">
        <f>+E71+E79</f>
        <v>1219.3399999999999</v>
      </c>
      <c r="G80" s="12">
        <f>+G71+G79</f>
        <v>0</v>
      </c>
      <c r="H80" s="12">
        <f t="shared" si="4"/>
        <v>1219.3399999999999</v>
      </c>
    </row>
    <row r="81" spans="1:8" x14ac:dyDescent="0.25">
      <c r="A81" s="7" t="s">
        <v>55</v>
      </c>
      <c r="C81" s="23"/>
      <c r="E81" s="23" t="e">
        <f>+#REF!-E80</f>
        <v>#REF!</v>
      </c>
      <c r="G81" s="12" t="e">
        <f>+#REF!-G80</f>
        <v>#REF!</v>
      </c>
      <c r="H81" s="12" t="e">
        <f t="shared" si="4"/>
        <v>#REF!</v>
      </c>
    </row>
    <row r="82" spans="1:8" x14ac:dyDescent="0.25">
      <c r="A82" t="s">
        <v>119</v>
      </c>
      <c r="C82" s="23"/>
      <c r="E82" s="23"/>
    </row>
    <row r="83" spans="1:8" x14ac:dyDescent="0.25">
      <c r="A83" t="s">
        <v>483</v>
      </c>
      <c r="C83" s="23"/>
      <c r="E83" s="23"/>
    </row>
    <row r="84" spans="1:8" x14ac:dyDescent="0.25">
      <c r="A84" s="7" t="s">
        <v>120</v>
      </c>
      <c r="C84" s="23"/>
      <c r="E84" s="23"/>
    </row>
    <row r="85" spans="1:8" x14ac:dyDescent="0.25">
      <c r="A85" s="7" t="s">
        <v>121</v>
      </c>
      <c r="C85" s="23"/>
      <c r="E85" s="23"/>
    </row>
    <row r="98" spans="1:9" x14ac:dyDescent="0.25">
      <c r="A98" t="str" cm="1">
        <f t="array" aca="1" ref="A98" ca="1">MID(CELL("filename",A1),FIND("]",CELL("filename",A1))+1,256)</f>
        <v>cotton20</v>
      </c>
    </row>
    <row r="99" spans="1:9" x14ac:dyDescent="0.25">
      <c r="A99" s="7" t="s">
        <v>50</v>
      </c>
      <c r="E99" s="25">
        <f>VLOOKUP(A99,$A$1:$H$98,5,FALSE)</f>
        <v>889.41</v>
      </c>
    </row>
    <row r="100" spans="1:9" x14ac:dyDescent="0.25">
      <c r="A100" s="7" t="s">
        <v>288</v>
      </c>
      <c r="E100" s="25">
        <f>VLOOKUP(A100,$A$1:$H$98,5,FALSE)</f>
        <v>329.93</v>
      </c>
    </row>
    <row r="101" spans="1:9" x14ac:dyDescent="0.25">
      <c r="A101" s="7" t="s">
        <v>289</v>
      </c>
      <c r="E101" s="25">
        <f t="shared" ref="E101:E102" si="5">VLOOKUP(A101,$A$1:$H$98,5,FALSE)</f>
        <v>1219.3399999999999</v>
      </c>
    </row>
    <row r="102" spans="1:9" x14ac:dyDescent="0.25">
      <c r="A102" s="7" t="s">
        <v>55</v>
      </c>
      <c r="E102" s="25" t="e">
        <f t="shared" si="5"/>
        <v>#REF!</v>
      </c>
    </row>
    <row r="103" spans="1:9" x14ac:dyDescent="0.25">
      <c r="A103" s="21" t="s">
        <v>250</v>
      </c>
    </row>
    <row r="104" spans="1:9" x14ac:dyDescent="0.25">
      <c r="A104" s="21"/>
    </row>
    <row r="105" spans="1:9" x14ac:dyDescent="0.25">
      <c r="A105" s="25"/>
      <c r="B105" s="25"/>
      <c r="C105" s="25"/>
      <c r="D105" s="25"/>
      <c r="E105" s="25"/>
      <c r="F105" s="25"/>
      <c r="G105" s="25"/>
      <c r="H105" s="25"/>
    </row>
    <row r="106" spans="1:9" x14ac:dyDescent="0.25">
      <c r="B106" s="12"/>
      <c r="C106" s="12"/>
      <c r="D106" s="12"/>
      <c r="E106" s="12"/>
      <c r="F106" s="12"/>
      <c r="G106" s="12"/>
      <c r="H106" s="12"/>
      <c r="I106" s="12"/>
    </row>
    <row r="107" spans="1:9" x14ac:dyDescent="0.25">
      <c r="B107" s="12"/>
      <c r="C107" s="12"/>
      <c r="D107" s="12"/>
      <c r="E107" s="12"/>
      <c r="F107" s="12"/>
      <c r="G107" s="12"/>
      <c r="H107" s="12"/>
      <c r="I107" s="12"/>
    </row>
    <row r="108" spans="1:9" x14ac:dyDescent="0.25">
      <c r="B108" s="12"/>
      <c r="C108" s="12"/>
      <c r="D108" s="12"/>
      <c r="E108" s="12"/>
      <c r="F108" s="12"/>
      <c r="G108" s="12"/>
      <c r="H108" s="12"/>
      <c r="I108" s="12"/>
    </row>
    <row r="109" spans="1:9" x14ac:dyDescent="0.25">
      <c r="B109" s="12"/>
      <c r="C109" s="12"/>
      <c r="D109" s="12"/>
      <c r="E109" s="12"/>
      <c r="F109" s="12"/>
      <c r="G109" s="12"/>
      <c r="H109" s="12"/>
      <c r="I109" s="12"/>
    </row>
    <row r="110" spans="1:9" x14ac:dyDescent="0.25">
      <c r="B110" s="12"/>
      <c r="C110" s="12"/>
      <c r="D110" s="12"/>
      <c r="E110" s="12"/>
      <c r="F110" s="12"/>
      <c r="G110" s="12"/>
      <c r="H110" s="12"/>
      <c r="I110" s="12"/>
    </row>
    <row r="111" spans="1:9" x14ac:dyDescent="0.25">
      <c r="B111" s="12"/>
      <c r="C111" s="12"/>
      <c r="D111" s="12"/>
      <c r="E111" s="12"/>
      <c r="F111" s="12"/>
      <c r="G111" s="12"/>
      <c r="H111" s="12"/>
      <c r="I111" s="12"/>
    </row>
    <row r="112" spans="1:9" x14ac:dyDescent="0.25">
      <c r="B112" s="12"/>
      <c r="C112" s="12"/>
      <c r="D112" s="12"/>
      <c r="E112" s="12"/>
      <c r="F112" s="12"/>
      <c r="G112" s="12"/>
      <c r="H112" s="12"/>
      <c r="I112" s="12"/>
    </row>
    <row r="114" spans="1:14" x14ac:dyDescent="0.25">
      <c r="K114" s="21"/>
    </row>
    <row r="115" spans="1:14" x14ac:dyDescent="0.25">
      <c r="A115" s="21"/>
    </row>
    <row r="116" spans="1:14" x14ac:dyDescent="0.25">
      <c r="A116" s="25"/>
      <c r="N116" s="12"/>
    </row>
    <row r="117" spans="1:14" x14ac:dyDescent="0.25">
      <c r="B117" s="12"/>
      <c r="C117" s="12"/>
      <c r="D117" s="12"/>
      <c r="E117" s="12"/>
      <c r="F117" s="12"/>
      <c r="G117" s="12"/>
      <c r="H117" s="12"/>
      <c r="N117" s="12"/>
    </row>
    <row r="118" spans="1:14" x14ac:dyDescent="0.25">
      <c r="B118" s="12"/>
      <c r="C118" s="12"/>
      <c r="D118" s="12"/>
      <c r="E118" s="12"/>
      <c r="F118" s="12"/>
      <c r="G118" s="12"/>
      <c r="H118" s="12"/>
      <c r="N118" s="12"/>
    </row>
    <row r="119" spans="1:14" x14ac:dyDescent="0.25">
      <c r="B119" s="12"/>
      <c r="C119" s="12"/>
      <c r="D119" s="12"/>
      <c r="E119" s="12"/>
      <c r="F119" s="12"/>
      <c r="G119" s="12"/>
      <c r="H119" s="12"/>
      <c r="N119" s="12"/>
    </row>
    <row r="120" spans="1:14" x14ac:dyDescent="0.25">
      <c r="B120" s="12"/>
      <c r="C120" s="12"/>
      <c r="D120" s="12"/>
      <c r="E120" s="12"/>
      <c r="F120" s="12"/>
      <c r="G120" s="12"/>
      <c r="H120" s="12"/>
      <c r="N120" s="12"/>
    </row>
    <row r="121" spans="1:14" x14ac:dyDescent="0.25">
      <c r="B121" s="12"/>
      <c r="C121" s="12"/>
      <c r="D121" s="12"/>
      <c r="E121" s="12"/>
      <c r="F121" s="12"/>
      <c r="G121" s="12"/>
      <c r="H121" s="12"/>
      <c r="N121" s="12"/>
    </row>
    <row r="122" spans="1:14" x14ac:dyDescent="0.25">
      <c r="B122" s="12"/>
      <c r="C122" s="12"/>
      <c r="D122" s="12"/>
      <c r="E122" s="12"/>
      <c r="F122" s="12"/>
      <c r="G122" s="12"/>
      <c r="H122" s="12"/>
      <c r="N122" s="12"/>
    </row>
    <row r="123" spans="1:14" x14ac:dyDescent="0.25">
      <c r="B123" s="12"/>
      <c r="C123" s="12"/>
      <c r="D123" s="12"/>
      <c r="E123" s="12"/>
      <c r="F123" s="12"/>
      <c r="G123" s="12"/>
      <c r="H123" s="12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E9B8D-7371-4A59-980E-E3715EA6143D}">
  <sheetPr codeName="Sheet33"/>
  <dimension ref="A1:H102"/>
  <sheetViews>
    <sheetView workbookViewId="0">
      <selection activeCell="D7" sqref="D7"/>
    </sheetView>
  </sheetViews>
  <sheetFormatPr defaultRowHeight="15" x14ac:dyDescent="0.25"/>
  <cols>
    <col min="1" max="1" width="20.140625" customWidth="1"/>
    <col min="4" max="4" width="10.42578125" bestFit="1" customWidth="1"/>
    <col min="5" max="5" width="14.5703125" bestFit="1" customWidth="1"/>
    <col min="8" max="8" width="10.5703125" bestFit="1" customWidth="1"/>
  </cols>
  <sheetData>
    <row r="1" spans="1:8" x14ac:dyDescent="0.25">
      <c r="A1" s="81" t="s">
        <v>443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155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500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14</v>
      </c>
      <c r="C12" s="23"/>
      <c r="E12" s="23"/>
    </row>
    <row r="13" spans="1:8" x14ac:dyDescent="0.25">
      <c r="A13" s="14" t="s">
        <v>15</v>
      </c>
      <c r="B13" s="14" t="s">
        <v>16</v>
      </c>
      <c r="C13" s="15">
        <v>8.0500000000000007</v>
      </c>
      <c r="D13" s="14">
        <v>2.5</v>
      </c>
      <c r="E13" s="23">
        <f>ROUND(C13*D13,2)</f>
        <v>20.13</v>
      </c>
      <c r="F13" s="16">
        <v>0</v>
      </c>
      <c r="G13" s="23">
        <f>ROUND(E13*F13,2)</f>
        <v>0</v>
      </c>
      <c r="H13" s="23">
        <f>ROUND(E13-G13,2)</f>
        <v>20.13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5.25</v>
      </c>
      <c r="E14" s="23">
        <f>ROUND(C14*D14,2)</f>
        <v>39.380000000000003</v>
      </c>
      <c r="F14" s="16">
        <v>0</v>
      </c>
      <c r="G14" s="23">
        <f>ROUND(E14*F14,2)</f>
        <v>0</v>
      </c>
      <c r="H14" s="23">
        <f>ROUND(E14-G14,2)</f>
        <v>39.380000000000003</v>
      </c>
    </row>
    <row r="15" spans="1:8" x14ac:dyDescent="0.25">
      <c r="A15" s="13" t="s">
        <v>17</v>
      </c>
      <c r="C15" s="23"/>
      <c r="E15" s="23"/>
    </row>
    <row r="16" spans="1:8" x14ac:dyDescent="0.25">
      <c r="A16" s="14" t="s">
        <v>66</v>
      </c>
      <c r="B16" s="14" t="s">
        <v>18</v>
      </c>
      <c r="C16" s="15">
        <v>1.0900000000000001</v>
      </c>
      <c r="D16" s="14">
        <v>2.2999999999999998</v>
      </c>
      <c r="E16" s="23">
        <f>ROUND(C16*D16,2)</f>
        <v>2.5099999999999998</v>
      </c>
      <c r="F16" s="16">
        <v>0</v>
      </c>
      <c r="G16" s="23">
        <f>ROUND(E16*F16,2)</f>
        <v>0</v>
      </c>
      <c r="H16" s="23">
        <f>ROUND(E16-G16,2)</f>
        <v>2.5099999999999998</v>
      </c>
    </row>
    <row r="17" spans="1:8" x14ac:dyDescent="0.25">
      <c r="A17" s="14" t="s">
        <v>67</v>
      </c>
      <c r="B17" s="14" t="s">
        <v>26</v>
      </c>
      <c r="C17" s="15">
        <v>3.01</v>
      </c>
      <c r="D17" s="14">
        <v>2.3125</v>
      </c>
      <c r="E17" s="23">
        <f>ROUND(C17*D17,2)</f>
        <v>6.96</v>
      </c>
      <c r="F17" s="16">
        <v>0</v>
      </c>
      <c r="G17" s="23">
        <f>ROUND(E17*F17,2)</f>
        <v>0</v>
      </c>
      <c r="H17" s="23">
        <f>ROUND(E17-G17,2)</f>
        <v>6.96</v>
      </c>
    </row>
    <row r="18" spans="1:8" x14ac:dyDescent="0.25">
      <c r="A18" s="14" t="s">
        <v>68</v>
      </c>
      <c r="B18" s="14" t="s">
        <v>26</v>
      </c>
      <c r="C18" s="15">
        <v>7.75</v>
      </c>
      <c r="D18" s="14">
        <v>0.5</v>
      </c>
      <c r="E18" s="23">
        <f>ROUND(C18*D18,2)</f>
        <v>3.88</v>
      </c>
      <c r="F18" s="16">
        <v>0</v>
      </c>
      <c r="G18" s="23">
        <f>ROUND(E18*F18,2)</f>
        <v>0</v>
      </c>
      <c r="H18" s="23">
        <f>ROUND(E18-G18,2)</f>
        <v>3.88</v>
      </c>
    </row>
    <row r="19" spans="1:8" x14ac:dyDescent="0.25">
      <c r="A19" s="14" t="s">
        <v>495</v>
      </c>
      <c r="B19" s="14" t="s">
        <v>496</v>
      </c>
      <c r="C19" s="15">
        <v>41.25</v>
      </c>
      <c r="D19" s="14">
        <v>1.41</v>
      </c>
      <c r="E19" s="23">
        <f>ROUND(C19*D19,2)</f>
        <v>58.16</v>
      </c>
      <c r="F19" s="16">
        <v>0</v>
      </c>
      <c r="G19" s="23">
        <f>ROUND(E19*F19,2)</f>
        <v>0</v>
      </c>
      <c r="H19" s="23">
        <f>ROUND(E19-G19,2)</f>
        <v>58.16</v>
      </c>
    </row>
    <row r="20" spans="1:8" x14ac:dyDescent="0.25">
      <c r="A20" s="13" t="s">
        <v>69</v>
      </c>
      <c r="C20" s="23"/>
      <c r="E20" s="23"/>
    </row>
    <row r="21" spans="1:8" x14ac:dyDescent="0.25">
      <c r="A21" s="14" t="s">
        <v>70</v>
      </c>
      <c r="B21" s="14" t="s">
        <v>29</v>
      </c>
      <c r="C21" s="15">
        <v>0.11</v>
      </c>
      <c r="D21" s="14">
        <v>1200</v>
      </c>
      <c r="E21" s="23">
        <f>ROUND(C21*D21,2)</f>
        <v>132</v>
      </c>
      <c r="F21" s="16">
        <v>0</v>
      </c>
      <c r="G21" s="23">
        <f>ROUND(E21*F21,2)</f>
        <v>0</v>
      </c>
      <c r="H21" s="23">
        <f>ROUND(E21-G21,2)</f>
        <v>132</v>
      </c>
    </row>
    <row r="22" spans="1:8" x14ac:dyDescent="0.25">
      <c r="A22" s="13" t="s">
        <v>20</v>
      </c>
      <c r="C22" s="23"/>
      <c r="E22" s="23"/>
    </row>
    <row r="23" spans="1:8" x14ac:dyDescent="0.25">
      <c r="A23" s="14" t="s">
        <v>22</v>
      </c>
      <c r="B23" s="14" t="s">
        <v>21</v>
      </c>
      <c r="C23" s="15">
        <v>25.56</v>
      </c>
      <c r="D23" s="14">
        <v>1.5</v>
      </c>
      <c r="E23" s="23">
        <f>ROUND(C23*D23,2)</f>
        <v>38.340000000000003</v>
      </c>
      <c r="F23" s="16">
        <v>0</v>
      </c>
      <c r="G23" s="23">
        <f>ROUND(E23*F23,2)</f>
        <v>0</v>
      </c>
      <c r="H23" s="23">
        <f>ROUND(E23-G23,2)</f>
        <v>38.340000000000003</v>
      </c>
    </row>
    <row r="24" spans="1:8" x14ac:dyDescent="0.25">
      <c r="A24" s="14" t="s">
        <v>103</v>
      </c>
      <c r="B24" s="14" t="s">
        <v>19</v>
      </c>
      <c r="C24" s="15">
        <v>2.63</v>
      </c>
      <c r="D24" s="14">
        <v>34.358199999999997</v>
      </c>
      <c r="E24" s="23">
        <f>ROUND(C24*D24,2)</f>
        <v>90.36</v>
      </c>
      <c r="F24" s="16">
        <v>0</v>
      </c>
      <c r="G24" s="23">
        <f>ROUND(E24*F24,2)</f>
        <v>0</v>
      </c>
      <c r="H24" s="23">
        <f>ROUND(E24-G24,2)</f>
        <v>90.36</v>
      </c>
    </row>
    <row r="25" spans="1:8" x14ac:dyDescent="0.25">
      <c r="A25" s="13" t="s">
        <v>23</v>
      </c>
      <c r="C25" s="23"/>
      <c r="E25" s="23"/>
    </row>
    <row r="26" spans="1:8" x14ac:dyDescent="0.25">
      <c r="A26" s="14" t="s">
        <v>71</v>
      </c>
      <c r="B26" s="14" t="s">
        <v>48</v>
      </c>
      <c r="C26" s="15">
        <v>20</v>
      </c>
      <c r="D26" s="14">
        <v>1</v>
      </c>
      <c r="E26" s="23">
        <f>ROUND(C26*D26,2)</f>
        <v>20</v>
      </c>
      <c r="F26" s="16">
        <v>0</v>
      </c>
      <c r="G26" s="23">
        <f>ROUND(E26*F26,2)</f>
        <v>0</v>
      </c>
      <c r="H26" s="23">
        <f>ROUND(E26-G26,2)</f>
        <v>20</v>
      </c>
    </row>
    <row r="27" spans="1:8" x14ac:dyDescent="0.25">
      <c r="A27" s="13" t="s">
        <v>24</v>
      </c>
      <c r="C27" s="23"/>
      <c r="E27" s="23"/>
    </row>
    <row r="28" spans="1:8" x14ac:dyDescent="0.25">
      <c r="A28" s="14" t="s">
        <v>59</v>
      </c>
      <c r="B28" s="14" t="s">
        <v>26</v>
      </c>
      <c r="C28" s="15">
        <v>15</v>
      </c>
      <c r="D28" s="14">
        <v>0.5</v>
      </c>
      <c r="E28" s="23">
        <f t="shared" ref="E28:E34" si="0">ROUND(C28*D28,2)</f>
        <v>7.5</v>
      </c>
      <c r="F28" s="16">
        <v>0</v>
      </c>
      <c r="G28" s="23">
        <f t="shared" ref="G28:G34" si="1">ROUND(E28*F28,2)</f>
        <v>0</v>
      </c>
      <c r="H28" s="23">
        <f t="shared" ref="H28:H34" si="2">ROUND(E28-G28,2)</f>
        <v>7.5</v>
      </c>
    </row>
    <row r="29" spans="1:8" x14ac:dyDescent="0.25">
      <c r="A29" s="14" t="s">
        <v>25</v>
      </c>
      <c r="B29" s="14" t="s">
        <v>18</v>
      </c>
      <c r="C29" s="15">
        <v>0.12</v>
      </c>
      <c r="D29" s="14">
        <v>96</v>
      </c>
      <c r="E29" s="23">
        <f t="shared" si="0"/>
        <v>11.52</v>
      </c>
      <c r="F29" s="16">
        <v>0</v>
      </c>
      <c r="G29" s="23">
        <f t="shared" si="1"/>
        <v>0</v>
      </c>
      <c r="H29" s="23">
        <f t="shared" si="2"/>
        <v>11.52</v>
      </c>
    </row>
    <row r="30" spans="1:8" x14ac:dyDescent="0.25">
      <c r="A30" s="14" t="s">
        <v>104</v>
      </c>
      <c r="B30" s="14" t="s">
        <v>26</v>
      </c>
      <c r="C30" s="15">
        <v>11.55</v>
      </c>
      <c r="D30" s="14">
        <v>1</v>
      </c>
      <c r="E30" s="23">
        <f t="shared" si="0"/>
        <v>11.55</v>
      </c>
      <c r="F30" s="16">
        <v>0</v>
      </c>
      <c r="G30" s="23">
        <f t="shared" si="1"/>
        <v>0</v>
      </c>
      <c r="H30" s="23">
        <f t="shared" si="2"/>
        <v>11.55</v>
      </c>
    </row>
    <row r="31" spans="1:8" x14ac:dyDescent="0.25">
      <c r="A31" s="14" t="s">
        <v>105</v>
      </c>
      <c r="B31" s="14" t="s">
        <v>18</v>
      </c>
      <c r="C31" s="15">
        <v>0.32</v>
      </c>
      <c r="D31" s="14">
        <v>48</v>
      </c>
      <c r="E31" s="23">
        <f t="shared" si="0"/>
        <v>15.36</v>
      </c>
      <c r="F31" s="16">
        <v>0</v>
      </c>
      <c r="G31" s="23">
        <f t="shared" si="1"/>
        <v>0</v>
      </c>
      <c r="H31" s="23">
        <f t="shared" si="2"/>
        <v>15.36</v>
      </c>
    </row>
    <row r="32" spans="1:8" x14ac:dyDescent="0.25">
      <c r="A32" s="14" t="s">
        <v>106</v>
      </c>
      <c r="B32" s="14" t="s">
        <v>26</v>
      </c>
      <c r="C32" s="15">
        <v>7.34</v>
      </c>
      <c r="D32" s="14">
        <v>2</v>
      </c>
      <c r="E32" s="23">
        <f t="shared" si="0"/>
        <v>14.68</v>
      </c>
      <c r="F32" s="16">
        <v>0</v>
      </c>
      <c r="G32" s="23">
        <f t="shared" si="1"/>
        <v>0</v>
      </c>
      <c r="H32" s="23">
        <f t="shared" si="2"/>
        <v>14.68</v>
      </c>
    </row>
    <row r="33" spans="1:8" x14ac:dyDescent="0.25">
      <c r="A33" s="14" t="s">
        <v>369</v>
      </c>
      <c r="B33" s="14" t="s">
        <v>18</v>
      </c>
      <c r="C33" s="15">
        <v>1.06</v>
      </c>
      <c r="D33" s="14">
        <v>25.6</v>
      </c>
      <c r="E33" s="23">
        <f t="shared" si="0"/>
        <v>27.14</v>
      </c>
      <c r="F33" s="16">
        <v>0</v>
      </c>
      <c r="G33" s="23">
        <f t="shared" si="1"/>
        <v>0</v>
      </c>
      <c r="H33" s="23">
        <f t="shared" si="2"/>
        <v>27.14</v>
      </c>
    </row>
    <row r="34" spans="1:8" x14ac:dyDescent="0.25">
      <c r="A34" s="14" t="s">
        <v>74</v>
      </c>
      <c r="B34" s="14" t="s">
        <v>26</v>
      </c>
      <c r="C34" s="15">
        <v>7.79</v>
      </c>
      <c r="D34" s="14">
        <v>2</v>
      </c>
      <c r="E34" s="23">
        <f t="shared" si="0"/>
        <v>15.58</v>
      </c>
      <c r="F34" s="16">
        <v>0</v>
      </c>
      <c r="G34" s="23">
        <f t="shared" si="1"/>
        <v>0</v>
      </c>
      <c r="H34" s="23">
        <f t="shared" si="2"/>
        <v>15.58</v>
      </c>
    </row>
    <row r="35" spans="1:8" x14ac:dyDescent="0.25">
      <c r="A35" s="13" t="s">
        <v>27</v>
      </c>
      <c r="C35" s="23"/>
      <c r="E35" s="23"/>
    </row>
    <row r="36" spans="1:8" x14ac:dyDescent="0.25">
      <c r="A36" s="14" t="s">
        <v>107</v>
      </c>
      <c r="B36" s="14" t="s">
        <v>18</v>
      </c>
      <c r="C36" s="15">
        <v>1.77</v>
      </c>
      <c r="D36" s="14">
        <v>5.2</v>
      </c>
      <c r="E36" s="23">
        <f t="shared" ref="E36:E44" si="3">ROUND(C36*D36,2)</f>
        <v>9.1999999999999993</v>
      </c>
      <c r="F36" s="16">
        <v>0</v>
      </c>
      <c r="G36" s="23">
        <f t="shared" ref="G36:G44" si="4">ROUND(E36*F36,2)</f>
        <v>0</v>
      </c>
      <c r="H36" s="23">
        <f t="shared" ref="H36:H44" si="5">ROUND(E36-G36,2)</f>
        <v>9.1999999999999993</v>
      </c>
    </row>
    <row r="37" spans="1:8" x14ac:dyDescent="0.25">
      <c r="A37" s="14" t="s">
        <v>79</v>
      </c>
      <c r="B37" s="14" t="s">
        <v>18</v>
      </c>
      <c r="C37" s="15">
        <v>7.29</v>
      </c>
      <c r="D37" s="14">
        <v>2</v>
      </c>
      <c r="E37" s="23">
        <f t="shared" si="3"/>
        <v>14.58</v>
      </c>
      <c r="F37" s="16">
        <v>0</v>
      </c>
      <c r="G37" s="23">
        <f t="shared" si="4"/>
        <v>0</v>
      </c>
      <c r="H37" s="23">
        <f t="shared" si="5"/>
        <v>14.58</v>
      </c>
    </row>
    <row r="38" spans="1:8" x14ac:dyDescent="0.25">
      <c r="A38" s="14" t="s">
        <v>108</v>
      </c>
      <c r="B38" s="14" t="s">
        <v>18</v>
      </c>
      <c r="C38" s="15">
        <v>2.25</v>
      </c>
      <c r="D38" s="14">
        <v>6</v>
      </c>
      <c r="E38" s="23">
        <f t="shared" si="3"/>
        <v>13.5</v>
      </c>
      <c r="F38" s="16">
        <v>0</v>
      </c>
      <c r="G38" s="23">
        <f t="shared" si="4"/>
        <v>0</v>
      </c>
      <c r="H38" s="23">
        <f t="shared" si="5"/>
        <v>13.5</v>
      </c>
    </row>
    <row r="39" spans="1:8" x14ac:dyDescent="0.25">
      <c r="A39" s="14" t="s">
        <v>109</v>
      </c>
      <c r="B39" s="14" t="s">
        <v>18</v>
      </c>
      <c r="C39" s="15">
        <v>0.51</v>
      </c>
      <c r="D39" s="14">
        <v>2</v>
      </c>
      <c r="E39" s="23">
        <f t="shared" si="3"/>
        <v>1.02</v>
      </c>
      <c r="F39" s="16">
        <v>0</v>
      </c>
      <c r="G39" s="23">
        <f t="shared" si="4"/>
        <v>0</v>
      </c>
      <c r="H39" s="23">
        <f t="shared" si="5"/>
        <v>1.02</v>
      </c>
    </row>
    <row r="40" spans="1:8" x14ac:dyDescent="0.25">
      <c r="A40" s="14" t="s">
        <v>78</v>
      </c>
      <c r="B40" s="14" t="s">
        <v>29</v>
      </c>
      <c r="C40" s="15">
        <v>7.97</v>
      </c>
      <c r="D40" s="14">
        <v>1.5</v>
      </c>
      <c r="E40" s="23">
        <f t="shared" si="3"/>
        <v>11.96</v>
      </c>
      <c r="F40" s="16">
        <v>0</v>
      </c>
      <c r="G40" s="23">
        <f t="shared" si="4"/>
        <v>0</v>
      </c>
      <c r="H40" s="23">
        <f t="shared" si="5"/>
        <v>11.96</v>
      </c>
    </row>
    <row r="41" spans="1:8" x14ac:dyDescent="0.25">
      <c r="A41" s="14" t="s">
        <v>110</v>
      </c>
      <c r="B41" s="14" t="s">
        <v>18</v>
      </c>
      <c r="C41" s="15">
        <v>0.42</v>
      </c>
      <c r="D41" s="14">
        <v>12.8</v>
      </c>
      <c r="E41" s="23">
        <f t="shared" si="3"/>
        <v>5.38</v>
      </c>
      <c r="F41" s="16">
        <v>0</v>
      </c>
      <c r="G41" s="23">
        <f t="shared" si="4"/>
        <v>0</v>
      </c>
      <c r="H41" s="23">
        <f t="shared" si="5"/>
        <v>5.38</v>
      </c>
    </row>
    <row r="42" spans="1:8" x14ac:dyDescent="0.25">
      <c r="A42" s="14" t="s">
        <v>441</v>
      </c>
      <c r="B42" s="14" t="s">
        <v>18</v>
      </c>
      <c r="C42" s="15">
        <v>1.75</v>
      </c>
      <c r="D42" s="14">
        <v>1</v>
      </c>
      <c r="E42" s="23">
        <f t="shared" si="3"/>
        <v>1.75</v>
      </c>
      <c r="F42" s="16">
        <v>0</v>
      </c>
      <c r="G42" s="23">
        <f t="shared" si="4"/>
        <v>0</v>
      </c>
      <c r="H42" s="23">
        <f t="shared" si="5"/>
        <v>1.75</v>
      </c>
    </row>
    <row r="43" spans="1:8" x14ac:dyDescent="0.25">
      <c r="A43" s="14" t="s">
        <v>111</v>
      </c>
      <c r="B43" s="14" t="s">
        <v>48</v>
      </c>
      <c r="C43" s="15">
        <v>15</v>
      </c>
      <c r="D43" s="14">
        <v>1</v>
      </c>
      <c r="E43" s="23">
        <f t="shared" si="3"/>
        <v>15</v>
      </c>
      <c r="F43" s="16">
        <v>0</v>
      </c>
      <c r="G43" s="23">
        <f t="shared" si="4"/>
        <v>0</v>
      </c>
      <c r="H43" s="23">
        <f t="shared" si="5"/>
        <v>15</v>
      </c>
    </row>
    <row r="44" spans="1:8" x14ac:dyDescent="0.25">
      <c r="A44" s="14" t="s">
        <v>112</v>
      </c>
      <c r="B44" s="14" t="s">
        <v>18</v>
      </c>
      <c r="C44" s="15">
        <v>11.63</v>
      </c>
      <c r="D44" s="14">
        <v>1.5</v>
      </c>
      <c r="E44" s="23">
        <f t="shared" si="3"/>
        <v>17.45</v>
      </c>
      <c r="F44" s="16">
        <v>0</v>
      </c>
      <c r="G44" s="23">
        <f t="shared" si="4"/>
        <v>0</v>
      </c>
      <c r="H44" s="23">
        <f t="shared" si="5"/>
        <v>17.45</v>
      </c>
    </row>
    <row r="45" spans="1:8" x14ac:dyDescent="0.25">
      <c r="A45" s="13" t="s">
        <v>33</v>
      </c>
      <c r="C45" s="23"/>
      <c r="E45" s="23"/>
    </row>
    <row r="46" spans="1:8" x14ac:dyDescent="0.25">
      <c r="A46" s="14" t="s">
        <v>444</v>
      </c>
      <c r="B46" s="14" t="s">
        <v>60</v>
      </c>
      <c r="C46" s="15">
        <v>3.64</v>
      </c>
      <c r="D46" s="14">
        <v>45</v>
      </c>
      <c r="E46" s="23">
        <f>ROUND(C46*D46,2)</f>
        <v>163.80000000000001</v>
      </c>
      <c r="F46" s="16">
        <v>0</v>
      </c>
      <c r="G46" s="23">
        <f>ROUND(E46*F46,2)</f>
        <v>0</v>
      </c>
      <c r="H46" s="23">
        <f>ROUND(E46-G46,2)</f>
        <v>163.80000000000001</v>
      </c>
    </row>
    <row r="47" spans="1:8" x14ac:dyDescent="0.25">
      <c r="A47" s="13" t="s">
        <v>85</v>
      </c>
      <c r="C47" s="23"/>
      <c r="E47" s="23"/>
    </row>
    <row r="48" spans="1:8" x14ac:dyDescent="0.25">
      <c r="A48" s="14" t="s">
        <v>86</v>
      </c>
      <c r="B48" s="14" t="s">
        <v>18</v>
      </c>
      <c r="C48" s="15">
        <v>0.06</v>
      </c>
      <c r="D48" s="14">
        <v>48</v>
      </c>
      <c r="E48" s="23">
        <f>ROUND(C48*D48,2)</f>
        <v>2.88</v>
      </c>
      <c r="F48" s="16">
        <v>0</v>
      </c>
      <c r="G48" s="23">
        <f>ROUND(E48*F48,2)</f>
        <v>0</v>
      </c>
      <c r="H48" s="23">
        <f>ROUND(E48-G48,2)</f>
        <v>2.88</v>
      </c>
    </row>
    <row r="49" spans="1:8" x14ac:dyDescent="0.25">
      <c r="A49" s="13" t="s">
        <v>113</v>
      </c>
      <c r="C49" s="23"/>
      <c r="E49" s="23"/>
    </row>
    <row r="50" spans="1:8" x14ac:dyDescent="0.25">
      <c r="A50" s="14" t="s">
        <v>114</v>
      </c>
      <c r="B50" s="14" t="s">
        <v>26</v>
      </c>
      <c r="C50" s="15">
        <v>3.3</v>
      </c>
      <c r="D50" s="14">
        <v>0.4</v>
      </c>
      <c r="E50" s="23">
        <f>ROUND(C50*D50,2)</f>
        <v>1.32</v>
      </c>
      <c r="F50" s="16">
        <v>0</v>
      </c>
      <c r="G50" s="23">
        <f>ROUND(E50*F50,2)</f>
        <v>0</v>
      </c>
      <c r="H50" s="23">
        <f>ROUND(E50-G50,2)</f>
        <v>1.32</v>
      </c>
    </row>
    <row r="51" spans="1:8" x14ac:dyDescent="0.25">
      <c r="A51" s="13" t="s">
        <v>61</v>
      </c>
      <c r="C51" s="23"/>
      <c r="E51" s="23"/>
    </row>
    <row r="52" spans="1:8" x14ac:dyDescent="0.25">
      <c r="A52" s="14" t="s">
        <v>62</v>
      </c>
      <c r="B52" s="14" t="s">
        <v>48</v>
      </c>
      <c r="C52" s="15">
        <v>9</v>
      </c>
      <c r="D52" s="14">
        <v>1</v>
      </c>
      <c r="E52" s="23">
        <f>ROUND(C52*D52,2)</f>
        <v>9</v>
      </c>
      <c r="F52" s="16">
        <v>0</v>
      </c>
      <c r="G52" s="23">
        <f>ROUND(E52*F52,2)</f>
        <v>0</v>
      </c>
      <c r="H52" s="23">
        <f>ROUND(E52-G52,2)</f>
        <v>9</v>
      </c>
    </row>
    <row r="53" spans="1:8" x14ac:dyDescent="0.25">
      <c r="A53" s="13" t="s">
        <v>87</v>
      </c>
      <c r="C53" s="23"/>
      <c r="E53" s="23"/>
    </row>
    <row r="54" spans="1:8" x14ac:dyDescent="0.25">
      <c r="A54" s="14" t="s">
        <v>88</v>
      </c>
      <c r="B54" s="14" t="s">
        <v>48</v>
      </c>
      <c r="C54" s="15">
        <v>1</v>
      </c>
      <c r="D54" s="14">
        <v>1</v>
      </c>
      <c r="E54" s="23">
        <f>ROUND(C54*D54,2)</f>
        <v>1</v>
      </c>
      <c r="F54" s="16">
        <v>0</v>
      </c>
      <c r="G54" s="23">
        <f>ROUND(E54*F54,2)</f>
        <v>0</v>
      </c>
      <c r="H54" s="23">
        <f>ROUND(E54-G54,2)</f>
        <v>1</v>
      </c>
    </row>
    <row r="55" spans="1:8" x14ac:dyDescent="0.25">
      <c r="A55" s="13" t="s">
        <v>34</v>
      </c>
      <c r="C55" s="23"/>
      <c r="E55" s="23"/>
    </row>
    <row r="56" spans="1:8" x14ac:dyDescent="0.25">
      <c r="A56" s="14" t="s">
        <v>35</v>
      </c>
      <c r="B56" s="14" t="s">
        <v>36</v>
      </c>
      <c r="C56" s="15">
        <v>63.67</v>
      </c>
      <c r="D56" s="14">
        <v>0.66600000000000004</v>
      </c>
      <c r="E56" s="23">
        <f>ROUND(C56*D56,2)</f>
        <v>42.4</v>
      </c>
      <c r="F56" s="16">
        <v>0</v>
      </c>
      <c r="G56" s="23">
        <f>ROUND(E56*F56,2)</f>
        <v>0</v>
      </c>
      <c r="H56" s="23">
        <f>ROUND(E56-G56,2)</f>
        <v>42.4</v>
      </c>
    </row>
    <row r="57" spans="1:8" x14ac:dyDescent="0.25">
      <c r="A57" s="13" t="s">
        <v>115</v>
      </c>
      <c r="C57" s="23"/>
      <c r="E57" s="23"/>
    </row>
    <row r="58" spans="1:8" x14ac:dyDescent="0.25">
      <c r="A58" s="14" t="s">
        <v>116</v>
      </c>
      <c r="B58" s="14" t="s">
        <v>48</v>
      </c>
      <c r="C58" s="15">
        <v>8</v>
      </c>
      <c r="D58" s="14">
        <v>1</v>
      </c>
      <c r="E58" s="23">
        <f>ROUND(C58*D58,2)</f>
        <v>8</v>
      </c>
      <c r="F58" s="16">
        <v>0</v>
      </c>
      <c r="G58" s="23">
        <f>ROUND(E58*F58,2)</f>
        <v>0</v>
      </c>
      <c r="H58" s="23">
        <f>ROUND(E58-G58,2)</f>
        <v>8</v>
      </c>
    </row>
    <row r="59" spans="1:8" x14ac:dyDescent="0.25">
      <c r="A59" s="13" t="s">
        <v>117</v>
      </c>
      <c r="C59" s="23"/>
      <c r="E59" s="23"/>
    </row>
    <row r="60" spans="1:8" x14ac:dyDescent="0.25">
      <c r="A60" s="14" t="s">
        <v>118</v>
      </c>
      <c r="B60" s="14" t="s">
        <v>48</v>
      </c>
      <c r="C60" s="15">
        <v>10</v>
      </c>
      <c r="D60" s="14">
        <v>0.33300000000000002</v>
      </c>
      <c r="E60" s="23">
        <f>ROUND(C60*D60,2)</f>
        <v>3.33</v>
      </c>
      <c r="F60" s="16">
        <v>0</v>
      </c>
      <c r="G60" s="23">
        <f>ROUND(E60*F60,2)</f>
        <v>0</v>
      </c>
      <c r="H60" s="23">
        <f>ROUND(E60-G60,2)</f>
        <v>3.33</v>
      </c>
    </row>
    <row r="61" spans="1:8" x14ac:dyDescent="0.25">
      <c r="A61" s="13" t="s">
        <v>37</v>
      </c>
      <c r="C61" s="23"/>
      <c r="E61" s="23"/>
    </row>
    <row r="62" spans="1:8" x14ac:dyDescent="0.25">
      <c r="A62" s="14" t="s">
        <v>38</v>
      </c>
      <c r="B62" s="14" t="s">
        <v>39</v>
      </c>
      <c r="C62" s="15">
        <v>19.28</v>
      </c>
      <c r="D62" s="14">
        <v>0.48470000000000002</v>
      </c>
      <c r="E62" s="23">
        <f>ROUND(C62*D62,2)</f>
        <v>9.35</v>
      </c>
      <c r="F62" s="16">
        <v>0</v>
      </c>
      <c r="G62" s="23">
        <f>ROUND(E62*F62,2)</f>
        <v>0</v>
      </c>
      <c r="H62" s="23">
        <f>ROUND(E62-G62,2)</f>
        <v>9.35</v>
      </c>
    </row>
    <row r="63" spans="1:8" x14ac:dyDescent="0.25">
      <c r="A63" s="14" t="s">
        <v>91</v>
      </c>
      <c r="B63" s="14" t="s">
        <v>39</v>
      </c>
      <c r="C63" s="15">
        <v>19.28</v>
      </c>
      <c r="D63" s="14">
        <v>0.20760000000000001</v>
      </c>
      <c r="E63" s="23">
        <f>ROUND(C63*D63,2)</f>
        <v>4</v>
      </c>
      <c r="F63" s="16">
        <v>0</v>
      </c>
      <c r="G63" s="23">
        <f>ROUND(E63*F63,2)</f>
        <v>0</v>
      </c>
      <c r="H63" s="23">
        <f>ROUND(E63-G63,2)</f>
        <v>4</v>
      </c>
    </row>
    <row r="64" spans="1:8" x14ac:dyDescent="0.25">
      <c r="A64" s="13" t="s">
        <v>43</v>
      </c>
      <c r="C64" s="23"/>
      <c r="E64" s="23"/>
    </row>
    <row r="65" spans="1:8" x14ac:dyDescent="0.25">
      <c r="A65" s="14" t="s">
        <v>42</v>
      </c>
      <c r="B65" s="14" t="s">
        <v>39</v>
      </c>
      <c r="C65" s="15">
        <v>9.06</v>
      </c>
      <c r="D65" s="14">
        <v>0.1236</v>
      </c>
      <c r="E65" s="23">
        <f>ROUND(C65*D65,2)</f>
        <v>1.1200000000000001</v>
      </c>
      <c r="F65" s="16">
        <v>0</v>
      </c>
      <c r="G65" s="23">
        <f>ROUND(E65*F65,2)</f>
        <v>0</v>
      </c>
      <c r="H65" s="23">
        <f>ROUND(E65-G65,2)</f>
        <v>1.1200000000000001</v>
      </c>
    </row>
    <row r="66" spans="1:8" x14ac:dyDescent="0.25">
      <c r="A66" s="14" t="s">
        <v>91</v>
      </c>
      <c r="B66" s="14" t="s">
        <v>39</v>
      </c>
      <c r="C66" s="15">
        <v>9.06</v>
      </c>
      <c r="D66" s="14">
        <v>0.18990000000000001</v>
      </c>
      <c r="E66" s="23">
        <f>ROUND(C66*D66,2)</f>
        <v>1.72</v>
      </c>
      <c r="F66" s="16">
        <v>0</v>
      </c>
      <c r="G66" s="23">
        <f>ROUND(E66*F66,2)</f>
        <v>0</v>
      </c>
      <c r="H66" s="23">
        <f>ROUND(E66-G66,2)</f>
        <v>1.72</v>
      </c>
    </row>
    <row r="67" spans="1:8" x14ac:dyDescent="0.25">
      <c r="A67" s="14" t="s">
        <v>44</v>
      </c>
      <c r="B67" s="14" t="s">
        <v>39</v>
      </c>
      <c r="C67" s="15">
        <v>19.3</v>
      </c>
      <c r="D67" s="14">
        <v>0.55379999999999996</v>
      </c>
      <c r="E67" s="23">
        <f>ROUND(C67*D67,2)</f>
        <v>10.69</v>
      </c>
      <c r="F67" s="16">
        <v>0</v>
      </c>
      <c r="G67" s="23">
        <f>ROUND(E67*F67,2)</f>
        <v>0</v>
      </c>
      <c r="H67" s="23">
        <f>ROUND(E67-G67,2)</f>
        <v>10.69</v>
      </c>
    </row>
    <row r="68" spans="1:8" x14ac:dyDescent="0.25">
      <c r="A68" s="13" t="s">
        <v>45</v>
      </c>
      <c r="C68" s="23"/>
      <c r="E68" s="23"/>
    </row>
    <row r="69" spans="1:8" x14ac:dyDescent="0.25">
      <c r="A69" s="14" t="s">
        <v>38</v>
      </c>
      <c r="B69" s="14" t="s">
        <v>19</v>
      </c>
      <c r="C69" s="15">
        <v>2.94</v>
      </c>
      <c r="D69" s="14">
        <v>7.4852999999999996</v>
      </c>
      <c r="E69" s="23">
        <f>ROUND(C69*D69,2)</f>
        <v>22.01</v>
      </c>
      <c r="F69" s="16">
        <v>0</v>
      </c>
      <c r="G69" s="23">
        <f>ROUND(E69*F69,2)</f>
        <v>0</v>
      </c>
      <c r="H69" s="23">
        <f>ROUND(E69-G69,2)</f>
        <v>22.01</v>
      </c>
    </row>
    <row r="70" spans="1:8" x14ac:dyDescent="0.25">
      <c r="A70" s="14" t="s">
        <v>91</v>
      </c>
      <c r="B70" s="14" t="s">
        <v>19</v>
      </c>
      <c r="C70" s="15">
        <v>2.94</v>
      </c>
      <c r="D70" s="14">
        <v>4.8836000000000004</v>
      </c>
      <c r="E70" s="23">
        <f>ROUND(C70*D70,2)</f>
        <v>14.36</v>
      </c>
      <c r="F70" s="16">
        <v>0</v>
      </c>
      <c r="G70" s="23">
        <f>ROUND(E70*F70,2)</f>
        <v>0</v>
      </c>
      <c r="H70" s="23">
        <f>ROUND(E70-G70,2)</f>
        <v>14.36</v>
      </c>
    </row>
    <row r="71" spans="1:8" x14ac:dyDescent="0.25">
      <c r="A71" s="13" t="s">
        <v>47</v>
      </c>
      <c r="C71" s="23"/>
      <c r="E71" s="23"/>
    </row>
    <row r="72" spans="1:8" x14ac:dyDescent="0.25">
      <c r="A72" s="14" t="s">
        <v>42</v>
      </c>
      <c r="B72" s="14" t="s">
        <v>48</v>
      </c>
      <c r="C72" s="15">
        <v>12.26</v>
      </c>
      <c r="D72" s="14">
        <v>1</v>
      </c>
      <c r="E72" s="23">
        <f>ROUND(C72*D72,2)</f>
        <v>12.26</v>
      </c>
      <c r="F72" s="16">
        <v>0</v>
      </c>
      <c r="G72" s="23">
        <f>ROUND(E72*F72,2)</f>
        <v>0</v>
      </c>
      <c r="H72" s="23">
        <f t="shared" ref="H72:H77" si="6">ROUND(E72-G72,2)</f>
        <v>12.26</v>
      </c>
    </row>
    <row r="73" spans="1:8" x14ac:dyDescent="0.25">
      <c r="A73" s="14" t="s">
        <v>38</v>
      </c>
      <c r="B73" s="14" t="s">
        <v>48</v>
      </c>
      <c r="C73" s="15">
        <v>5.97</v>
      </c>
      <c r="D73" s="14">
        <v>1</v>
      </c>
      <c r="E73" s="23">
        <f>ROUND(C73*D73,2)</f>
        <v>5.97</v>
      </c>
      <c r="F73" s="16">
        <v>0</v>
      </c>
      <c r="G73" s="23">
        <f>ROUND(E73*F73,2)</f>
        <v>0</v>
      </c>
      <c r="H73" s="23">
        <f t="shared" si="6"/>
        <v>5.97</v>
      </c>
    </row>
    <row r="74" spans="1:8" x14ac:dyDescent="0.25">
      <c r="A74" s="14" t="s">
        <v>91</v>
      </c>
      <c r="B74" s="14" t="s">
        <v>48</v>
      </c>
      <c r="C74" s="15">
        <v>30.28</v>
      </c>
      <c r="D74" s="14">
        <v>1</v>
      </c>
      <c r="E74" s="23">
        <f>ROUND(C74*D74,2)</f>
        <v>30.28</v>
      </c>
      <c r="F74" s="16">
        <v>0</v>
      </c>
      <c r="G74" s="23">
        <f>ROUND(E74*F74,2)</f>
        <v>0</v>
      </c>
      <c r="H74" s="23">
        <f t="shared" si="6"/>
        <v>30.28</v>
      </c>
    </row>
    <row r="75" spans="1:8" x14ac:dyDescent="0.25">
      <c r="A75" s="9" t="s">
        <v>49</v>
      </c>
      <c r="B75" s="9" t="s">
        <v>48</v>
      </c>
      <c r="C75" s="10">
        <v>32.020000000000003</v>
      </c>
      <c r="D75" s="9">
        <v>1</v>
      </c>
      <c r="E75" s="22">
        <f>ROUND(C75*D75,2)</f>
        <v>32.020000000000003</v>
      </c>
      <c r="F75" s="11">
        <v>0</v>
      </c>
      <c r="G75" s="22">
        <f>ROUND(E75*F75,2)</f>
        <v>0</v>
      </c>
      <c r="H75" s="22">
        <f t="shared" si="6"/>
        <v>32.020000000000003</v>
      </c>
    </row>
    <row r="76" spans="1:8" x14ac:dyDescent="0.25">
      <c r="A76" s="7" t="s">
        <v>50</v>
      </c>
      <c r="C76" s="23"/>
      <c r="E76" s="23">
        <f>SUM(E13:E75)</f>
        <v>980.40000000000043</v>
      </c>
      <c r="G76" s="12">
        <f>SUM(G13:G75)</f>
        <v>0</v>
      </c>
      <c r="H76" s="12">
        <f t="shared" si="6"/>
        <v>980.4</v>
      </c>
    </row>
    <row r="77" spans="1:8" x14ac:dyDescent="0.25">
      <c r="A77" s="7" t="s">
        <v>51</v>
      </c>
      <c r="C77" s="23"/>
      <c r="E77" s="23" t="e">
        <f>+#REF!-E76</f>
        <v>#REF!</v>
      </c>
      <c r="G77" s="12" t="e">
        <f>+#REF!-G76</f>
        <v>#REF!</v>
      </c>
      <c r="H77" s="12" t="e">
        <f t="shared" si="6"/>
        <v>#REF!</v>
      </c>
    </row>
    <row r="78" spans="1:8" x14ac:dyDescent="0.25">
      <c r="A78" t="s">
        <v>12</v>
      </c>
      <c r="C78" s="23"/>
      <c r="E78" s="23"/>
    </row>
    <row r="79" spans="1:8" x14ac:dyDescent="0.25">
      <c r="A79" s="7" t="s">
        <v>52</v>
      </c>
      <c r="C79" s="23"/>
      <c r="E79" s="23"/>
    </row>
    <row r="80" spans="1:8" x14ac:dyDescent="0.25">
      <c r="A80" s="14" t="s">
        <v>42</v>
      </c>
      <c r="B80" s="14" t="s">
        <v>48</v>
      </c>
      <c r="C80" s="15">
        <v>23.61</v>
      </c>
      <c r="D80" s="14">
        <v>1</v>
      </c>
      <c r="E80" s="23">
        <f>ROUND(C80*D80,2)</f>
        <v>23.61</v>
      </c>
      <c r="F80" s="16">
        <v>0</v>
      </c>
      <c r="G80" s="23">
        <f>ROUND(E80*F80,2)</f>
        <v>0</v>
      </c>
      <c r="H80" s="23">
        <f t="shared" ref="H80:H85" si="7">ROUND(E80-G80,2)</f>
        <v>23.61</v>
      </c>
    </row>
    <row r="81" spans="1:8" x14ac:dyDescent="0.25">
      <c r="A81" s="14" t="s">
        <v>38</v>
      </c>
      <c r="B81" s="14" t="s">
        <v>48</v>
      </c>
      <c r="C81" s="15">
        <v>46.27</v>
      </c>
      <c r="D81" s="14">
        <v>1</v>
      </c>
      <c r="E81" s="23">
        <f>ROUND(C81*D81,2)</f>
        <v>46.27</v>
      </c>
      <c r="F81" s="16">
        <v>0</v>
      </c>
      <c r="G81" s="23">
        <f>ROUND(E81*F81,2)</f>
        <v>0</v>
      </c>
      <c r="H81" s="23">
        <f t="shared" si="7"/>
        <v>46.27</v>
      </c>
    </row>
    <row r="82" spans="1:8" x14ac:dyDescent="0.25">
      <c r="A82" s="9" t="s">
        <v>91</v>
      </c>
      <c r="B82" s="9" t="s">
        <v>48</v>
      </c>
      <c r="C82" s="10">
        <v>147.18</v>
      </c>
      <c r="D82" s="9">
        <v>1</v>
      </c>
      <c r="E82" s="22">
        <f>ROUND(C82*D82,2)</f>
        <v>147.18</v>
      </c>
      <c r="F82" s="11">
        <v>0</v>
      </c>
      <c r="G82" s="22">
        <f>ROUND(E82*F82,2)</f>
        <v>0</v>
      </c>
      <c r="H82" s="22">
        <f t="shared" si="7"/>
        <v>147.18</v>
      </c>
    </row>
    <row r="83" spans="1:8" x14ac:dyDescent="0.25">
      <c r="A83" s="7" t="s">
        <v>53</v>
      </c>
      <c r="C83" s="23"/>
      <c r="E83" s="23">
        <f>SUM(E80:E82)</f>
        <v>217.06</v>
      </c>
      <c r="G83" s="12">
        <f>SUM(G80:G82)</f>
        <v>0</v>
      </c>
      <c r="H83" s="12">
        <f t="shared" si="7"/>
        <v>217.06</v>
      </c>
    </row>
    <row r="84" spans="1:8" x14ac:dyDescent="0.25">
      <c r="A84" s="7" t="s">
        <v>54</v>
      </c>
      <c r="C84" s="23"/>
      <c r="E84" s="23">
        <f>+E76+E83</f>
        <v>1197.4600000000005</v>
      </c>
      <c r="G84" s="12">
        <f>+G76+G83</f>
        <v>0</v>
      </c>
      <c r="H84" s="12">
        <f t="shared" si="7"/>
        <v>1197.46</v>
      </c>
    </row>
    <row r="85" spans="1:8" x14ac:dyDescent="0.25">
      <c r="A85" s="7" t="s">
        <v>55</v>
      </c>
      <c r="C85" s="23"/>
      <c r="E85" s="23" t="e">
        <f>+#REF!-E84</f>
        <v>#REF!</v>
      </c>
      <c r="G85" s="12" t="e">
        <f>+#REF!-G84</f>
        <v>#REF!</v>
      </c>
      <c r="H85" s="12" t="e">
        <f t="shared" si="7"/>
        <v>#REF!</v>
      </c>
    </row>
    <row r="86" spans="1:8" x14ac:dyDescent="0.25">
      <c r="A86" t="s">
        <v>119</v>
      </c>
      <c r="C86" s="23"/>
      <c r="E86" s="23"/>
    </row>
    <row r="87" spans="1:8" x14ac:dyDescent="0.25">
      <c r="A87" t="s">
        <v>483</v>
      </c>
      <c r="C87" s="23"/>
      <c r="E87" s="23"/>
    </row>
    <row r="88" spans="1:8" x14ac:dyDescent="0.25">
      <c r="A88" s="7" t="s">
        <v>120</v>
      </c>
      <c r="C88" s="23"/>
      <c r="E88" s="23"/>
    </row>
    <row r="89" spans="1:8" x14ac:dyDescent="0.25">
      <c r="A89" s="7" t="s">
        <v>121</v>
      </c>
      <c r="C89" s="23"/>
      <c r="E89" s="23"/>
    </row>
    <row r="98" spans="1:5" x14ac:dyDescent="0.25">
      <c r="A98" t="str" cm="1">
        <f t="array" aca="1" ref="A98" ca="1">MID(CELL("filename",A1),FIND("]",CELL("filename",A1))+1,256)</f>
        <v>cotton21</v>
      </c>
    </row>
    <row r="99" spans="1:5" x14ac:dyDescent="0.25">
      <c r="A99" s="7" t="s">
        <v>50</v>
      </c>
      <c r="E99" s="25">
        <f>VLOOKUP(A99,$A$1:$H$98,5,FALSE)</f>
        <v>980.40000000000043</v>
      </c>
    </row>
    <row r="100" spans="1:5" x14ac:dyDescent="0.25">
      <c r="A100" s="7" t="s">
        <v>288</v>
      </c>
      <c r="E100" s="25">
        <f>VLOOKUP(A100,$A$1:$H$98,5,FALSE)</f>
        <v>217.06</v>
      </c>
    </row>
    <row r="101" spans="1:5" x14ac:dyDescent="0.25">
      <c r="A101" s="7" t="s">
        <v>289</v>
      </c>
      <c r="E101" s="25">
        <f t="shared" ref="E101:E102" si="8">VLOOKUP(A101,$A$1:$H$98,5,FALSE)</f>
        <v>1197.4600000000005</v>
      </c>
    </row>
    <row r="102" spans="1:5" x14ac:dyDescent="0.25">
      <c r="A102" s="7" t="s">
        <v>55</v>
      </c>
      <c r="E102" s="25" t="e">
        <f t="shared" si="8"/>
        <v>#REF!</v>
      </c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281B9-9AE4-4599-9CFE-9BAC767AF774}">
  <sheetPr codeName="Sheet34"/>
  <dimension ref="A1:H102"/>
  <sheetViews>
    <sheetView topLeftCell="A82" workbookViewId="0">
      <selection activeCell="D7" sqref="D7"/>
    </sheetView>
  </sheetViews>
  <sheetFormatPr defaultRowHeight="15" x14ac:dyDescent="0.25"/>
  <cols>
    <col min="1" max="1" width="23.140625" customWidth="1"/>
    <col min="5" max="5" width="14.5703125" bestFit="1" customWidth="1"/>
    <col min="8" max="8" width="10.5703125" bestFit="1" customWidth="1"/>
  </cols>
  <sheetData>
    <row r="1" spans="1:8" x14ac:dyDescent="0.25">
      <c r="A1" s="81" t="s">
        <v>445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102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502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14</v>
      </c>
      <c r="C12" s="23"/>
      <c r="E12" s="23"/>
    </row>
    <row r="13" spans="1:8" x14ac:dyDescent="0.25">
      <c r="A13" s="14" t="s">
        <v>15</v>
      </c>
      <c r="B13" s="14" t="s">
        <v>16</v>
      </c>
      <c r="C13" s="15">
        <v>8.0500000000000007</v>
      </c>
      <c r="D13" s="14">
        <v>2.5</v>
      </c>
      <c r="E13" s="23">
        <f>ROUND(C13*D13,2)</f>
        <v>20.13</v>
      </c>
      <c r="F13" s="16">
        <v>0</v>
      </c>
      <c r="G13" s="23">
        <f>ROUND(E13*F13,2)</f>
        <v>0</v>
      </c>
      <c r="H13" s="23">
        <f>ROUND(E13-G13,2)</f>
        <v>20.13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5.75</v>
      </c>
      <c r="E14" s="23">
        <f>ROUND(C14*D14,2)</f>
        <v>43.13</v>
      </c>
      <c r="F14" s="16">
        <v>0</v>
      </c>
      <c r="G14" s="23">
        <f>ROUND(E14*F14,2)</f>
        <v>0</v>
      </c>
      <c r="H14" s="23">
        <f>ROUND(E14-G14,2)</f>
        <v>43.13</v>
      </c>
    </row>
    <row r="15" spans="1:8" x14ac:dyDescent="0.25">
      <c r="A15" s="13" t="s">
        <v>17</v>
      </c>
      <c r="C15" s="23"/>
      <c r="E15" s="23"/>
    </row>
    <row r="16" spans="1:8" x14ac:dyDescent="0.25">
      <c r="A16" s="14" t="s">
        <v>66</v>
      </c>
      <c r="B16" s="14" t="s">
        <v>18</v>
      </c>
      <c r="C16" s="15">
        <v>1.0900000000000001</v>
      </c>
      <c r="D16" s="14">
        <v>2.2999999999999998</v>
      </c>
      <c r="E16" s="23">
        <f>ROUND(C16*D16,2)</f>
        <v>2.5099999999999998</v>
      </c>
      <c r="F16" s="16">
        <v>0</v>
      </c>
      <c r="G16" s="23">
        <f>ROUND(E16*F16,2)</f>
        <v>0</v>
      </c>
      <c r="H16" s="23">
        <f>ROUND(E16-G16,2)</f>
        <v>2.5099999999999998</v>
      </c>
    </row>
    <row r="17" spans="1:8" x14ac:dyDescent="0.25">
      <c r="A17" s="14" t="s">
        <v>67</v>
      </c>
      <c r="B17" s="14" t="s">
        <v>26</v>
      </c>
      <c r="C17" s="15">
        <v>3.01</v>
      </c>
      <c r="D17" s="14">
        <v>2.3125</v>
      </c>
      <c r="E17" s="23">
        <f>ROUND(C17*D17,2)</f>
        <v>6.96</v>
      </c>
      <c r="F17" s="16">
        <v>0</v>
      </c>
      <c r="G17" s="23">
        <f>ROUND(E17*F17,2)</f>
        <v>0</v>
      </c>
      <c r="H17" s="23">
        <f>ROUND(E17-G17,2)</f>
        <v>6.96</v>
      </c>
    </row>
    <row r="18" spans="1:8" x14ac:dyDescent="0.25">
      <c r="A18" s="14" t="s">
        <v>68</v>
      </c>
      <c r="B18" s="14" t="s">
        <v>26</v>
      </c>
      <c r="C18" s="15">
        <v>7.75</v>
      </c>
      <c r="D18" s="14">
        <v>0.5</v>
      </c>
      <c r="E18" s="23">
        <f>ROUND(C18*D18,2)</f>
        <v>3.88</v>
      </c>
      <c r="F18" s="16">
        <v>0</v>
      </c>
      <c r="G18" s="23">
        <f>ROUND(E18*F18,2)</f>
        <v>0</v>
      </c>
      <c r="H18" s="23">
        <f>ROUND(E18-G18,2)</f>
        <v>3.88</v>
      </c>
    </row>
    <row r="19" spans="1:8" x14ac:dyDescent="0.25">
      <c r="A19" s="14" t="s">
        <v>495</v>
      </c>
      <c r="B19" s="14" t="s">
        <v>496</v>
      </c>
      <c r="C19" s="15">
        <v>41.25</v>
      </c>
      <c r="D19" s="14">
        <v>1.76</v>
      </c>
      <c r="E19" s="23">
        <f>ROUND(C19*D19,2)</f>
        <v>72.599999999999994</v>
      </c>
      <c r="F19" s="16">
        <v>0</v>
      </c>
      <c r="G19" s="23">
        <f>ROUND(E19*F19,2)</f>
        <v>0</v>
      </c>
      <c r="H19" s="23">
        <f>ROUND(E19-G19,2)</f>
        <v>72.599999999999994</v>
      </c>
    </row>
    <row r="20" spans="1:8" x14ac:dyDescent="0.25">
      <c r="A20" s="13" t="s">
        <v>69</v>
      </c>
      <c r="C20" s="23"/>
      <c r="E20" s="23"/>
    </row>
    <row r="21" spans="1:8" x14ac:dyDescent="0.25">
      <c r="A21" s="14" t="s">
        <v>70</v>
      </c>
      <c r="B21" s="14" t="s">
        <v>29</v>
      </c>
      <c r="C21" s="15">
        <v>0.11</v>
      </c>
      <c r="D21" s="14">
        <v>1500</v>
      </c>
      <c r="E21" s="23">
        <f>ROUND(C21*D21,2)</f>
        <v>165</v>
      </c>
      <c r="F21" s="16">
        <v>0</v>
      </c>
      <c r="G21" s="23">
        <f>ROUND(E21*F21,2)</f>
        <v>0</v>
      </c>
      <c r="H21" s="23">
        <f>ROUND(E21-G21,2)</f>
        <v>165</v>
      </c>
    </row>
    <row r="22" spans="1:8" x14ac:dyDescent="0.25">
      <c r="A22" s="13" t="s">
        <v>20</v>
      </c>
      <c r="C22" s="23"/>
      <c r="E22" s="23"/>
    </row>
    <row r="23" spans="1:8" x14ac:dyDescent="0.25">
      <c r="A23" s="14" t="s">
        <v>22</v>
      </c>
      <c r="B23" s="14" t="s">
        <v>21</v>
      </c>
      <c r="C23" s="15">
        <v>25.56</v>
      </c>
      <c r="D23" s="14">
        <v>1.5</v>
      </c>
      <c r="E23" s="23">
        <f>ROUND(C23*D23,2)</f>
        <v>38.340000000000003</v>
      </c>
      <c r="F23" s="16">
        <v>0</v>
      </c>
      <c r="G23" s="23">
        <f>ROUND(E23*F23,2)</f>
        <v>0</v>
      </c>
      <c r="H23" s="23">
        <f>ROUND(E23-G23,2)</f>
        <v>38.340000000000003</v>
      </c>
    </row>
    <row r="24" spans="1:8" x14ac:dyDescent="0.25">
      <c r="A24" s="14" t="s">
        <v>103</v>
      </c>
      <c r="B24" s="14" t="s">
        <v>19</v>
      </c>
      <c r="C24" s="15">
        <v>2.63</v>
      </c>
      <c r="D24" s="14">
        <v>34.358199999999997</v>
      </c>
      <c r="E24" s="23">
        <f>ROUND(C24*D24,2)</f>
        <v>90.36</v>
      </c>
      <c r="F24" s="16">
        <v>0</v>
      </c>
      <c r="G24" s="23">
        <f>ROUND(E24*F24,2)</f>
        <v>0</v>
      </c>
      <c r="H24" s="23">
        <f>ROUND(E24-G24,2)</f>
        <v>90.36</v>
      </c>
    </row>
    <row r="25" spans="1:8" x14ac:dyDescent="0.25">
      <c r="A25" s="13" t="s">
        <v>23</v>
      </c>
      <c r="C25" s="23"/>
      <c r="E25" s="23"/>
    </row>
    <row r="26" spans="1:8" x14ac:dyDescent="0.25">
      <c r="A26" s="14" t="s">
        <v>71</v>
      </c>
      <c r="B26" s="14" t="s">
        <v>48</v>
      </c>
      <c r="C26" s="15">
        <v>20</v>
      </c>
      <c r="D26" s="14">
        <v>1</v>
      </c>
      <c r="E26" s="23">
        <f>ROUND(C26*D26,2)</f>
        <v>20</v>
      </c>
      <c r="F26" s="16">
        <v>0</v>
      </c>
      <c r="G26" s="23">
        <f>ROUND(E26*F26,2)</f>
        <v>0</v>
      </c>
      <c r="H26" s="23">
        <f>ROUND(E26-G26,2)</f>
        <v>20</v>
      </c>
    </row>
    <row r="27" spans="1:8" x14ac:dyDescent="0.25">
      <c r="A27" s="13" t="s">
        <v>24</v>
      </c>
      <c r="C27" s="23"/>
      <c r="E27" s="23"/>
    </row>
    <row r="28" spans="1:8" x14ac:dyDescent="0.25">
      <c r="A28" s="14" t="s">
        <v>59</v>
      </c>
      <c r="B28" s="14" t="s">
        <v>26</v>
      </c>
      <c r="C28" s="15">
        <v>15</v>
      </c>
      <c r="D28" s="14">
        <v>0.5</v>
      </c>
      <c r="E28" s="23">
        <f t="shared" ref="E28:E34" si="0">ROUND(C28*D28,2)</f>
        <v>7.5</v>
      </c>
      <c r="F28" s="16">
        <v>0</v>
      </c>
      <c r="G28" s="23">
        <f t="shared" ref="G28:G34" si="1">ROUND(E28*F28,2)</f>
        <v>0</v>
      </c>
      <c r="H28" s="23">
        <f t="shared" ref="H28:H34" si="2">ROUND(E28-G28,2)</f>
        <v>7.5</v>
      </c>
    </row>
    <row r="29" spans="1:8" x14ac:dyDescent="0.25">
      <c r="A29" s="14" t="s">
        <v>25</v>
      </c>
      <c r="B29" s="14" t="s">
        <v>18</v>
      </c>
      <c r="C29" s="15">
        <v>0.12</v>
      </c>
      <c r="D29" s="14">
        <v>96</v>
      </c>
      <c r="E29" s="23">
        <f t="shared" si="0"/>
        <v>11.52</v>
      </c>
      <c r="F29" s="16">
        <v>0</v>
      </c>
      <c r="G29" s="23">
        <f t="shared" si="1"/>
        <v>0</v>
      </c>
      <c r="H29" s="23">
        <f t="shared" si="2"/>
        <v>11.52</v>
      </c>
    </row>
    <row r="30" spans="1:8" x14ac:dyDescent="0.25">
      <c r="A30" s="14" t="s">
        <v>104</v>
      </c>
      <c r="B30" s="14" t="s">
        <v>26</v>
      </c>
      <c r="C30" s="15">
        <v>11.55</v>
      </c>
      <c r="D30" s="14">
        <v>1</v>
      </c>
      <c r="E30" s="23">
        <f t="shared" si="0"/>
        <v>11.55</v>
      </c>
      <c r="F30" s="16">
        <v>0</v>
      </c>
      <c r="G30" s="23">
        <f t="shared" si="1"/>
        <v>0</v>
      </c>
      <c r="H30" s="23">
        <f t="shared" si="2"/>
        <v>11.55</v>
      </c>
    </row>
    <row r="31" spans="1:8" x14ac:dyDescent="0.25">
      <c r="A31" s="14" t="s">
        <v>105</v>
      </c>
      <c r="B31" s="14" t="s">
        <v>18</v>
      </c>
      <c r="C31" s="15">
        <v>0.32</v>
      </c>
      <c r="D31" s="14">
        <v>48</v>
      </c>
      <c r="E31" s="23">
        <f t="shared" si="0"/>
        <v>15.36</v>
      </c>
      <c r="F31" s="16">
        <v>0</v>
      </c>
      <c r="G31" s="23">
        <f t="shared" si="1"/>
        <v>0</v>
      </c>
      <c r="H31" s="23">
        <f t="shared" si="2"/>
        <v>15.36</v>
      </c>
    </row>
    <row r="32" spans="1:8" x14ac:dyDescent="0.25">
      <c r="A32" s="14" t="s">
        <v>106</v>
      </c>
      <c r="B32" s="14" t="s">
        <v>26</v>
      </c>
      <c r="C32" s="15">
        <v>7.34</v>
      </c>
      <c r="D32" s="14">
        <v>2</v>
      </c>
      <c r="E32" s="23">
        <f t="shared" si="0"/>
        <v>14.68</v>
      </c>
      <c r="F32" s="16">
        <v>0</v>
      </c>
      <c r="G32" s="23">
        <f t="shared" si="1"/>
        <v>0</v>
      </c>
      <c r="H32" s="23">
        <f t="shared" si="2"/>
        <v>14.68</v>
      </c>
    </row>
    <row r="33" spans="1:8" x14ac:dyDescent="0.25">
      <c r="A33" s="14" t="s">
        <v>369</v>
      </c>
      <c r="B33" s="14" t="s">
        <v>18</v>
      </c>
      <c r="C33" s="15">
        <v>1.06</v>
      </c>
      <c r="D33" s="14">
        <v>25.6</v>
      </c>
      <c r="E33" s="23">
        <f t="shared" si="0"/>
        <v>27.14</v>
      </c>
      <c r="F33" s="16">
        <v>0</v>
      </c>
      <c r="G33" s="23">
        <f t="shared" si="1"/>
        <v>0</v>
      </c>
      <c r="H33" s="23">
        <f t="shared" si="2"/>
        <v>27.14</v>
      </c>
    </row>
    <row r="34" spans="1:8" x14ac:dyDescent="0.25">
      <c r="A34" s="14" t="s">
        <v>74</v>
      </c>
      <c r="B34" s="14" t="s">
        <v>26</v>
      </c>
      <c r="C34" s="15">
        <v>7.79</v>
      </c>
      <c r="D34" s="14">
        <v>2</v>
      </c>
      <c r="E34" s="23">
        <f t="shared" si="0"/>
        <v>15.58</v>
      </c>
      <c r="F34" s="16">
        <v>0</v>
      </c>
      <c r="G34" s="23">
        <f t="shared" si="1"/>
        <v>0</v>
      </c>
      <c r="H34" s="23">
        <f t="shared" si="2"/>
        <v>15.58</v>
      </c>
    </row>
    <row r="35" spans="1:8" x14ac:dyDescent="0.25">
      <c r="A35" s="13" t="s">
        <v>27</v>
      </c>
      <c r="C35" s="23"/>
      <c r="E35" s="23"/>
    </row>
    <row r="36" spans="1:8" x14ac:dyDescent="0.25">
      <c r="A36" s="14" t="s">
        <v>107</v>
      </c>
      <c r="B36" s="14" t="s">
        <v>18</v>
      </c>
      <c r="C36" s="15">
        <v>1.77</v>
      </c>
      <c r="D36" s="14">
        <v>5.2</v>
      </c>
      <c r="E36" s="23">
        <f t="shared" ref="E36:E44" si="3">ROUND(C36*D36,2)</f>
        <v>9.1999999999999993</v>
      </c>
      <c r="F36" s="16">
        <v>0</v>
      </c>
      <c r="G36" s="23">
        <f t="shared" ref="G36:G44" si="4">ROUND(E36*F36,2)</f>
        <v>0</v>
      </c>
      <c r="H36" s="23">
        <f t="shared" ref="H36:H44" si="5">ROUND(E36-G36,2)</f>
        <v>9.1999999999999993</v>
      </c>
    </row>
    <row r="37" spans="1:8" x14ac:dyDescent="0.25">
      <c r="A37" s="14" t="s">
        <v>108</v>
      </c>
      <c r="B37" s="14" t="s">
        <v>18</v>
      </c>
      <c r="C37" s="15">
        <v>2.25</v>
      </c>
      <c r="D37" s="14">
        <v>6</v>
      </c>
      <c r="E37" s="23">
        <f t="shared" si="3"/>
        <v>13.5</v>
      </c>
      <c r="F37" s="16">
        <v>0</v>
      </c>
      <c r="G37" s="23">
        <f t="shared" si="4"/>
        <v>0</v>
      </c>
      <c r="H37" s="23">
        <f t="shared" si="5"/>
        <v>13.5</v>
      </c>
    </row>
    <row r="38" spans="1:8" x14ac:dyDescent="0.25">
      <c r="A38" s="14" t="s">
        <v>109</v>
      </c>
      <c r="B38" s="14" t="s">
        <v>18</v>
      </c>
      <c r="C38" s="15">
        <v>0.51</v>
      </c>
      <c r="D38" s="14">
        <v>2</v>
      </c>
      <c r="E38" s="23">
        <f t="shared" si="3"/>
        <v>1.02</v>
      </c>
      <c r="F38" s="16">
        <v>0</v>
      </c>
      <c r="G38" s="23">
        <f t="shared" si="4"/>
        <v>0</v>
      </c>
      <c r="H38" s="23">
        <f t="shared" si="5"/>
        <v>1.02</v>
      </c>
    </row>
    <row r="39" spans="1:8" x14ac:dyDescent="0.25">
      <c r="A39" s="14" t="s">
        <v>79</v>
      </c>
      <c r="B39" s="14" t="s">
        <v>18</v>
      </c>
      <c r="C39" s="15">
        <v>7.29</v>
      </c>
      <c r="D39" s="14">
        <v>2</v>
      </c>
      <c r="E39" s="23">
        <f t="shared" si="3"/>
        <v>14.58</v>
      </c>
      <c r="F39" s="16">
        <v>0</v>
      </c>
      <c r="G39" s="23">
        <f t="shared" si="4"/>
        <v>0</v>
      </c>
      <c r="H39" s="23">
        <f t="shared" si="5"/>
        <v>14.58</v>
      </c>
    </row>
    <row r="40" spans="1:8" x14ac:dyDescent="0.25">
      <c r="A40" s="14" t="s">
        <v>78</v>
      </c>
      <c r="B40" s="14" t="s">
        <v>29</v>
      </c>
      <c r="C40" s="15">
        <v>7.97</v>
      </c>
      <c r="D40" s="14">
        <v>1.5</v>
      </c>
      <c r="E40" s="23">
        <f t="shared" si="3"/>
        <v>11.96</v>
      </c>
      <c r="F40" s="16">
        <v>0</v>
      </c>
      <c r="G40" s="23">
        <f t="shared" si="4"/>
        <v>0</v>
      </c>
      <c r="H40" s="23">
        <f t="shared" si="5"/>
        <v>11.96</v>
      </c>
    </row>
    <row r="41" spans="1:8" x14ac:dyDescent="0.25">
      <c r="A41" s="14" t="s">
        <v>110</v>
      </c>
      <c r="B41" s="14" t="s">
        <v>18</v>
      </c>
      <c r="C41" s="15">
        <v>0.42</v>
      </c>
      <c r="D41" s="14">
        <v>12.8</v>
      </c>
      <c r="E41" s="23">
        <f t="shared" si="3"/>
        <v>5.38</v>
      </c>
      <c r="F41" s="16">
        <v>0</v>
      </c>
      <c r="G41" s="23">
        <f t="shared" si="4"/>
        <v>0</v>
      </c>
      <c r="H41" s="23">
        <f t="shared" si="5"/>
        <v>5.38</v>
      </c>
    </row>
    <row r="42" spans="1:8" x14ac:dyDescent="0.25">
      <c r="A42" s="14" t="s">
        <v>441</v>
      </c>
      <c r="B42" s="14" t="s">
        <v>18</v>
      </c>
      <c r="C42" s="15">
        <v>1.75</v>
      </c>
      <c r="D42" s="14">
        <v>1</v>
      </c>
      <c r="E42" s="23">
        <f t="shared" si="3"/>
        <v>1.75</v>
      </c>
      <c r="F42" s="16">
        <v>0</v>
      </c>
      <c r="G42" s="23">
        <f t="shared" si="4"/>
        <v>0</v>
      </c>
      <c r="H42" s="23">
        <f t="shared" si="5"/>
        <v>1.75</v>
      </c>
    </row>
    <row r="43" spans="1:8" x14ac:dyDescent="0.25">
      <c r="A43" s="14" t="s">
        <v>111</v>
      </c>
      <c r="B43" s="14" t="s">
        <v>48</v>
      </c>
      <c r="C43" s="15">
        <v>15</v>
      </c>
      <c r="D43" s="14">
        <v>1.5</v>
      </c>
      <c r="E43" s="23">
        <f t="shared" si="3"/>
        <v>22.5</v>
      </c>
      <c r="F43" s="16">
        <v>0</v>
      </c>
      <c r="G43" s="23">
        <f t="shared" si="4"/>
        <v>0</v>
      </c>
      <c r="H43" s="23">
        <f t="shared" si="5"/>
        <v>22.5</v>
      </c>
    </row>
    <row r="44" spans="1:8" x14ac:dyDescent="0.25">
      <c r="A44" s="14" t="s">
        <v>112</v>
      </c>
      <c r="B44" s="14" t="s">
        <v>18</v>
      </c>
      <c r="C44" s="15">
        <v>11.63</v>
      </c>
      <c r="D44" s="14">
        <v>1.5</v>
      </c>
      <c r="E44" s="23">
        <f t="shared" si="3"/>
        <v>17.45</v>
      </c>
      <c r="F44" s="16">
        <v>0</v>
      </c>
      <c r="G44" s="23">
        <f t="shared" si="4"/>
        <v>0</v>
      </c>
      <c r="H44" s="23">
        <f t="shared" si="5"/>
        <v>17.45</v>
      </c>
    </row>
    <row r="45" spans="1:8" x14ac:dyDescent="0.25">
      <c r="A45" s="13" t="s">
        <v>30</v>
      </c>
      <c r="C45" s="23"/>
      <c r="E45" s="23"/>
    </row>
    <row r="46" spans="1:8" x14ac:dyDescent="0.25">
      <c r="A46" s="14" t="s">
        <v>31</v>
      </c>
      <c r="B46" s="14" t="s">
        <v>32</v>
      </c>
      <c r="C46" s="15">
        <v>0.24</v>
      </c>
      <c r="D46" s="14">
        <v>33</v>
      </c>
      <c r="E46" s="23">
        <f>ROUND(C46*D46,2)</f>
        <v>7.92</v>
      </c>
      <c r="F46" s="16">
        <v>0</v>
      </c>
      <c r="G46" s="23">
        <f>ROUND(E46*F46,2)</f>
        <v>0</v>
      </c>
      <c r="H46" s="23">
        <f>ROUND(E46-G46,2)</f>
        <v>7.92</v>
      </c>
    </row>
    <row r="47" spans="1:8" x14ac:dyDescent="0.25">
      <c r="A47" s="13" t="s">
        <v>33</v>
      </c>
      <c r="C47" s="23"/>
      <c r="E47" s="23"/>
    </row>
    <row r="48" spans="1:8" x14ac:dyDescent="0.25">
      <c r="A48" s="14" t="s">
        <v>444</v>
      </c>
      <c r="B48" s="14" t="s">
        <v>60</v>
      </c>
      <c r="C48" s="15">
        <v>3.64</v>
      </c>
      <c r="D48" s="14">
        <v>45</v>
      </c>
      <c r="E48" s="23">
        <f>ROUND(C48*D48,2)</f>
        <v>163.80000000000001</v>
      </c>
      <c r="F48" s="16">
        <v>0</v>
      </c>
      <c r="G48" s="23">
        <f>ROUND(E48*F48,2)</f>
        <v>0</v>
      </c>
      <c r="H48" s="23">
        <f>ROUND(E48-G48,2)</f>
        <v>163.80000000000001</v>
      </c>
    </row>
    <row r="49" spans="1:8" x14ac:dyDescent="0.25">
      <c r="A49" s="13" t="s">
        <v>85</v>
      </c>
      <c r="C49" s="23"/>
      <c r="E49" s="23"/>
    </row>
    <row r="50" spans="1:8" x14ac:dyDescent="0.25">
      <c r="A50" s="14" t="s">
        <v>86</v>
      </c>
      <c r="B50" s="14" t="s">
        <v>18</v>
      </c>
      <c r="C50" s="15">
        <v>0.06</v>
      </c>
      <c r="D50" s="14">
        <v>51</v>
      </c>
      <c r="E50" s="23">
        <f>ROUND(C50*D50,2)</f>
        <v>3.06</v>
      </c>
      <c r="F50" s="16">
        <v>0</v>
      </c>
      <c r="G50" s="23">
        <f>ROUND(E50*F50,2)</f>
        <v>0</v>
      </c>
      <c r="H50" s="23">
        <f>ROUND(E50-G50,2)</f>
        <v>3.06</v>
      </c>
    </row>
    <row r="51" spans="1:8" x14ac:dyDescent="0.25">
      <c r="A51" s="13" t="s">
        <v>113</v>
      </c>
      <c r="C51" s="23"/>
      <c r="E51" s="23"/>
    </row>
    <row r="52" spans="1:8" x14ac:dyDescent="0.25">
      <c r="A52" s="14" t="s">
        <v>114</v>
      </c>
      <c r="B52" s="14" t="s">
        <v>26</v>
      </c>
      <c r="C52" s="15">
        <v>3.3</v>
      </c>
      <c r="D52" s="14">
        <v>0.4</v>
      </c>
      <c r="E52" s="23">
        <f>ROUND(C52*D52,2)</f>
        <v>1.32</v>
      </c>
      <c r="F52" s="16">
        <v>0</v>
      </c>
      <c r="G52" s="23">
        <f>ROUND(E52*F52,2)</f>
        <v>0</v>
      </c>
      <c r="H52" s="23">
        <f>ROUND(E52-G52,2)</f>
        <v>1.32</v>
      </c>
    </row>
    <row r="53" spans="1:8" x14ac:dyDescent="0.25">
      <c r="A53" s="13" t="s">
        <v>61</v>
      </c>
      <c r="C53" s="23"/>
      <c r="E53" s="23"/>
    </row>
    <row r="54" spans="1:8" x14ac:dyDescent="0.25">
      <c r="A54" s="14" t="s">
        <v>62</v>
      </c>
      <c r="B54" s="14" t="s">
        <v>48</v>
      </c>
      <c r="C54" s="15">
        <v>9</v>
      </c>
      <c r="D54" s="14">
        <v>1</v>
      </c>
      <c r="E54" s="23">
        <f>ROUND(C54*D54,2)</f>
        <v>9</v>
      </c>
      <c r="F54" s="16">
        <v>0</v>
      </c>
      <c r="G54" s="23">
        <f>ROUND(E54*F54,2)</f>
        <v>0</v>
      </c>
      <c r="H54" s="23">
        <f>ROUND(E54-G54,2)</f>
        <v>9</v>
      </c>
    </row>
    <row r="55" spans="1:8" x14ac:dyDescent="0.25">
      <c r="A55" s="13" t="s">
        <v>87</v>
      </c>
      <c r="C55" s="23"/>
      <c r="E55" s="23"/>
    </row>
    <row r="56" spans="1:8" x14ac:dyDescent="0.25">
      <c r="A56" s="14" t="s">
        <v>88</v>
      </c>
      <c r="B56" s="14" t="s">
        <v>48</v>
      </c>
      <c r="C56" s="15">
        <v>1</v>
      </c>
      <c r="D56" s="14">
        <v>1</v>
      </c>
      <c r="E56" s="23">
        <f>ROUND(C56*D56,2)</f>
        <v>1</v>
      </c>
      <c r="F56" s="16">
        <v>0</v>
      </c>
      <c r="G56" s="23">
        <f>ROUND(E56*F56,2)</f>
        <v>0</v>
      </c>
      <c r="H56" s="23">
        <f>ROUND(E56-G56,2)</f>
        <v>1</v>
      </c>
    </row>
    <row r="57" spans="1:8" x14ac:dyDescent="0.25">
      <c r="A57" s="13" t="s">
        <v>34</v>
      </c>
      <c r="C57" s="23"/>
      <c r="E57" s="23"/>
    </row>
    <row r="58" spans="1:8" x14ac:dyDescent="0.25">
      <c r="A58" s="14" t="s">
        <v>35</v>
      </c>
      <c r="B58" s="14" t="s">
        <v>36</v>
      </c>
      <c r="C58" s="15">
        <v>63.67</v>
      </c>
      <c r="D58" s="14">
        <v>0.66600000000000004</v>
      </c>
      <c r="E58" s="23">
        <f>ROUND(C58*D58,2)</f>
        <v>42.4</v>
      </c>
      <c r="F58" s="16">
        <v>0</v>
      </c>
      <c r="G58" s="23">
        <f>ROUND(E58*F58,2)</f>
        <v>0</v>
      </c>
      <c r="H58" s="23">
        <f>ROUND(E58-G58,2)</f>
        <v>42.4</v>
      </c>
    </row>
    <row r="59" spans="1:8" x14ac:dyDescent="0.25">
      <c r="A59" s="13" t="s">
        <v>115</v>
      </c>
      <c r="C59" s="23"/>
      <c r="E59" s="23"/>
    </row>
    <row r="60" spans="1:8" x14ac:dyDescent="0.25">
      <c r="A60" s="14" t="s">
        <v>116</v>
      </c>
      <c r="B60" s="14" t="s">
        <v>48</v>
      </c>
      <c r="C60" s="15">
        <v>8</v>
      </c>
      <c r="D60" s="14">
        <v>1</v>
      </c>
      <c r="E60" s="23">
        <f>ROUND(C60*D60,2)</f>
        <v>8</v>
      </c>
      <c r="F60" s="16">
        <v>0</v>
      </c>
      <c r="G60" s="23">
        <f>ROUND(E60*F60,2)</f>
        <v>0</v>
      </c>
      <c r="H60" s="23">
        <f>ROUND(E60-G60,2)</f>
        <v>8</v>
      </c>
    </row>
    <row r="61" spans="1:8" x14ac:dyDescent="0.25">
      <c r="A61" s="13" t="s">
        <v>117</v>
      </c>
      <c r="C61" s="23"/>
      <c r="E61" s="23"/>
    </row>
    <row r="62" spans="1:8" x14ac:dyDescent="0.25">
      <c r="A62" s="14" t="s">
        <v>118</v>
      </c>
      <c r="B62" s="14" t="s">
        <v>48</v>
      </c>
      <c r="C62" s="15">
        <v>10</v>
      </c>
      <c r="D62" s="14">
        <v>0.33300000000000002</v>
      </c>
      <c r="E62" s="23">
        <f>ROUND(C62*D62,2)</f>
        <v>3.33</v>
      </c>
      <c r="F62" s="16">
        <v>0</v>
      </c>
      <c r="G62" s="23">
        <f>ROUND(E62*F62,2)</f>
        <v>0</v>
      </c>
      <c r="H62" s="23">
        <f>ROUND(E62-G62,2)</f>
        <v>3.33</v>
      </c>
    </row>
    <row r="63" spans="1:8" x14ac:dyDescent="0.25">
      <c r="A63" s="13" t="s">
        <v>37</v>
      </c>
      <c r="C63" s="23"/>
      <c r="E63" s="23"/>
    </row>
    <row r="64" spans="1:8" x14ac:dyDescent="0.25">
      <c r="A64" s="14" t="s">
        <v>38</v>
      </c>
      <c r="B64" s="14" t="s">
        <v>39</v>
      </c>
      <c r="C64" s="15">
        <v>19.28</v>
      </c>
      <c r="D64" s="14">
        <v>0.58789999999999998</v>
      </c>
      <c r="E64" s="23">
        <f>ROUND(C64*D64,2)</f>
        <v>11.33</v>
      </c>
      <c r="F64" s="16">
        <v>0</v>
      </c>
      <c r="G64" s="23">
        <f>ROUND(E64*F64,2)</f>
        <v>0</v>
      </c>
      <c r="H64" s="23">
        <f>ROUND(E64-G64,2)</f>
        <v>11.33</v>
      </c>
    </row>
    <row r="65" spans="1:8" x14ac:dyDescent="0.25">
      <c r="A65" s="14" t="s">
        <v>91</v>
      </c>
      <c r="B65" s="14" t="s">
        <v>39</v>
      </c>
      <c r="C65" s="15">
        <v>19.28</v>
      </c>
      <c r="D65" s="14">
        <v>0.20760000000000001</v>
      </c>
      <c r="E65" s="23">
        <f>ROUND(C65*D65,2)</f>
        <v>4</v>
      </c>
      <c r="F65" s="16">
        <v>0</v>
      </c>
      <c r="G65" s="23">
        <f>ROUND(E65*F65,2)</f>
        <v>0</v>
      </c>
      <c r="H65" s="23">
        <f>ROUND(E65-G65,2)</f>
        <v>4</v>
      </c>
    </row>
    <row r="66" spans="1:8" x14ac:dyDescent="0.25">
      <c r="A66" s="13" t="s">
        <v>40</v>
      </c>
      <c r="C66" s="23"/>
      <c r="E66" s="23"/>
    </row>
    <row r="67" spans="1:8" x14ac:dyDescent="0.25">
      <c r="A67" s="14" t="s">
        <v>41</v>
      </c>
      <c r="B67" s="14" t="s">
        <v>39</v>
      </c>
      <c r="C67" s="15">
        <v>9.06</v>
      </c>
      <c r="D67" s="14">
        <v>0.3</v>
      </c>
      <c r="E67" s="23">
        <f>ROUND(C67*D67,2)</f>
        <v>2.72</v>
      </c>
      <c r="F67" s="16">
        <v>0</v>
      </c>
      <c r="G67" s="23">
        <f>ROUND(E67*F67,2)</f>
        <v>0</v>
      </c>
      <c r="H67" s="23">
        <f>ROUND(E67-G67,2)</f>
        <v>2.72</v>
      </c>
    </row>
    <row r="68" spans="1:8" x14ac:dyDescent="0.25">
      <c r="A68" s="14" t="s">
        <v>42</v>
      </c>
      <c r="B68" s="14" t="s">
        <v>39</v>
      </c>
      <c r="C68" s="15">
        <v>9.06</v>
      </c>
      <c r="D68" s="14">
        <v>6.25E-2</v>
      </c>
      <c r="E68" s="23">
        <f>ROUND(C68*D68,2)</f>
        <v>0.56999999999999995</v>
      </c>
      <c r="F68" s="16">
        <v>0</v>
      </c>
      <c r="G68" s="23">
        <f>ROUND(E68*F68,2)</f>
        <v>0</v>
      </c>
      <c r="H68" s="23">
        <f>ROUND(E68-G68,2)</f>
        <v>0.56999999999999995</v>
      </c>
    </row>
    <row r="69" spans="1:8" x14ac:dyDescent="0.25">
      <c r="A69" s="13" t="s">
        <v>43</v>
      </c>
      <c r="C69" s="23"/>
      <c r="E69" s="23"/>
    </row>
    <row r="70" spans="1:8" x14ac:dyDescent="0.25">
      <c r="A70" s="14" t="s">
        <v>42</v>
      </c>
      <c r="B70" s="14" t="s">
        <v>39</v>
      </c>
      <c r="C70" s="15">
        <v>9.06</v>
      </c>
      <c r="D70" s="14">
        <v>0.1236</v>
      </c>
      <c r="E70" s="23">
        <f>ROUND(C70*D70,2)</f>
        <v>1.1200000000000001</v>
      </c>
      <c r="F70" s="16">
        <v>0</v>
      </c>
      <c r="G70" s="23">
        <f>ROUND(E70*F70,2)</f>
        <v>0</v>
      </c>
      <c r="H70" s="23">
        <f>ROUND(E70-G70,2)</f>
        <v>1.1200000000000001</v>
      </c>
    </row>
    <row r="71" spans="1:8" x14ac:dyDescent="0.25">
      <c r="A71" s="14" t="s">
        <v>91</v>
      </c>
      <c r="B71" s="14" t="s">
        <v>39</v>
      </c>
      <c r="C71" s="15">
        <v>9.06</v>
      </c>
      <c r="D71" s="14">
        <v>0.18990000000000001</v>
      </c>
      <c r="E71" s="23">
        <f>ROUND(C71*D71,2)</f>
        <v>1.72</v>
      </c>
      <c r="F71" s="16">
        <v>0</v>
      </c>
      <c r="G71" s="23">
        <f>ROUND(E71*F71,2)</f>
        <v>0</v>
      </c>
      <c r="H71" s="23">
        <f>ROUND(E71-G71,2)</f>
        <v>1.72</v>
      </c>
    </row>
    <row r="72" spans="1:8" x14ac:dyDescent="0.25">
      <c r="A72" s="14" t="s">
        <v>44</v>
      </c>
      <c r="B72" s="14" t="s">
        <v>39</v>
      </c>
      <c r="C72" s="15">
        <v>19.3</v>
      </c>
      <c r="D72" s="14">
        <v>0.5736</v>
      </c>
      <c r="E72" s="23">
        <f>ROUND(C72*D72,2)</f>
        <v>11.07</v>
      </c>
      <c r="F72" s="16">
        <v>0</v>
      </c>
      <c r="G72" s="23">
        <f>ROUND(E72*F72,2)</f>
        <v>0</v>
      </c>
      <c r="H72" s="23">
        <f>ROUND(E72-G72,2)</f>
        <v>11.07</v>
      </c>
    </row>
    <row r="73" spans="1:8" x14ac:dyDescent="0.25">
      <c r="A73" s="13" t="s">
        <v>45</v>
      </c>
      <c r="C73" s="23"/>
      <c r="E73" s="23"/>
    </row>
    <row r="74" spans="1:8" x14ac:dyDescent="0.25">
      <c r="A74" s="14" t="s">
        <v>38</v>
      </c>
      <c r="B74" s="14" t="s">
        <v>19</v>
      </c>
      <c r="C74" s="15">
        <v>2.94</v>
      </c>
      <c r="D74" s="14">
        <v>8.5924999999999994</v>
      </c>
      <c r="E74" s="23">
        <f>ROUND(C74*D74,2)</f>
        <v>25.26</v>
      </c>
      <c r="F74" s="16">
        <v>0</v>
      </c>
      <c r="G74" s="23">
        <f>ROUND(E74*F74,2)</f>
        <v>0</v>
      </c>
      <c r="H74" s="23">
        <f>ROUND(E74-G74,2)</f>
        <v>25.26</v>
      </c>
    </row>
    <row r="75" spans="1:8" x14ac:dyDescent="0.25">
      <c r="A75" s="14" t="s">
        <v>91</v>
      </c>
      <c r="B75" s="14" t="s">
        <v>19</v>
      </c>
      <c r="C75" s="15">
        <v>2.94</v>
      </c>
      <c r="D75" s="14">
        <v>4.8836000000000004</v>
      </c>
      <c r="E75" s="23">
        <f>ROUND(C75*D75,2)</f>
        <v>14.36</v>
      </c>
      <c r="F75" s="16">
        <v>0</v>
      </c>
      <c r="G75" s="23">
        <f>ROUND(E75*F75,2)</f>
        <v>0</v>
      </c>
      <c r="H75" s="23">
        <f>ROUND(E75-G75,2)</f>
        <v>14.36</v>
      </c>
    </row>
    <row r="76" spans="1:8" x14ac:dyDescent="0.25">
      <c r="A76" s="14" t="s">
        <v>46</v>
      </c>
      <c r="B76" s="14" t="s">
        <v>19</v>
      </c>
      <c r="C76" s="15">
        <v>2.94</v>
      </c>
      <c r="D76" s="14">
        <v>8.5535999999999994</v>
      </c>
      <c r="E76" s="23">
        <f>ROUND(C76*D76,2)</f>
        <v>25.15</v>
      </c>
      <c r="F76" s="16">
        <v>0</v>
      </c>
      <c r="G76" s="23">
        <f>ROUND(E76*F76,2)</f>
        <v>0</v>
      </c>
      <c r="H76" s="23">
        <f>ROUND(E76-G76,2)</f>
        <v>25.15</v>
      </c>
    </row>
    <row r="77" spans="1:8" x14ac:dyDescent="0.25">
      <c r="A77" s="13" t="s">
        <v>47</v>
      </c>
      <c r="C77" s="23"/>
      <c r="E77" s="23"/>
    </row>
    <row r="78" spans="1:8" x14ac:dyDescent="0.25">
      <c r="A78" s="14" t="s">
        <v>42</v>
      </c>
      <c r="B78" s="14" t="s">
        <v>48</v>
      </c>
      <c r="C78" s="15">
        <v>13.22</v>
      </c>
      <c r="D78" s="14">
        <v>1</v>
      </c>
      <c r="E78" s="23">
        <f>ROUND(C78*D78,2)</f>
        <v>13.22</v>
      </c>
      <c r="F78" s="16">
        <v>0</v>
      </c>
      <c r="G78" s="23">
        <f>ROUND(E78*F78,2)</f>
        <v>0</v>
      </c>
      <c r="H78" s="23">
        <f t="shared" ref="H78:H84" si="6">ROUND(E78-G78,2)</f>
        <v>13.22</v>
      </c>
    </row>
    <row r="79" spans="1:8" x14ac:dyDescent="0.25">
      <c r="A79" s="14" t="s">
        <v>38</v>
      </c>
      <c r="B79" s="14" t="s">
        <v>48</v>
      </c>
      <c r="C79" s="15">
        <v>6.89</v>
      </c>
      <c r="D79" s="14">
        <v>1</v>
      </c>
      <c r="E79" s="23">
        <f>ROUND(C79*D79,2)</f>
        <v>6.89</v>
      </c>
      <c r="F79" s="16">
        <v>0</v>
      </c>
      <c r="G79" s="23">
        <f>ROUND(E79*F79,2)</f>
        <v>0</v>
      </c>
      <c r="H79" s="23">
        <f t="shared" si="6"/>
        <v>6.89</v>
      </c>
    </row>
    <row r="80" spans="1:8" x14ac:dyDescent="0.25">
      <c r="A80" s="14" t="s">
        <v>91</v>
      </c>
      <c r="B80" s="14" t="s">
        <v>48</v>
      </c>
      <c r="C80" s="15">
        <v>30.28</v>
      </c>
      <c r="D80" s="14">
        <v>1</v>
      </c>
      <c r="E80" s="23">
        <f>ROUND(C80*D80,2)</f>
        <v>30.28</v>
      </c>
      <c r="F80" s="16">
        <v>0</v>
      </c>
      <c r="G80" s="23">
        <f>ROUND(E80*F80,2)</f>
        <v>0</v>
      </c>
      <c r="H80" s="23">
        <f t="shared" si="6"/>
        <v>30.28</v>
      </c>
    </row>
    <row r="81" spans="1:8" x14ac:dyDescent="0.25">
      <c r="A81" s="14" t="s">
        <v>46</v>
      </c>
      <c r="B81" s="14" t="s">
        <v>48</v>
      </c>
      <c r="C81" s="15">
        <v>7.16</v>
      </c>
      <c r="D81" s="14">
        <v>1</v>
      </c>
      <c r="E81" s="23">
        <f>ROUND(C81*D81,2)</f>
        <v>7.16</v>
      </c>
      <c r="F81" s="16">
        <v>0</v>
      </c>
      <c r="G81" s="23">
        <f>ROUND(E81*F81,2)</f>
        <v>0</v>
      </c>
      <c r="H81" s="23">
        <f t="shared" si="6"/>
        <v>7.16</v>
      </c>
    </row>
    <row r="82" spans="1:8" x14ac:dyDescent="0.25">
      <c r="A82" s="9" t="s">
        <v>49</v>
      </c>
      <c r="B82" s="9" t="s">
        <v>48</v>
      </c>
      <c r="C82" s="10">
        <v>33.94</v>
      </c>
      <c r="D82" s="9">
        <v>1</v>
      </c>
      <c r="E82" s="22">
        <f>ROUND(C82*D82,2)</f>
        <v>33.94</v>
      </c>
      <c r="F82" s="11">
        <v>0</v>
      </c>
      <c r="G82" s="22">
        <f>ROUND(E82*F82,2)</f>
        <v>0</v>
      </c>
      <c r="H82" s="22">
        <f t="shared" si="6"/>
        <v>33.94</v>
      </c>
    </row>
    <row r="83" spans="1:8" x14ac:dyDescent="0.25">
      <c r="A83" s="7" t="s">
        <v>50</v>
      </c>
      <c r="C83" s="23"/>
      <c r="E83" s="23">
        <f>SUM(E13:E82)</f>
        <v>1092.2000000000005</v>
      </c>
      <c r="G83" s="12">
        <f>SUM(G13:G82)</f>
        <v>0</v>
      </c>
      <c r="H83" s="12">
        <f t="shared" si="6"/>
        <v>1092.2</v>
      </c>
    </row>
    <row r="84" spans="1:8" x14ac:dyDescent="0.25">
      <c r="A84" s="7" t="s">
        <v>51</v>
      </c>
      <c r="C84" s="23"/>
      <c r="E84" s="23" t="e">
        <f>+#REF!-E83</f>
        <v>#REF!</v>
      </c>
      <c r="G84" s="12" t="e">
        <f>+#REF!-G83</f>
        <v>#REF!</v>
      </c>
      <c r="H84" s="12" t="e">
        <f t="shared" si="6"/>
        <v>#REF!</v>
      </c>
    </row>
    <row r="85" spans="1:8" x14ac:dyDescent="0.25">
      <c r="A85" t="s">
        <v>12</v>
      </c>
      <c r="C85" s="23"/>
      <c r="E85" s="23"/>
    </row>
    <row r="86" spans="1:8" x14ac:dyDescent="0.25">
      <c r="A86" s="7" t="s">
        <v>52</v>
      </c>
      <c r="C86" s="23"/>
      <c r="E86" s="23"/>
    </row>
    <row r="87" spans="1:8" x14ac:dyDescent="0.25">
      <c r="A87" s="14" t="s">
        <v>42</v>
      </c>
      <c r="B87" s="14" t="s">
        <v>48</v>
      </c>
      <c r="C87" s="15">
        <v>27.95</v>
      </c>
      <c r="D87" s="14">
        <v>1</v>
      </c>
      <c r="E87" s="23">
        <f>ROUND(C87*D87,2)</f>
        <v>27.95</v>
      </c>
      <c r="F87" s="16">
        <v>0</v>
      </c>
      <c r="G87" s="23">
        <f>ROUND(E87*F87,2)</f>
        <v>0</v>
      </c>
      <c r="H87" s="23">
        <f t="shared" ref="H87:H93" si="7">ROUND(E87-G87,2)</f>
        <v>27.95</v>
      </c>
    </row>
    <row r="88" spans="1:8" x14ac:dyDescent="0.25">
      <c r="A88" s="14" t="s">
        <v>38</v>
      </c>
      <c r="B88" s="14" t="s">
        <v>48</v>
      </c>
      <c r="C88" s="15">
        <v>53.34</v>
      </c>
      <c r="D88" s="14">
        <v>1</v>
      </c>
      <c r="E88" s="23">
        <f>ROUND(C88*D88,2)</f>
        <v>53.34</v>
      </c>
      <c r="F88" s="16">
        <v>0</v>
      </c>
      <c r="G88" s="23">
        <f>ROUND(E88*F88,2)</f>
        <v>0</v>
      </c>
      <c r="H88" s="23">
        <f t="shared" si="7"/>
        <v>53.34</v>
      </c>
    </row>
    <row r="89" spans="1:8" x14ac:dyDescent="0.25">
      <c r="A89" s="14" t="s">
        <v>91</v>
      </c>
      <c r="B89" s="14" t="s">
        <v>48</v>
      </c>
      <c r="C89" s="15">
        <v>147.18</v>
      </c>
      <c r="D89" s="14">
        <v>1</v>
      </c>
      <c r="E89" s="23">
        <f>ROUND(C89*D89,2)</f>
        <v>147.18</v>
      </c>
      <c r="F89" s="16">
        <v>0</v>
      </c>
      <c r="G89" s="23">
        <f>ROUND(E89*F89,2)</f>
        <v>0</v>
      </c>
      <c r="H89" s="23">
        <f t="shared" si="7"/>
        <v>147.18</v>
      </c>
    </row>
    <row r="90" spans="1:8" x14ac:dyDescent="0.25">
      <c r="A90" s="9" t="s">
        <v>46</v>
      </c>
      <c r="B90" s="9" t="s">
        <v>48</v>
      </c>
      <c r="C90" s="10">
        <v>74.47</v>
      </c>
      <c r="D90" s="9">
        <v>1</v>
      </c>
      <c r="E90" s="22">
        <f>ROUND(C90*D90,2)</f>
        <v>74.47</v>
      </c>
      <c r="F90" s="11">
        <v>0</v>
      </c>
      <c r="G90" s="22">
        <f>ROUND(E90*F90,2)</f>
        <v>0</v>
      </c>
      <c r="H90" s="22">
        <f t="shared" si="7"/>
        <v>74.47</v>
      </c>
    </row>
    <row r="91" spans="1:8" x14ac:dyDescent="0.25">
      <c r="A91" s="7" t="s">
        <v>53</v>
      </c>
      <c r="C91" s="23"/>
      <c r="E91" s="23">
        <f>SUM(E87:E90)</f>
        <v>302.94000000000005</v>
      </c>
      <c r="G91" s="12">
        <f>SUM(G87:G90)</f>
        <v>0</v>
      </c>
      <c r="H91" s="12">
        <f t="shared" si="7"/>
        <v>302.94</v>
      </c>
    </row>
    <row r="92" spans="1:8" x14ac:dyDescent="0.25">
      <c r="A92" s="7" t="s">
        <v>54</v>
      </c>
      <c r="C92" s="23"/>
      <c r="E92" s="23">
        <f>+E83+E91</f>
        <v>1395.1400000000006</v>
      </c>
      <c r="G92" s="12">
        <f>+G83+G91</f>
        <v>0</v>
      </c>
      <c r="H92" s="12">
        <f t="shared" si="7"/>
        <v>1395.14</v>
      </c>
    </row>
    <row r="93" spans="1:8" x14ac:dyDescent="0.25">
      <c r="A93" s="7" t="s">
        <v>55</v>
      </c>
      <c r="C93" s="23"/>
      <c r="E93" s="23" t="e">
        <f>+#REF!-E92</f>
        <v>#REF!</v>
      </c>
      <c r="G93" s="12" t="e">
        <f>+#REF!-G92</f>
        <v>#REF!</v>
      </c>
      <c r="H93" s="12" t="e">
        <f t="shared" si="7"/>
        <v>#REF!</v>
      </c>
    </row>
    <row r="94" spans="1:8" x14ac:dyDescent="0.25">
      <c r="A94" t="s">
        <v>119</v>
      </c>
      <c r="C94" s="23"/>
      <c r="E94" s="23"/>
    </row>
    <row r="95" spans="1:8" x14ac:dyDescent="0.25">
      <c r="A95" t="s">
        <v>483</v>
      </c>
      <c r="C95" s="23"/>
      <c r="E95" s="23"/>
    </row>
    <row r="96" spans="1:8" x14ac:dyDescent="0.25">
      <c r="A96" s="7" t="s">
        <v>120</v>
      </c>
      <c r="C96" s="23"/>
      <c r="E96" s="23"/>
    </row>
    <row r="97" spans="1:5" x14ac:dyDescent="0.25">
      <c r="A97" s="7" t="s">
        <v>121</v>
      </c>
      <c r="C97" s="23"/>
      <c r="E97" s="23"/>
    </row>
    <row r="98" spans="1:5" x14ac:dyDescent="0.25">
      <c r="A98" t="str" cm="1">
        <f t="array" aca="1" ref="A98" ca="1">MID(CELL("filename",A1),FIND("]",CELL("filename",A1))+1,256)</f>
        <v>cotton22</v>
      </c>
    </row>
    <row r="99" spans="1:5" x14ac:dyDescent="0.25">
      <c r="A99" s="7" t="s">
        <v>50</v>
      </c>
      <c r="E99" s="25">
        <f>VLOOKUP(A99,$A$1:$H$98,5,FALSE)</f>
        <v>1092.2000000000005</v>
      </c>
    </row>
    <row r="100" spans="1:5" x14ac:dyDescent="0.25">
      <c r="A100" s="7" t="s">
        <v>288</v>
      </c>
      <c r="E100" s="25">
        <f>VLOOKUP(A100,$A$1:$H$98,5,FALSE)</f>
        <v>302.94000000000005</v>
      </c>
    </row>
    <row r="101" spans="1:5" x14ac:dyDescent="0.25">
      <c r="A101" s="7" t="s">
        <v>289</v>
      </c>
      <c r="E101" s="25">
        <f t="shared" ref="E101:E102" si="8">VLOOKUP(A101,$A$1:$H$98,5,FALSE)</f>
        <v>1395.1400000000006</v>
      </c>
    </row>
    <row r="102" spans="1:5" x14ac:dyDescent="0.25">
      <c r="A102" s="7" t="s">
        <v>55</v>
      </c>
      <c r="E102" s="25" t="e">
        <f t="shared" si="8"/>
        <v>#REF!</v>
      </c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92A4C-0CCB-41FF-A56C-09B48930A412}">
  <sheetPr codeName="Sheet35"/>
  <dimension ref="A1:H102"/>
  <sheetViews>
    <sheetView workbookViewId="0">
      <selection activeCell="D7" sqref="D7"/>
    </sheetView>
  </sheetViews>
  <sheetFormatPr defaultRowHeight="15" x14ac:dyDescent="0.25"/>
  <cols>
    <col min="1" max="1" width="20.140625" customWidth="1"/>
    <col min="5" max="5" width="14.5703125" bestFit="1" customWidth="1"/>
    <col min="8" max="8" width="10.5703125" bestFit="1" customWidth="1"/>
  </cols>
  <sheetData>
    <row r="1" spans="1:8" x14ac:dyDescent="0.25">
      <c r="A1" s="81" t="s">
        <v>446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157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501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14</v>
      </c>
      <c r="C12" s="23"/>
      <c r="E12" s="23"/>
    </row>
    <row r="13" spans="1:8" x14ac:dyDescent="0.25">
      <c r="A13" s="14" t="s">
        <v>15</v>
      </c>
      <c r="B13" s="14" t="s">
        <v>16</v>
      </c>
      <c r="C13" s="15">
        <v>8.0500000000000007</v>
      </c>
      <c r="D13" s="14">
        <v>2.5</v>
      </c>
      <c r="E13" s="23">
        <f>ROUND(C13*D13,2)</f>
        <v>20.13</v>
      </c>
      <c r="F13" s="16">
        <v>0</v>
      </c>
      <c r="G13" s="23">
        <f>ROUND(E13*F13,2)</f>
        <v>0</v>
      </c>
      <c r="H13" s="23">
        <f>ROUND(E13-G13,2)</f>
        <v>20.13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5.75</v>
      </c>
      <c r="E14" s="23">
        <f>ROUND(C14*D14,2)</f>
        <v>43.13</v>
      </c>
      <c r="F14" s="16">
        <v>0</v>
      </c>
      <c r="G14" s="23">
        <f>ROUND(E14*F14,2)</f>
        <v>0</v>
      </c>
      <c r="H14" s="23">
        <f>ROUND(E14-G14,2)</f>
        <v>43.13</v>
      </c>
    </row>
    <row r="15" spans="1:8" x14ac:dyDescent="0.25">
      <c r="A15" s="13" t="s">
        <v>17</v>
      </c>
      <c r="C15" s="23"/>
      <c r="E15" s="23"/>
    </row>
    <row r="16" spans="1:8" x14ac:dyDescent="0.25">
      <c r="A16" s="14" t="s">
        <v>66</v>
      </c>
      <c r="B16" s="14" t="s">
        <v>18</v>
      </c>
      <c r="C16" s="15">
        <v>1.0900000000000001</v>
      </c>
      <c r="D16" s="14">
        <v>2.2999999999999998</v>
      </c>
      <c r="E16" s="23">
        <f>ROUND(C16*D16,2)</f>
        <v>2.5099999999999998</v>
      </c>
      <c r="F16" s="16">
        <v>0</v>
      </c>
      <c r="G16" s="23">
        <f>ROUND(E16*F16,2)</f>
        <v>0</v>
      </c>
      <c r="H16" s="23">
        <f>ROUND(E16-G16,2)</f>
        <v>2.5099999999999998</v>
      </c>
    </row>
    <row r="17" spans="1:8" x14ac:dyDescent="0.25">
      <c r="A17" s="14" t="s">
        <v>67</v>
      </c>
      <c r="B17" s="14" t="s">
        <v>26</v>
      </c>
      <c r="C17" s="15">
        <v>3.01</v>
      </c>
      <c r="D17" s="14">
        <v>2.3125</v>
      </c>
      <c r="E17" s="23">
        <f>ROUND(C17*D17,2)</f>
        <v>6.96</v>
      </c>
      <c r="F17" s="16">
        <v>0</v>
      </c>
      <c r="G17" s="23">
        <f>ROUND(E17*F17,2)</f>
        <v>0</v>
      </c>
      <c r="H17" s="23">
        <f>ROUND(E17-G17,2)</f>
        <v>6.96</v>
      </c>
    </row>
    <row r="18" spans="1:8" x14ac:dyDescent="0.25">
      <c r="A18" s="14" t="s">
        <v>68</v>
      </c>
      <c r="B18" s="14" t="s">
        <v>26</v>
      </c>
      <c r="C18" s="15">
        <v>7.75</v>
      </c>
      <c r="D18" s="14">
        <v>0.5</v>
      </c>
      <c r="E18" s="23">
        <f>ROUND(C18*D18,2)</f>
        <v>3.88</v>
      </c>
      <c r="F18" s="16">
        <v>0</v>
      </c>
      <c r="G18" s="23">
        <f>ROUND(E18*F18,2)</f>
        <v>0</v>
      </c>
      <c r="H18" s="23">
        <f>ROUND(E18-G18,2)</f>
        <v>3.88</v>
      </c>
    </row>
    <row r="19" spans="1:8" x14ac:dyDescent="0.25">
      <c r="A19" s="14" t="s">
        <v>495</v>
      </c>
      <c r="B19" s="14" t="s">
        <v>496</v>
      </c>
      <c r="C19" s="15">
        <v>41.25</v>
      </c>
      <c r="D19" s="14">
        <v>1.76</v>
      </c>
      <c r="E19" s="23">
        <f>ROUND(C19*D19,2)</f>
        <v>72.599999999999994</v>
      </c>
      <c r="F19" s="16">
        <v>0</v>
      </c>
      <c r="G19" s="23">
        <f>ROUND(E19*F19,2)</f>
        <v>0</v>
      </c>
      <c r="H19" s="23">
        <f>ROUND(E19-G19,2)</f>
        <v>72.599999999999994</v>
      </c>
    </row>
    <row r="20" spans="1:8" x14ac:dyDescent="0.25">
      <c r="A20" s="13" t="s">
        <v>69</v>
      </c>
      <c r="C20" s="23"/>
      <c r="E20" s="23"/>
    </row>
    <row r="21" spans="1:8" x14ac:dyDescent="0.25">
      <c r="A21" s="14" t="s">
        <v>70</v>
      </c>
      <c r="B21" s="14" t="s">
        <v>29</v>
      </c>
      <c r="C21" s="15">
        <v>0.11</v>
      </c>
      <c r="D21" s="14">
        <v>1500</v>
      </c>
      <c r="E21" s="23">
        <f>ROUND(C21*D21,2)</f>
        <v>165</v>
      </c>
      <c r="F21" s="16">
        <v>0</v>
      </c>
      <c r="G21" s="23">
        <f>ROUND(E21*F21,2)</f>
        <v>0</v>
      </c>
      <c r="H21" s="23">
        <f>ROUND(E21-G21,2)</f>
        <v>165</v>
      </c>
    </row>
    <row r="22" spans="1:8" x14ac:dyDescent="0.25">
      <c r="A22" s="13" t="s">
        <v>20</v>
      </c>
      <c r="C22" s="23"/>
      <c r="E22" s="23"/>
    </row>
    <row r="23" spans="1:8" x14ac:dyDescent="0.25">
      <c r="A23" s="14" t="s">
        <v>22</v>
      </c>
      <c r="B23" s="14" t="s">
        <v>21</v>
      </c>
      <c r="C23" s="15">
        <v>25.56</v>
      </c>
      <c r="D23" s="14">
        <v>1.5</v>
      </c>
      <c r="E23" s="23">
        <f>ROUND(C23*D23,2)</f>
        <v>38.340000000000003</v>
      </c>
      <c r="F23" s="16">
        <v>0</v>
      </c>
      <c r="G23" s="23">
        <f>ROUND(E23*F23,2)</f>
        <v>0</v>
      </c>
      <c r="H23" s="23">
        <f>ROUND(E23-G23,2)</f>
        <v>38.340000000000003</v>
      </c>
    </row>
    <row r="24" spans="1:8" x14ac:dyDescent="0.25">
      <c r="A24" s="14" t="s">
        <v>103</v>
      </c>
      <c r="B24" s="14" t="s">
        <v>19</v>
      </c>
      <c r="C24" s="15">
        <v>2.63</v>
      </c>
      <c r="D24" s="14">
        <v>34.358199999999997</v>
      </c>
      <c r="E24" s="23">
        <f>ROUND(C24*D24,2)</f>
        <v>90.36</v>
      </c>
      <c r="F24" s="16">
        <v>0</v>
      </c>
      <c r="G24" s="23">
        <f>ROUND(E24*F24,2)</f>
        <v>0</v>
      </c>
      <c r="H24" s="23">
        <f>ROUND(E24-G24,2)</f>
        <v>90.36</v>
      </c>
    </row>
    <row r="25" spans="1:8" x14ac:dyDescent="0.25">
      <c r="A25" s="13" t="s">
        <v>23</v>
      </c>
      <c r="C25" s="23"/>
      <c r="E25" s="23"/>
    </row>
    <row r="26" spans="1:8" x14ac:dyDescent="0.25">
      <c r="A26" s="14" t="s">
        <v>71</v>
      </c>
      <c r="B26" s="14" t="s">
        <v>48</v>
      </c>
      <c r="C26" s="15">
        <v>20</v>
      </c>
      <c r="D26" s="14">
        <v>1</v>
      </c>
      <c r="E26" s="23">
        <f>ROUND(C26*D26,2)</f>
        <v>20</v>
      </c>
      <c r="F26" s="16">
        <v>0</v>
      </c>
      <c r="G26" s="23">
        <f>ROUND(E26*F26,2)</f>
        <v>0</v>
      </c>
      <c r="H26" s="23">
        <f>ROUND(E26-G26,2)</f>
        <v>20</v>
      </c>
    </row>
    <row r="27" spans="1:8" x14ac:dyDescent="0.25">
      <c r="A27" s="13" t="s">
        <v>24</v>
      </c>
      <c r="C27" s="23"/>
      <c r="E27" s="23"/>
    </row>
    <row r="28" spans="1:8" x14ac:dyDescent="0.25">
      <c r="A28" s="14" t="s">
        <v>59</v>
      </c>
      <c r="B28" s="14" t="s">
        <v>26</v>
      </c>
      <c r="C28" s="15">
        <v>15</v>
      </c>
      <c r="D28" s="14">
        <v>0.5</v>
      </c>
      <c r="E28" s="23">
        <f t="shared" ref="E28:E34" si="0">ROUND(C28*D28,2)</f>
        <v>7.5</v>
      </c>
      <c r="F28" s="16">
        <v>0</v>
      </c>
      <c r="G28" s="23">
        <f t="shared" ref="G28:G34" si="1">ROUND(E28*F28,2)</f>
        <v>0</v>
      </c>
      <c r="H28" s="23">
        <f t="shared" ref="H28:H34" si="2">ROUND(E28-G28,2)</f>
        <v>7.5</v>
      </c>
    </row>
    <row r="29" spans="1:8" x14ac:dyDescent="0.25">
      <c r="A29" s="14" t="s">
        <v>25</v>
      </c>
      <c r="B29" s="14" t="s">
        <v>18</v>
      </c>
      <c r="C29" s="15">
        <v>0.12</v>
      </c>
      <c r="D29" s="14">
        <v>96</v>
      </c>
      <c r="E29" s="23">
        <f t="shared" si="0"/>
        <v>11.52</v>
      </c>
      <c r="F29" s="16">
        <v>0</v>
      </c>
      <c r="G29" s="23">
        <f t="shared" si="1"/>
        <v>0</v>
      </c>
      <c r="H29" s="23">
        <f t="shared" si="2"/>
        <v>11.52</v>
      </c>
    </row>
    <row r="30" spans="1:8" x14ac:dyDescent="0.25">
      <c r="A30" s="14" t="s">
        <v>104</v>
      </c>
      <c r="B30" s="14" t="s">
        <v>26</v>
      </c>
      <c r="C30" s="15">
        <v>11.55</v>
      </c>
      <c r="D30" s="14">
        <v>1</v>
      </c>
      <c r="E30" s="23">
        <f t="shared" si="0"/>
        <v>11.55</v>
      </c>
      <c r="F30" s="16">
        <v>0</v>
      </c>
      <c r="G30" s="23">
        <f t="shared" si="1"/>
        <v>0</v>
      </c>
      <c r="H30" s="23">
        <f t="shared" si="2"/>
        <v>11.55</v>
      </c>
    </row>
    <row r="31" spans="1:8" x14ac:dyDescent="0.25">
      <c r="A31" s="14" t="s">
        <v>105</v>
      </c>
      <c r="B31" s="14" t="s">
        <v>18</v>
      </c>
      <c r="C31" s="15">
        <v>0.32</v>
      </c>
      <c r="D31" s="14">
        <v>48</v>
      </c>
      <c r="E31" s="23">
        <f t="shared" si="0"/>
        <v>15.36</v>
      </c>
      <c r="F31" s="16">
        <v>0</v>
      </c>
      <c r="G31" s="23">
        <f t="shared" si="1"/>
        <v>0</v>
      </c>
      <c r="H31" s="23">
        <f t="shared" si="2"/>
        <v>15.36</v>
      </c>
    </row>
    <row r="32" spans="1:8" x14ac:dyDescent="0.25">
      <c r="A32" s="14" t="s">
        <v>106</v>
      </c>
      <c r="B32" s="14" t="s">
        <v>26</v>
      </c>
      <c r="C32" s="15">
        <v>7.34</v>
      </c>
      <c r="D32" s="14">
        <v>2</v>
      </c>
      <c r="E32" s="23">
        <f t="shared" si="0"/>
        <v>14.68</v>
      </c>
      <c r="F32" s="16">
        <v>0</v>
      </c>
      <c r="G32" s="23">
        <f t="shared" si="1"/>
        <v>0</v>
      </c>
      <c r="H32" s="23">
        <f t="shared" si="2"/>
        <v>14.68</v>
      </c>
    </row>
    <row r="33" spans="1:8" x14ac:dyDescent="0.25">
      <c r="A33" s="14" t="s">
        <v>369</v>
      </c>
      <c r="B33" s="14" t="s">
        <v>18</v>
      </c>
      <c r="C33" s="15">
        <v>1.06</v>
      </c>
      <c r="D33" s="14">
        <v>25.6</v>
      </c>
      <c r="E33" s="23">
        <f t="shared" si="0"/>
        <v>27.14</v>
      </c>
      <c r="F33" s="16">
        <v>0</v>
      </c>
      <c r="G33" s="23">
        <f t="shared" si="1"/>
        <v>0</v>
      </c>
      <c r="H33" s="23">
        <f t="shared" si="2"/>
        <v>27.14</v>
      </c>
    </row>
    <row r="34" spans="1:8" x14ac:dyDescent="0.25">
      <c r="A34" s="14" t="s">
        <v>74</v>
      </c>
      <c r="B34" s="14" t="s">
        <v>26</v>
      </c>
      <c r="C34" s="15">
        <v>7.79</v>
      </c>
      <c r="D34" s="14">
        <v>2</v>
      </c>
      <c r="E34" s="23">
        <f t="shared" si="0"/>
        <v>15.58</v>
      </c>
      <c r="F34" s="16">
        <v>0</v>
      </c>
      <c r="G34" s="23">
        <f t="shared" si="1"/>
        <v>0</v>
      </c>
      <c r="H34" s="23">
        <f t="shared" si="2"/>
        <v>15.58</v>
      </c>
    </row>
    <row r="35" spans="1:8" x14ac:dyDescent="0.25">
      <c r="A35" s="13" t="s">
        <v>27</v>
      </c>
      <c r="C35" s="23"/>
      <c r="E35" s="23"/>
    </row>
    <row r="36" spans="1:8" x14ac:dyDescent="0.25">
      <c r="A36" s="14" t="s">
        <v>107</v>
      </c>
      <c r="B36" s="14" t="s">
        <v>18</v>
      </c>
      <c r="C36" s="15">
        <v>1.77</v>
      </c>
      <c r="D36" s="14">
        <v>5.2</v>
      </c>
      <c r="E36" s="23">
        <f t="shared" ref="E36:E44" si="3">ROUND(C36*D36,2)</f>
        <v>9.1999999999999993</v>
      </c>
      <c r="F36" s="16">
        <v>0</v>
      </c>
      <c r="G36" s="23">
        <f t="shared" ref="G36:G44" si="4">ROUND(E36*F36,2)</f>
        <v>0</v>
      </c>
      <c r="H36" s="23">
        <f t="shared" ref="H36:H44" si="5">ROUND(E36-G36,2)</f>
        <v>9.1999999999999993</v>
      </c>
    </row>
    <row r="37" spans="1:8" x14ac:dyDescent="0.25">
      <c r="A37" s="14" t="s">
        <v>79</v>
      </c>
      <c r="B37" s="14" t="s">
        <v>18</v>
      </c>
      <c r="C37" s="15">
        <v>7.29</v>
      </c>
      <c r="D37" s="14">
        <v>2</v>
      </c>
      <c r="E37" s="23">
        <f t="shared" si="3"/>
        <v>14.58</v>
      </c>
      <c r="F37" s="16">
        <v>0</v>
      </c>
      <c r="G37" s="23">
        <f t="shared" si="4"/>
        <v>0</v>
      </c>
      <c r="H37" s="23">
        <f t="shared" si="5"/>
        <v>14.58</v>
      </c>
    </row>
    <row r="38" spans="1:8" x14ac:dyDescent="0.25">
      <c r="A38" s="14" t="s">
        <v>108</v>
      </c>
      <c r="B38" s="14" t="s">
        <v>18</v>
      </c>
      <c r="C38" s="15">
        <v>2.25</v>
      </c>
      <c r="D38" s="14">
        <v>6</v>
      </c>
      <c r="E38" s="23">
        <f t="shared" si="3"/>
        <v>13.5</v>
      </c>
      <c r="F38" s="16">
        <v>0</v>
      </c>
      <c r="G38" s="23">
        <f t="shared" si="4"/>
        <v>0</v>
      </c>
      <c r="H38" s="23">
        <f t="shared" si="5"/>
        <v>13.5</v>
      </c>
    </row>
    <row r="39" spans="1:8" x14ac:dyDescent="0.25">
      <c r="A39" s="14" t="s">
        <v>109</v>
      </c>
      <c r="B39" s="14" t="s">
        <v>18</v>
      </c>
      <c r="C39" s="15">
        <v>0.51</v>
      </c>
      <c r="D39" s="14">
        <v>2</v>
      </c>
      <c r="E39" s="23">
        <f t="shared" si="3"/>
        <v>1.02</v>
      </c>
      <c r="F39" s="16">
        <v>0</v>
      </c>
      <c r="G39" s="23">
        <f t="shared" si="4"/>
        <v>0</v>
      </c>
      <c r="H39" s="23">
        <f t="shared" si="5"/>
        <v>1.02</v>
      </c>
    </row>
    <row r="40" spans="1:8" x14ac:dyDescent="0.25">
      <c r="A40" s="14" t="s">
        <v>78</v>
      </c>
      <c r="B40" s="14" t="s">
        <v>29</v>
      </c>
      <c r="C40" s="15">
        <v>7.97</v>
      </c>
      <c r="D40" s="14">
        <v>1.5</v>
      </c>
      <c r="E40" s="23">
        <f t="shared" si="3"/>
        <v>11.96</v>
      </c>
      <c r="F40" s="16">
        <v>0</v>
      </c>
      <c r="G40" s="23">
        <f t="shared" si="4"/>
        <v>0</v>
      </c>
      <c r="H40" s="23">
        <f t="shared" si="5"/>
        <v>11.96</v>
      </c>
    </row>
    <row r="41" spans="1:8" x14ac:dyDescent="0.25">
      <c r="A41" s="14" t="s">
        <v>110</v>
      </c>
      <c r="B41" s="14" t="s">
        <v>18</v>
      </c>
      <c r="C41" s="15">
        <v>0.42</v>
      </c>
      <c r="D41" s="14">
        <v>12.8</v>
      </c>
      <c r="E41" s="23">
        <f t="shared" si="3"/>
        <v>5.38</v>
      </c>
      <c r="F41" s="16">
        <v>0</v>
      </c>
      <c r="G41" s="23">
        <f t="shared" si="4"/>
        <v>0</v>
      </c>
      <c r="H41" s="23">
        <f t="shared" si="5"/>
        <v>5.38</v>
      </c>
    </row>
    <row r="42" spans="1:8" x14ac:dyDescent="0.25">
      <c r="A42" s="14" t="s">
        <v>441</v>
      </c>
      <c r="B42" s="14" t="s">
        <v>18</v>
      </c>
      <c r="C42" s="15">
        <v>1.75</v>
      </c>
      <c r="D42" s="14">
        <v>1</v>
      </c>
      <c r="E42" s="23">
        <f t="shared" si="3"/>
        <v>1.75</v>
      </c>
      <c r="F42" s="16">
        <v>0</v>
      </c>
      <c r="G42" s="23">
        <f t="shared" si="4"/>
        <v>0</v>
      </c>
      <c r="H42" s="23">
        <f t="shared" si="5"/>
        <v>1.75</v>
      </c>
    </row>
    <row r="43" spans="1:8" x14ac:dyDescent="0.25">
      <c r="A43" s="14" t="s">
        <v>111</v>
      </c>
      <c r="B43" s="14" t="s">
        <v>48</v>
      </c>
      <c r="C43" s="15">
        <v>15</v>
      </c>
      <c r="D43" s="14">
        <v>1.5</v>
      </c>
      <c r="E43" s="23">
        <f t="shared" si="3"/>
        <v>22.5</v>
      </c>
      <c r="F43" s="16">
        <v>0</v>
      </c>
      <c r="G43" s="23">
        <f t="shared" si="4"/>
        <v>0</v>
      </c>
      <c r="H43" s="23">
        <f t="shared" si="5"/>
        <v>22.5</v>
      </c>
    </row>
    <row r="44" spans="1:8" x14ac:dyDescent="0.25">
      <c r="A44" s="14" t="s">
        <v>112</v>
      </c>
      <c r="B44" s="14" t="s">
        <v>18</v>
      </c>
      <c r="C44" s="15">
        <v>11.63</v>
      </c>
      <c r="D44" s="14">
        <v>1.5</v>
      </c>
      <c r="E44" s="23">
        <f t="shared" si="3"/>
        <v>17.45</v>
      </c>
      <c r="F44" s="16">
        <v>0</v>
      </c>
      <c r="G44" s="23">
        <f t="shared" si="4"/>
        <v>0</v>
      </c>
      <c r="H44" s="23">
        <f t="shared" si="5"/>
        <v>17.45</v>
      </c>
    </row>
    <row r="45" spans="1:8" x14ac:dyDescent="0.25">
      <c r="A45" s="13" t="s">
        <v>33</v>
      </c>
      <c r="C45" s="23"/>
      <c r="E45" s="23"/>
    </row>
    <row r="46" spans="1:8" x14ac:dyDescent="0.25">
      <c r="A46" s="14" t="s">
        <v>444</v>
      </c>
      <c r="B46" s="14" t="s">
        <v>60</v>
      </c>
      <c r="C46" s="15">
        <v>3.64</v>
      </c>
      <c r="D46" s="14">
        <v>45</v>
      </c>
      <c r="E46" s="23">
        <f>ROUND(C46*D46,2)</f>
        <v>163.80000000000001</v>
      </c>
      <c r="F46" s="16">
        <v>0</v>
      </c>
      <c r="G46" s="23">
        <f>ROUND(E46*F46,2)</f>
        <v>0</v>
      </c>
      <c r="H46" s="23">
        <f>ROUND(E46-G46,2)</f>
        <v>163.80000000000001</v>
      </c>
    </row>
    <row r="47" spans="1:8" x14ac:dyDescent="0.25">
      <c r="A47" s="13" t="s">
        <v>85</v>
      </c>
      <c r="C47" s="23"/>
      <c r="E47" s="23"/>
    </row>
    <row r="48" spans="1:8" x14ac:dyDescent="0.25">
      <c r="A48" s="14" t="s">
        <v>86</v>
      </c>
      <c r="B48" s="14" t="s">
        <v>18</v>
      </c>
      <c r="C48" s="15">
        <v>0.06</v>
      </c>
      <c r="D48" s="14">
        <v>48</v>
      </c>
      <c r="E48" s="23">
        <f>ROUND(C48*D48,2)</f>
        <v>2.88</v>
      </c>
      <c r="F48" s="16">
        <v>0</v>
      </c>
      <c r="G48" s="23">
        <f>ROUND(E48*F48,2)</f>
        <v>0</v>
      </c>
      <c r="H48" s="23">
        <f>ROUND(E48-G48,2)</f>
        <v>2.88</v>
      </c>
    </row>
    <row r="49" spans="1:8" x14ac:dyDescent="0.25">
      <c r="A49" s="13" t="s">
        <v>113</v>
      </c>
      <c r="C49" s="23"/>
      <c r="E49" s="23"/>
    </row>
    <row r="50" spans="1:8" x14ac:dyDescent="0.25">
      <c r="A50" s="14" t="s">
        <v>114</v>
      </c>
      <c r="B50" s="14" t="s">
        <v>26</v>
      </c>
      <c r="C50" s="15">
        <v>3.3</v>
      </c>
      <c r="D50" s="14">
        <v>0.4</v>
      </c>
      <c r="E50" s="23">
        <f>ROUND(C50*D50,2)</f>
        <v>1.32</v>
      </c>
      <c r="F50" s="16">
        <v>0</v>
      </c>
      <c r="G50" s="23">
        <f>ROUND(E50*F50,2)</f>
        <v>0</v>
      </c>
      <c r="H50" s="23">
        <f>ROUND(E50-G50,2)</f>
        <v>1.32</v>
      </c>
    </row>
    <row r="51" spans="1:8" x14ac:dyDescent="0.25">
      <c r="A51" s="13" t="s">
        <v>61</v>
      </c>
      <c r="C51" s="23"/>
      <c r="E51" s="23"/>
    </row>
    <row r="52" spans="1:8" x14ac:dyDescent="0.25">
      <c r="A52" s="14" t="s">
        <v>62</v>
      </c>
      <c r="B52" s="14" t="s">
        <v>48</v>
      </c>
      <c r="C52" s="15">
        <v>9</v>
      </c>
      <c r="D52" s="14">
        <v>1</v>
      </c>
      <c r="E52" s="23">
        <f>ROUND(C52*D52,2)</f>
        <v>9</v>
      </c>
      <c r="F52" s="16">
        <v>0</v>
      </c>
      <c r="G52" s="23">
        <f>ROUND(E52*F52,2)</f>
        <v>0</v>
      </c>
      <c r="H52" s="23">
        <f>ROUND(E52-G52,2)</f>
        <v>9</v>
      </c>
    </row>
    <row r="53" spans="1:8" x14ac:dyDescent="0.25">
      <c r="A53" s="13" t="s">
        <v>87</v>
      </c>
      <c r="C53" s="23"/>
      <c r="E53" s="23"/>
    </row>
    <row r="54" spans="1:8" x14ac:dyDescent="0.25">
      <c r="A54" s="14" t="s">
        <v>88</v>
      </c>
      <c r="B54" s="14" t="s">
        <v>48</v>
      </c>
      <c r="C54" s="15">
        <v>1</v>
      </c>
      <c r="D54" s="14">
        <v>1</v>
      </c>
      <c r="E54" s="23">
        <f>ROUND(C54*D54,2)</f>
        <v>1</v>
      </c>
      <c r="F54" s="16">
        <v>0</v>
      </c>
      <c r="G54" s="23">
        <f>ROUND(E54*F54,2)</f>
        <v>0</v>
      </c>
      <c r="H54" s="23">
        <f>ROUND(E54-G54,2)</f>
        <v>1</v>
      </c>
    </row>
    <row r="55" spans="1:8" x14ac:dyDescent="0.25">
      <c r="A55" s="13" t="s">
        <v>34</v>
      </c>
      <c r="C55" s="23"/>
      <c r="E55" s="23"/>
    </row>
    <row r="56" spans="1:8" x14ac:dyDescent="0.25">
      <c r="A56" s="14" t="s">
        <v>35</v>
      </c>
      <c r="B56" s="14" t="s">
        <v>36</v>
      </c>
      <c r="C56" s="15">
        <v>63.67</v>
      </c>
      <c r="D56" s="14">
        <v>0.66600000000000004</v>
      </c>
      <c r="E56" s="23">
        <f>ROUND(C56*D56,2)</f>
        <v>42.4</v>
      </c>
      <c r="F56" s="16">
        <v>0</v>
      </c>
      <c r="G56" s="23">
        <f>ROUND(E56*F56,2)</f>
        <v>0</v>
      </c>
      <c r="H56" s="23">
        <f>ROUND(E56-G56,2)</f>
        <v>42.4</v>
      </c>
    </row>
    <row r="57" spans="1:8" x14ac:dyDescent="0.25">
      <c r="A57" s="13" t="s">
        <v>115</v>
      </c>
      <c r="C57" s="23"/>
      <c r="E57" s="23"/>
    </row>
    <row r="58" spans="1:8" x14ac:dyDescent="0.25">
      <c r="A58" s="14" t="s">
        <v>116</v>
      </c>
      <c r="B58" s="14" t="s">
        <v>48</v>
      </c>
      <c r="C58" s="15">
        <v>8</v>
      </c>
      <c r="D58" s="14">
        <v>1</v>
      </c>
      <c r="E58" s="23">
        <f>ROUND(C58*D58,2)</f>
        <v>8</v>
      </c>
      <c r="F58" s="16">
        <v>0</v>
      </c>
      <c r="G58" s="23">
        <f>ROUND(E58*F58,2)</f>
        <v>0</v>
      </c>
      <c r="H58" s="23">
        <f>ROUND(E58-G58,2)</f>
        <v>8</v>
      </c>
    </row>
    <row r="59" spans="1:8" x14ac:dyDescent="0.25">
      <c r="A59" s="13" t="s">
        <v>117</v>
      </c>
      <c r="C59" s="23"/>
      <c r="E59" s="23"/>
    </row>
    <row r="60" spans="1:8" x14ac:dyDescent="0.25">
      <c r="A60" s="14" t="s">
        <v>118</v>
      </c>
      <c r="B60" s="14" t="s">
        <v>48</v>
      </c>
      <c r="C60" s="15">
        <v>10</v>
      </c>
      <c r="D60" s="14">
        <v>0.33300000000000002</v>
      </c>
      <c r="E60" s="23">
        <f>ROUND(C60*D60,2)</f>
        <v>3.33</v>
      </c>
      <c r="F60" s="16">
        <v>0</v>
      </c>
      <c r="G60" s="23">
        <f>ROUND(E60*F60,2)</f>
        <v>0</v>
      </c>
      <c r="H60" s="23">
        <f>ROUND(E60-G60,2)</f>
        <v>3.33</v>
      </c>
    </row>
    <row r="61" spans="1:8" x14ac:dyDescent="0.25">
      <c r="A61" s="13" t="s">
        <v>37</v>
      </c>
      <c r="C61" s="23"/>
      <c r="E61" s="23"/>
    </row>
    <row r="62" spans="1:8" x14ac:dyDescent="0.25">
      <c r="A62" s="14" t="s">
        <v>38</v>
      </c>
      <c r="B62" s="14" t="s">
        <v>39</v>
      </c>
      <c r="C62" s="15">
        <v>19.28</v>
      </c>
      <c r="D62" s="14">
        <v>0.48470000000000002</v>
      </c>
      <c r="E62" s="23">
        <f>ROUND(C62*D62,2)</f>
        <v>9.35</v>
      </c>
      <c r="F62" s="16">
        <v>0</v>
      </c>
      <c r="G62" s="23">
        <f>ROUND(E62*F62,2)</f>
        <v>0</v>
      </c>
      <c r="H62" s="23">
        <f>ROUND(E62-G62,2)</f>
        <v>9.35</v>
      </c>
    </row>
    <row r="63" spans="1:8" x14ac:dyDescent="0.25">
      <c r="A63" s="14" t="s">
        <v>91</v>
      </c>
      <c r="B63" s="14" t="s">
        <v>39</v>
      </c>
      <c r="C63" s="15">
        <v>19.28</v>
      </c>
      <c r="D63" s="14">
        <v>0.20760000000000001</v>
      </c>
      <c r="E63" s="23">
        <f>ROUND(C63*D63,2)</f>
        <v>4</v>
      </c>
      <c r="F63" s="16">
        <v>0</v>
      </c>
      <c r="G63" s="23">
        <f>ROUND(E63*F63,2)</f>
        <v>0</v>
      </c>
      <c r="H63" s="23">
        <f>ROUND(E63-G63,2)</f>
        <v>4</v>
      </c>
    </row>
    <row r="64" spans="1:8" x14ac:dyDescent="0.25">
      <c r="A64" s="13" t="s">
        <v>40</v>
      </c>
      <c r="C64" s="23"/>
      <c r="E64" s="23"/>
    </row>
    <row r="65" spans="1:8" x14ac:dyDescent="0.25">
      <c r="A65" s="14" t="s">
        <v>41</v>
      </c>
      <c r="B65" s="14" t="s">
        <v>39</v>
      </c>
      <c r="C65" s="15">
        <v>9.06</v>
      </c>
      <c r="D65" s="14">
        <v>0.20369999999999999</v>
      </c>
      <c r="E65" s="23">
        <f>ROUND(C65*D65,2)</f>
        <v>1.85</v>
      </c>
      <c r="F65" s="16">
        <v>0</v>
      </c>
      <c r="G65" s="23">
        <f>ROUND(E65*F65,2)</f>
        <v>0</v>
      </c>
      <c r="H65" s="23">
        <f>ROUND(E65-G65,2)</f>
        <v>1.85</v>
      </c>
    </row>
    <row r="66" spans="1:8" x14ac:dyDescent="0.25">
      <c r="A66" s="13" t="s">
        <v>43</v>
      </c>
      <c r="C66" s="23"/>
      <c r="E66" s="23"/>
    </row>
    <row r="67" spans="1:8" x14ac:dyDescent="0.25">
      <c r="A67" s="14" t="s">
        <v>42</v>
      </c>
      <c r="B67" s="14" t="s">
        <v>39</v>
      </c>
      <c r="C67" s="15">
        <v>9.06</v>
      </c>
      <c r="D67" s="14">
        <v>0.1236</v>
      </c>
      <c r="E67" s="23">
        <f>ROUND(C67*D67,2)</f>
        <v>1.1200000000000001</v>
      </c>
      <c r="F67" s="16">
        <v>0</v>
      </c>
      <c r="G67" s="23">
        <f>ROUND(E67*F67,2)</f>
        <v>0</v>
      </c>
      <c r="H67" s="23">
        <f>ROUND(E67-G67,2)</f>
        <v>1.1200000000000001</v>
      </c>
    </row>
    <row r="68" spans="1:8" x14ac:dyDescent="0.25">
      <c r="A68" s="14" t="s">
        <v>91</v>
      </c>
      <c r="B68" s="14" t="s">
        <v>39</v>
      </c>
      <c r="C68" s="15">
        <v>9.06</v>
      </c>
      <c r="D68" s="14">
        <v>0.18990000000000001</v>
      </c>
      <c r="E68" s="23">
        <f>ROUND(C68*D68,2)</f>
        <v>1.72</v>
      </c>
      <c r="F68" s="16">
        <v>0</v>
      </c>
      <c r="G68" s="23">
        <f>ROUND(E68*F68,2)</f>
        <v>0</v>
      </c>
      <c r="H68" s="23">
        <f>ROUND(E68-G68,2)</f>
        <v>1.72</v>
      </c>
    </row>
    <row r="69" spans="1:8" x14ac:dyDescent="0.25">
      <c r="A69" s="14" t="s">
        <v>44</v>
      </c>
      <c r="B69" s="14" t="s">
        <v>39</v>
      </c>
      <c r="C69" s="15">
        <v>19.3</v>
      </c>
      <c r="D69" s="14">
        <v>0.55379999999999996</v>
      </c>
      <c r="E69" s="23">
        <f>ROUND(C69*D69,2)</f>
        <v>10.69</v>
      </c>
      <c r="F69" s="16">
        <v>0</v>
      </c>
      <c r="G69" s="23">
        <f>ROUND(E69*F69,2)</f>
        <v>0</v>
      </c>
      <c r="H69" s="23">
        <f>ROUND(E69-G69,2)</f>
        <v>10.69</v>
      </c>
    </row>
    <row r="70" spans="1:8" x14ac:dyDescent="0.25">
      <c r="A70" s="13" t="s">
        <v>45</v>
      </c>
      <c r="C70" s="23"/>
      <c r="E70" s="23"/>
    </row>
    <row r="71" spans="1:8" x14ac:dyDescent="0.25">
      <c r="A71" s="14" t="s">
        <v>38</v>
      </c>
      <c r="B71" s="14" t="s">
        <v>19</v>
      </c>
      <c r="C71" s="15">
        <v>2.94</v>
      </c>
      <c r="D71" s="14">
        <v>7.4852999999999996</v>
      </c>
      <c r="E71" s="23">
        <f>ROUND(C71*D71,2)</f>
        <v>22.01</v>
      </c>
      <c r="F71" s="16">
        <v>0</v>
      </c>
      <c r="G71" s="23">
        <f>ROUND(E71*F71,2)</f>
        <v>0</v>
      </c>
      <c r="H71" s="23">
        <f>ROUND(E71-G71,2)</f>
        <v>22.01</v>
      </c>
    </row>
    <row r="72" spans="1:8" x14ac:dyDescent="0.25">
      <c r="A72" s="14" t="s">
        <v>91</v>
      </c>
      <c r="B72" s="14" t="s">
        <v>19</v>
      </c>
      <c r="C72" s="15">
        <v>2.94</v>
      </c>
      <c r="D72" s="14">
        <v>4.8836000000000004</v>
      </c>
      <c r="E72" s="23">
        <f>ROUND(C72*D72,2)</f>
        <v>14.36</v>
      </c>
      <c r="F72" s="16">
        <v>0</v>
      </c>
      <c r="G72" s="23">
        <f>ROUND(E72*F72,2)</f>
        <v>0</v>
      </c>
      <c r="H72" s="23">
        <f>ROUND(E72-G72,2)</f>
        <v>14.36</v>
      </c>
    </row>
    <row r="73" spans="1:8" x14ac:dyDescent="0.25">
      <c r="A73" s="14" t="s">
        <v>158</v>
      </c>
      <c r="B73" s="14" t="s">
        <v>19</v>
      </c>
      <c r="C73" s="15">
        <v>2.94</v>
      </c>
      <c r="D73" s="14">
        <v>11.2011</v>
      </c>
      <c r="E73" s="23">
        <f>ROUND(C73*D73,2)</f>
        <v>32.93</v>
      </c>
      <c r="F73" s="16">
        <v>0</v>
      </c>
      <c r="G73" s="23">
        <f>ROUND(E73*F73,2)</f>
        <v>0</v>
      </c>
      <c r="H73" s="23">
        <f>ROUND(E73-G73,2)</f>
        <v>32.93</v>
      </c>
    </row>
    <row r="74" spans="1:8" x14ac:dyDescent="0.25">
      <c r="A74" s="13" t="s">
        <v>47</v>
      </c>
      <c r="C74" s="23"/>
      <c r="E74" s="23"/>
    </row>
    <row r="75" spans="1:8" x14ac:dyDescent="0.25">
      <c r="A75" s="14" t="s">
        <v>42</v>
      </c>
      <c r="B75" s="14" t="s">
        <v>48</v>
      </c>
      <c r="C75" s="15">
        <v>12.26</v>
      </c>
      <c r="D75" s="14">
        <v>1</v>
      </c>
      <c r="E75" s="23">
        <f>ROUND(C75*D75,2)</f>
        <v>12.26</v>
      </c>
      <c r="F75" s="16">
        <v>0</v>
      </c>
      <c r="G75" s="23">
        <f>ROUND(E75*F75,2)</f>
        <v>0</v>
      </c>
      <c r="H75" s="23">
        <f t="shared" ref="H75:H81" si="6">ROUND(E75-G75,2)</f>
        <v>12.26</v>
      </c>
    </row>
    <row r="76" spans="1:8" x14ac:dyDescent="0.25">
      <c r="A76" s="14" t="s">
        <v>38</v>
      </c>
      <c r="B76" s="14" t="s">
        <v>48</v>
      </c>
      <c r="C76" s="15">
        <v>5.97</v>
      </c>
      <c r="D76" s="14">
        <v>1</v>
      </c>
      <c r="E76" s="23">
        <f>ROUND(C76*D76,2)</f>
        <v>5.97</v>
      </c>
      <c r="F76" s="16">
        <v>0</v>
      </c>
      <c r="G76" s="23">
        <f>ROUND(E76*F76,2)</f>
        <v>0</v>
      </c>
      <c r="H76" s="23">
        <f t="shared" si="6"/>
        <v>5.97</v>
      </c>
    </row>
    <row r="77" spans="1:8" x14ac:dyDescent="0.25">
      <c r="A77" s="14" t="s">
        <v>91</v>
      </c>
      <c r="B77" s="14" t="s">
        <v>48</v>
      </c>
      <c r="C77" s="15">
        <v>30.28</v>
      </c>
      <c r="D77" s="14">
        <v>1</v>
      </c>
      <c r="E77" s="23">
        <f>ROUND(C77*D77,2)</f>
        <v>30.28</v>
      </c>
      <c r="F77" s="16">
        <v>0</v>
      </c>
      <c r="G77" s="23">
        <f>ROUND(E77*F77,2)</f>
        <v>0</v>
      </c>
      <c r="H77" s="23">
        <f t="shared" si="6"/>
        <v>30.28</v>
      </c>
    </row>
    <row r="78" spans="1:8" x14ac:dyDescent="0.25">
      <c r="A78" s="14" t="s">
        <v>158</v>
      </c>
      <c r="B78" s="14" t="s">
        <v>48</v>
      </c>
      <c r="C78" s="15">
        <v>21.95</v>
      </c>
      <c r="D78" s="14">
        <v>1</v>
      </c>
      <c r="E78" s="23">
        <f>ROUND(C78*D78,2)</f>
        <v>21.95</v>
      </c>
      <c r="F78" s="16">
        <v>0</v>
      </c>
      <c r="G78" s="23">
        <f>ROUND(E78*F78,2)</f>
        <v>0</v>
      </c>
      <c r="H78" s="23">
        <f t="shared" si="6"/>
        <v>21.95</v>
      </c>
    </row>
    <row r="79" spans="1:8" x14ac:dyDescent="0.25">
      <c r="A79" s="9" t="s">
        <v>49</v>
      </c>
      <c r="B79" s="9" t="s">
        <v>48</v>
      </c>
      <c r="C79" s="10">
        <v>34.340000000000003</v>
      </c>
      <c r="D79" s="9">
        <v>1</v>
      </c>
      <c r="E79" s="22">
        <f>ROUND(C79*D79,2)</f>
        <v>34.340000000000003</v>
      </c>
      <c r="F79" s="11">
        <v>0</v>
      </c>
      <c r="G79" s="22">
        <f>ROUND(E79*F79,2)</f>
        <v>0</v>
      </c>
      <c r="H79" s="22">
        <f t="shared" si="6"/>
        <v>34.340000000000003</v>
      </c>
    </row>
    <row r="80" spans="1:8" x14ac:dyDescent="0.25">
      <c r="A80" s="7" t="s">
        <v>50</v>
      </c>
      <c r="C80" s="23"/>
      <c r="E80" s="23">
        <f>SUM(E13:E79)</f>
        <v>1098.1400000000003</v>
      </c>
      <c r="G80" s="12">
        <f>SUM(G13:G79)</f>
        <v>0</v>
      </c>
      <c r="H80" s="12">
        <f t="shared" si="6"/>
        <v>1098.1400000000001</v>
      </c>
    </row>
    <row r="81" spans="1:8" x14ac:dyDescent="0.25">
      <c r="A81" s="7" t="s">
        <v>51</v>
      </c>
      <c r="C81" s="23"/>
      <c r="E81" s="23" t="e">
        <f>+#REF!-E80</f>
        <v>#REF!</v>
      </c>
      <c r="G81" s="12" t="e">
        <f>+#REF!-G80</f>
        <v>#REF!</v>
      </c>
      <c r="H81" s="12" t="e">
        <f t="shared" si="6"/>
        <v>#REF!</v>
      </c>
    </row>
    <row r="82" spans="1:8" x14ac:dyDescent="0.25">
      <c r="A82" t="s">
        <v>12</v>
      </c>
      <c r="C82" s="23"/>
      <c r="E82" s="23"/>
    </row>
    <row r="83" spans="1:8" x14ac:dyDescent="0.25">
      <c r="A83" s="7" t="s">
        <v>52</v>
      </c>
      <c r="C83" s="23"/>
      <c r="E83" s="23"/>
    </row>
    <row r="84" spans="1:8" x14ac:dyDescent="0.25">
      <c r="A84" s="14" t="s">
        <v>42</v>
      </c>
      <c r="B84" s="14" t="s">
        <v>48</v>
      </c>
      <c r="C84" s="15">
        <v>23.61</v>
      </c>
      <c r="D84" s="14">
        <v>1</v>
      </c>
      <c r="E84" s="23">
        <f>ROUND(C84*D84,2)</f>
        <v>23.61</v>
      </c>
      <c r="F84" s="16">
        <v>0</v>
      </c>
      <c r="G84" s="23">
        <f>ROUND(E84*F84,2)</f>
        <v>0</v>
      </c>
      <c r="H84" s="23">
        <f t="shared" ref="H84:H90" si="7">ROUND(E84-G84,2)</f>
        <v>23.61</v>
      </c>
    </row>
    <row r="85" spans="1:8" x14ac:dyDescent="0.25">
      <c r="A85" s="14" t="s">
        <v>38</v>
      </c>
      <c r="B85" s="14" t="s">
        <v>48</v>
      </c>
      <c r="C85" s="15">
        <v>46.27</v>
      </c>
      <c r="D85" s="14">
        <v>1</v>
      </c>
      <c r="E85" s="23">
        <f>ROUND(C85*D85,2)</f>
        <v>46.27</v>
      </c>
      <c r="F85" s="16">
        <v>0</v>
      </c>
      <c r="G85" s="23">
        <f>ROUND(E85*F85,2)</f>
        <v>0</v>
      </c>
      <c r="H85" s="23">
        <f t="shared" si="7"/>
        <v>46.27</v>
      </c>
    </row>
    <row r="86" spans="1:8" x14ac:dyDescent="0.25">
      <c r="A86" s="14" t="s">
        <v>91</v>
      </c>
      <c r="B86" s="14" t="s">
        <v>48</v>
      </c>
      <c r="C86" s="15">
        <v>147.18</v>
      </c>
      <c r="D86" s="14">
        <v>1</v>
      </c>
      <c r="E86" s="23">
        <f>ROUND(C86*D86,2)</f>
        <v>147.18</v>
      </c>
      <c r="F86" s="16">
        <v>0</v>
      </c>
      <c r="G86" s="23">
        <f>ROUND(E86*F86,2)</f>
        <v>0</v>
      </c>
      <c r="H86" s="23">
        <f t="shared" si="7"/>
        <v>147.18</v>
      </c>
    </row>
    <row r="87" spans="1:8" x14ac:dyDescent="0.25">
      <c r="A87" s="9" t="s">
        <v>158</v>
      </c>
      <c r="B87" s="9" t="s">
        <v>48</v>
      </c>
      <c r="C87" s="10">
        <v>99.5</v>
      </c>
      <c r="D87" s="9">
        <v>1</v>
      </c>
      <c r="E87" s="22">
        <f>ROUND(C87*D87,2)</f>
        <v>99.5</v>
      </c>
      <c r="F87" s="11">
        <v>0</v>
      </c>
      <c r="G87" s="22">
        <f>ROUND(E87*F87,2)</f>
        <v>0</v>
      </c>
      <c r="H87" s="22">
        <f t="shared" si="7"/>
        <v>99.5</v>
      </c>
    </row>
    <row r="88" spans="1:8" x14ac:dyDescent="0.25">
      <c r="A88" s="7" t="s">
        <v>53</v>
      </c>
      <c r="C88" s="23"/>
      <c r="E88" s="23">
        <f>SUM(E84:E87)</f>
        <v>316.56</v>
      </c>
      <c r="G88" s="12">
        <f>SUM(G84:G87)</f>
        <v>0</v>
      </c>
      <c r="H88" s="12">
        <f t="shared" si="7"/>
        <v>316.56</v>
      </c>
    </row>
    <row r="89" spans="1:8" x14ac:dyDescent="0.25">
      <c r="A89" s="7" t="s">
        <v>54</v>
      </c>
      <c r="C89" s="23"/>
      <c r="E89" s="23">
        <f>+E80+E88</f>
        <v>1414.7000000000003</v>
      </c>
      <c r="G89" s="12">
        <f>+G80+G88</f>
        <v>0</v>
      </c>
      <c r="H89" s="12">
        <f t="shared" si="7"/>
        <v>1414.7</v>
      </c>
    </row>
    <row r="90" spans="1:8" x14ac:dyDescent="0.25">
      <c r="A90" s="7" t="s">
        <v>55</v>
      </c>
      <c r="C90" s="23"/>
      <c r="E90" s="23" t="e">
        <f>+#REF!-E89</f>
        <v>#REF!</v>
      </c>
      <c r="G90" s="12" t="e">
        <f>+#REF!-G89</f>
        <v>#REF!</v>
      </c>
      <c r="H90" s="12" t="e">
        <f t="shared" si="7"/>
        <v>#REF!</v>
      </c>
    </row>
    <row r="91" spans="1:8" x14ac:dyDescent="0.25">
      <c r="A91" t="s">
        <v>119</v>
      </c>
      <c r="C91" s="23"/>
      <c r="E91" s="23"/>
    </row>
    <row r="92" spans="1:8" x14ac:dyDescent="0.25">
      <c r="A92" t="s">
        <v>483</v>
      </c>
      <c r="C92" s="23"/>
      <c r="E92" s="23"/>
    </row>
    <row r="93" spans="1:8" x14ac:dyDescent="0.25">
      <c r="A93" s="7" t="s">
        <v>120</v>
      </c>
      <c r="C93" s="23"/>
      <c r="E93" s="23"/>
    </row>
    <row r="94" spans="1:8" x14ac:dyDescent="0.25">
      <c r="A94" s="7" t="s">
        <v>121</v>
      </c>
      <c r="C94" s="23"/>
      <c r="E94" s="23"/>
    </row>
    <row r="98" spans="1:5" x14ac:dyDescent="0.25">
      <c r="A98" t="str" cm="1">
        <f t="array" aca="1" ref="A98" ca="1">MID(CELL("filename",A1),FIND("]",CELL("filename",A1))+1,256)</f>
        <v>cotton23</v>
      </c>
    </row>
    <row r="99" spans="1:5" x14ac:dyDescent="0.25">
      <c r="A99" s="7" t="s">
        <v>50</v>
      </c>
      <c r="E99" s="25">
        <f>VLOOKUP(A99,$A$1:$H$98,5,FALSE)</f>
        <v>1098.1400000000003</v>
      </c>
    </row>
    <row r="100" spans="1:5" x14ac:dyDescent="0.25">
      <c r="A100" s="7" t="s">
        <v>288</v>
      </c>
      <c r="E100" s="25">
        <f>VLOOKUP(A100,$A$1:$H$98,5,FALSE)</f>
        <v>316.56</v>
      </c>
    </row>
    <row r="101" spans="1:5" x14ac:dyDescent="0.25">
      <c r="A101" s="7" t="s">
        <v>289</v>
      </c>
      <c r="E101" s="25">
        <f t="shared" ref="E101:E102" si="8">VLOOKUP(A101,$A$1:$H$98,5,FALSE)</f>
        <v>1414.7000000000003</v>
      </c>
    </row>
    <row r="102" spans="1:5" x14ac:dyDescent="0.25">
      <c r="A102" s="7" t="s">
        <v>55</v>
      </c>
      <c r="E102" s="25" t="e">
        <f t="shared" si="8"/>
        <v>#REF!</v>
      </c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72B12-D17D-40DD-965A-9AAD866CC607}">
  <sheetPr codeName="Sheet36"/>
  <dimension ref="A1:H102"/>
  <sheetViews>
    <sheetView workbookViewId="0">
      <selection activeCell="D7" sqref="D7"/>
    </sheetView>
  </sheetViews>
  <sheetFormatPr defaultRowHeight="15" x14ac:dyDescent="0.25"/>
  <cols>
    <col min="1" max="1" width="23.42578125" customWidth="1"/>
    <col min="5" max="5" width="14.5703125" bestFit="1" customWidth="1"/>
    <col min="8" max="8" width="10.5703125" bestFit="1" customWidth="1"/>
  </cols>
  <sheetData>
    <row r="1" spans="1:8" x14ac:dyDescent="0.25">
      <c r="A1" s="81" t="s">
        <v>447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160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500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14</v>
      </c>
      <c r="C12" s="23"/>
      <c r="E12" s="23"/>
    </row>
    <row r="13" spans="1:8" x14ac:dyDescent="0.25">
      <c r="A13" s="14" t="s">
        <v>15</v>
      </c>
      <c r="B13" s="14" t="s">
        <v>16</v>
      </c>
      <c r="C13" s="15">
        <v>8.0500000000000007</v>
      </c>
      <c r="D13" s="14">
        <v>2.5</v>
      </c>
      <c r="E13" s="23">
        <f>ROUND(C13*D13,2)</f>
        <v>20.13</v>
      </c>
      <c r="F13" s="16">
        <v>0</v>
      </c>
      <c r="G13" s="23">
        <f>ROUND(E13*F13,2)</f>
        <v>0</v>
      </c>
      <c r="H13" s="23">
        <f>ROUND(E13-G13,2)</f>
        <v>20.13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5.25</v>
      </c>
      <c r="E14" s="23">
        <f>ROUND(C14*D14,2)</f>
        <v>39.380000000000003</v>
      </c>
      <c r="F14" s="16">
        <v>0</v>
      </c>
      <c r="G14" s="23">
        <f>ROUND(E14*F14,2)</f>
        <v>0</v>
      </c>
      <c r="H14" s="23">
        <f>ROUND(E14-G14,2)</f>
        <v>39.380000000000003</v>
      </c>
    </row>
    <row r="15" spans="1:8" x14ac:dyDescent="0.25">
      <c r="A15" s="13" t="s">
        <v>17</v>
      </c>
      <c r="C15" s="23"/>
      <c r="E15" s="23"/>
    </row>
    <row r="16" spans="1:8" x14ac:dyDescent="0.25">
      <c r="A16" s="14" t="s">
        <v>66</v>
      </c>
      <c r="B16" s="14" t="s">
        <v>18</v>
      </c>
      <c r="C16" s="15">
        <v>1.0900000000000001</v>
      </c>
      <c r="D16" s="14">
        <v>2.2999999999999998</v>
      </c>
      <c r="E16" s="23">
        <f>ROUND(C16*D16,2)</f>
        <v>2.5099999999999998</v>
      </c>
      <c r="F16" s="16">
        <v>0</v>
      </c>
      <c r="G16" s="23">
        <f>ROUND(E16*F16,2)</f>
        <v>0</v>
      </c>
      <c r="H16" s="23">
        <f>ROUND(E16-G16,2)</f>
        <v>2.5099999999999998</v>
      </c>
    </row>
    <row r="17" spans="1:8" x14ac:dyDescent="0.25">
      <c r="A17" s="14" t="s">
        <v>67</v>
      </c>
      <c r="B17" s="14" t="s">
        <v>26</v>
      </c>
      <c r="C17" s="15">
        <v>3.01</v>
      </c>
      <c r="D17" s="14">
        <v>2.3125</v>
      </c>
      <c r="E17" s="23">
        <f>ROUND(C17*D17,2)</f>
        <v>6.96</v>
      </c>
      <c r="F17" s="16">
        <v>0</v>
      </c>
      <c r="G17" s="23">
        <f>ROUND(E17*F17,2)</f>
        <v>0</v>
      </c>
      <c r="H17" s="23">
        <f>ROUND(E17-G17,2)</f>
        <v>6.96</v>
      </c>
    </row>
    <row r="18" spans="1:8" x14ac:dyDescent="0.25">
      <c r="A18" s="14" t="s">
        <v>68</v>
      </c>
      <c r="B18" s="14" t="s">
        <v>26</v>
      </c>
      <c r="C18" s="15">
        <v>7.75</v>
      </c>
      <c r="D18" s="14">
        <v>0.5</v>
      </c>
      <c r="E18" s="23">
        <f>ROUND(C18*D18,2)</f>
        <v>3.88</v>
      </c>
      <c r="F18" s="16">
        <v>0</v>
      </c>
      <c r="G18" s="23">
        <f>ROUND(E18*F18,2)</f>
        <v>0</v>
      </c>
      <c r="H18" s="23">
        <f>ROUND(E18-G18,2)</f>
        <v>3.88</v>
      </c>
    </row>
    <row r="19" spans="1:8" x14ac:dyDescent="0.25">
      <c r="A19" s="14" t="s">
        <v>495</v>
      </c>
      <c r="B19" s="14" t="s">
        <v>496</v>
      </c>
      <c r="C19" s="15">
        <v>41.25</v>
      </c>
      <c r="D19" s="14">
        <v>1.41</v>
      </c>
      <c r="E19" s="23">
        <f>ROUND(C19*D19,2)</f>
        <v>58.16</v>
      </c>
      <c r="F19" s="16">
        <v>0</v>
      </c>
      <c r="G19" s="23">
        <f>ROUND(E19*F19,2)</f>
        <v>0</v>
      </c>
      <c r="H19" s="23">
        <f>ROUND(E19-G19,2)</f>
        <v>58.16</v>
      </c>
    </row>
    <row r="20" spans="1:8" x14ac:dyDescent="0.25">
      <c r="A20" s="13" t="s">
        <v>69</v>
      </c>
      <c r="C20" s="23"/>
      <c r="E20" s="23"/>
    </row>
    <row r="21" spans="1:8" x14ac:dyDescent="0.25">
      <c r="A21" s="14" t="s">
        <v>70</v>
      </c>
      <c r="B21" s="14" t="s">
        <v>29</v>
      </c>
      <c r="C21" s="15">
        <v>0.11</v>
      </c>
      <c r="D21" s="14">
        <v>1200</v>
      </c>
      <c r="E21" s="23">
        <f>ROUND(C21*D21,2)</f>
        <v>132</v>
      </c>
      <c r="F21" s="16">
        <v>0</v>
      </c>
      <c r="G21" s="23">
        <f>ROUND(E21*F21,2)</f>
        <v>0</v>
      </c>
      <c r="H21" s="23">
        <f>ROUND(E21-G21,2)</f>
        <v>132</v>
      </c>
    </row>
    <row r="22" spans="1:8" x14ac:dyDescent="0.25">
      <c r="A22" s="13" t="s">
        <v>20</v>
      </c>
      <c r="C22" s="23"/>
      <c r="E22" s="23"/>
    </row>
    <row r="23" spans="1:8" x14ac:dyDescent="0.25">
      <c r="A23" s="14" t="s">
        <v>22</v>
      </c>
      <c r="B23" s="14" t="s">
        <v>21</v>
      </c>
      <c r="C23" s="15">
        <v>25.56</v>
      </c>
      <c r="D23" s="14">
        <v>1.5</v>
      </c>
      <c r="E23" s="23">
        <f>ROUND(C23*D23,2)</f>
        <v>38.340000000000003</v>
      </c>
      <c r="F23" s="16">
        <v>0</v>
      </c>
      <c r="G23" s="23">
        <f>ROUND(E23*F23,2)</f>
        <v>0</v>
      </c>
      <c r="H23" s="23">
        <f>ROUND(E23-G23,2)</f>
        <v>38.340000000000003</v>
      </c>
    </row>
    <row r="24" spans="1:8" x14ac:dyDescent="0.25">
      <c r="A24" s="14" t="s">
        <v>103</v>
      </c>
      <c r="B24" s="14" t="s">
        <v>19</v>
      </c>
      <c r="C24" s="15">
        <v>2.63</v>
      </c>
      <c r="D24" s="14">
        <v>25.4</v>
      </c>
      <c r="E24" s="23">
        <f>ROUND(C24*D24,2)</f>
        <v>66.8</v>
      </c>
      <c r="F24" s="16">
        <v>0</v>
      </c>
      <c r="G24" s="23">
        <f>ROUND(E24*F24,2)</f>
        <v>0</v>
      </c>
      <c r="H24" s="23">
        <f>ROUND(E24-G24,2)</f>
        <v>66.8</v>
      </c>
    </row>
    <row r="25" spans="1:8" x14ac:dyDescent="0.25">
      <c r="A25" s="13" t="s">
        <v>23</v>
      </c>
      <c r="C25" s="23"/>
      <c r="E25" s="23"/>
    </row>
    <row r="26" spans="1:8" x14ac:dyDescent="0.25">
      <c r="A26" s="14" t="s">
        <v>71</v>
      </c>
      <c r="B26" s="14" t="s">
        <v>48</v>
      </c>
      <c r="C26" s="15">
        <v>20</v>
      </c>
      <c r="D26" s="14">
        <v>1</v>
      </c>
      <c r="E26" s="23">
        <f>ROUND(C26*D26,2)</f>
        <v>20</v>
      </c>
      <c r="F26" s="16">
        <v>0</v>
      </c>
      <c r="G26" s="23">
        <f>ROUND(E26*F26,2)</f>
        <v>0</v>
      </c>
      <c r="H26" s="23">
        <f>ROUND(E26-G26,2)</f>
        <v>20</v>
      </c>
    </row>
    <row r="27" spans="1:8" x14ac:dyDescent="0.25">
      <c r="A27" s="13" t="s">
        <v>24</v>
      </c>
      <c r="C27" s="23"/>
      <c r="E27" s="23"/>
    </row>
    <row r="28" spans="1:8" x14ac:dyDescent="0.25">
      <c r="A28" s="14" t="s">
        <v>59</v>
      </c>
      <c r="B28" s="14" t="s">
        <v>26</v>
      </c>
      <c r="C28" s="15">
        <v>15</v>
      </c>
      <c r="D28" s="14">
        <v>0.5</v>
      </c>
      <c r="E28" s="23">
        <f t="shared" ref="E28:E34" si="0">ROUND(C28*D28,2)</f>
        <v>7.5</v>
      </c>
      <c r="F28" s="16">
        <v>0</v>
      </c>
      <c r="G28" s="23">
        <f t="shared" ref="G28:G34" si="1">ROUND(E28*F28,2)</f>
        <v>0</v>
      </c>
      <c r="H28" s="23">
        <f t="shared" ref="H28:H34" si="2">ROUND(E28-G28,2)</f>
        <v>7.5</v>
      </c>
    </row>
    <row r="29" spans="1:8" x14ac:dyDescent="0.25">
      <c r="A29" s="14" t="s">
        <v>25</v>
      </c>
      <c r="B29" s="14" t="s">
        <v>18</v>
      </c>
      <c r="C29" s="15">
        <v>0.12</v>
      </c>
      <c r="D29" s="14">
        <v>96</v>
      </c>
      <c r="E29" s="23">
        <f t="shared" si="0"/>
        <v>11.52</v>
      </c>
      <c r="F29" s="16">
        <v>0</v>
      </c>
      <c r="G29" s="23">
        <f t="shared" si="1"/>
        <v>0</v>
      </c>
      <c r="H29" s="23">
        <f t="shared" si="2"/>
        <v>11.52</v>
      </c>
    </row>
    <row r="30" spans="1:8" x14ac:dyDescent="0.25">
      <c r="A30" s="14" t="s">
        <v>104</v>
      </c>
      <c r="B30" s="14" t="s">
        <v>26</v>
      </c>
      <c r="C30" s="15">
        <v>11.55</v>
      </c>
      <c r="D30" s="14">
        <v>1</v>
      </c>
      <c r="E30" s="23">
        <f t="shared" si="0"/>
        <v>11.55</v>
      </c>
      <c r="F30" s="16">
        <v>0</v>
      </c>
      <c r="G30" s="23">
        <f t="shared" si="1"/>
        <v>0</v>
      </c>
      <c r="H30" s="23">
        <f t="shared" si="2"/>
        <v>11.55</v>
      </c>
    </row>
    <row r="31" spans="1:8" x14ac:dyDescent="0.25">
      <c r="A31" s="14" t="s">
        <v>105</v>
      </c>
      <c r="B31" s="14" t="s">
        <v>18</v>
      </c>
      <c r="C31" s="15">
        <v>0.32</v>
      </c>
      <c r="D31" s="14">
        <v>48</v>
      </c>
      <c r="E31" s="23">
        <f t="shared" si="0"/>
        <v>15.36</v>
      </c>
      <c r="F31" s="16">
        <v>0</v>
      </c>
      <c r="G31" s="23">
        <f t="shared" si="1"/>
        <v>0</v>
      </c>
      <c r="H31" s="23">
        <f t="shared" si="2"/>
        <v>15.36</v>
      </c>
    </row>
    <row r="32" spans="1:8" x14ac:dyDescent="0.25">
      <c r="A32" s="14" t="s">
        <v>106</v>
      </c>
      <c r="B32" s="14" t="s">
        <v>26</v>
      </c>
      <c r="C32" s="15">
        <v>7.34</v>
      </c>
      <c r="D32" s="14">
        <v>2</v>
      </c>
      <c r="E32" s="23">
        <f t="shared" si="0"/>
        <v>14.68</v>
      </c>
      <c r="F32" s="16">
        <v>0</v>
      </c>
      <c r="G32" s="23">
        <f t="shared" si="1"/>
        <v>0</v>
      </c>
      <c r="H32" s="23">
        <f t="shared" si="2"/>
        <v>14.68</v>
      </c>
    </row>
    <row r="33" spans="1:8" x14ac:dyDescent="0.25">
      <c r="A33" s="14" t="s">
        <v>369</v>
      </c>
      <c r="B33" s="14" t="s">
        <v>18</v>
      </c>
      <c r="C33" s="15">
        <v>1.06</v>
      </c>
      <c r="D33" s="14">
        <v>25.6</v>
      </c>
      <c r="E33" s="23">
        <f t="shared" si="0"/>
        <v>27.14</v>
      </c>
      <c r="F33" s="16">
        <v>0</v>
      </c>
      <c r="G33" s="23">
        <f t="shared" si="1"/>
        <v>0</v>
      </c>
      <c r="H33" s="23">
        <f t="shared" si="2"/>
        <v>27.14</v>
      </c>
    </row>
    <row r="34" spans="1:8" x14ac:dyDescent="0.25">
      <c r="A34" s="14" t="s">
        <v>74</v>
      </c>
      <c r="B34" s="14" t="s">
        <v>26</v>
      </c>
      <c r="C34" s="15">
        <v>7.79</v>
      </c>
      <c r="D34" s="14">
        <v>2</v>
      </c>
      <c r="E34" s="23">
        <f t="shared" si="0"/>
        <v>15.58</v>
      </c>
      <c r="F34" s="16">
        <v>0</v>
      </c>
      <c r="G34" s="23">
        <f t="shared" si="1"/>
        <v>0</v>
      </c>
      <c r="H34" s="23">
        <f t="shared" si="2"/>
        <v>15.58</v>
      </c>
    </row>
    <row r="35" spans="1:8" x14ac:dyDescent="0.25">
      <c r="A35" s="13" t="s">
        <v>27</v>
      </c>
      <c r="C35" s="23"/>
      <c r="E35" s="23"/>
    </row>
    <row r="36" spans="1:8" x14ac:dyDescent="0.25">
      <c r="A36" s="14" t="s">
        <v>107</v>
      </c>
      <c r="B36" s="14" t="s">
        <v>18</v>
      </c>
      <c r="C36" s="15">
        <v>1.77</v>
      </c>
      <c r="D36" s="14">
        <v>5.2</v>
      </c>
      <c r="E36" s="23">
        <f t="shared" ref="E36:E44" si="3">ROUND(C36*D36,2)</f>
        <v>9.1999999999999993</v>
      </c>
      <c r="F36" s="16">
        <v>0</v>
      </c>
      <c r="G36" s="23">
        <f t="shared" ref="G36:G44" si="4">ROUND(E36*F36,2)</f>
        <v>0</v>
      </c>
      <c r="H36" s="23">
        <f t="shared" ref="H36:H44" si="5">ROUND(E36-G36,2)</f>
        <v>9.1999999999999993</v>
      </c>
    </row>
    <row r="37" spans="1:8" x14ac:dyDescent="0.25">
      <c r="A37" s="14" t="s">
        <v>79</v>
      </c>
      <c r="B37" s="14" t="s">
        <v>18</v>
      </c>
      <c r="C37" s="15">
        <v>7.29</v>
      </c>
      <c r="D37" s="14">
        <v>2</v>
      </c>
      <c r="E37" s="23">
        <f t="shared" si="3"/>
        <v>14.58</v>
      </c>
      <c r="F37" s="16">
        <v>0</v>
      </c>
      <c r="G37" s="23">
        <f t="shared" si="4"/>
        <v>0</v>
      </c>
      <c r="H37" s="23">
        <f t="shared" si="5"/>
        <v>14.58</v>
      </c>
    </row>
    <row r="38" spans="1:8" x14ac:dyDescent="0.25">
      <c r="A38" s="14" t="s">
        <v>108</v>
      </c>
      <c r="B38" s="14" t="s">
        <v>18</v>
      </c>
      <c r="C38" s="15">
        <v>2.25</v>
      </c>
      <c r="D38" s="14">
        <v>6</v>
      </c>
      <c r="E38" s="23">
        <f t="shared" si="3"/>
        <v>13.5</v>
      </c>
      <c r="F38" s="16">
        <v>0</v>
      </c>
      <c r="G38" s="23">
        <f t="shared" si="4"/>
        <v>0</v>
      </c>
      <c r="H38" s="23">
        <f t="shared" si="5"/>
        <v>13.5</v>
      </c>
    </row>
    <row r="39" spans="1:8" x14ac:dyDescent="0.25">
      <c r="A39" s="14" t="s">
        <v>109</v>
      </c>
      <c r="B39" s="14" t="s">
        <v>18</v>
      </c>
      <c r="C39" s="15">
        <v>0.51</v>
      </c>
      <c r="D39" s="14">
        <v>2</v>
      </c>
      <c r="E39" s="23">
        <f t="shared" si="3"/>
        <v>1.02</v>
      </c>
      <c r="F39" s="16">
        <v>0</v>
      </c>
      <c r="G39" s="23">
        <f t="shared" si="4"/>
        <v>0</v>
      </c>
      <c r="H39" s="23">
        <f t="shared" si="5"/>
        <v>1.02</v>
      </c>
    </row>
    <row r="40" spans="1:8" x14ac:dyDescent="0.25">
      <c r="A40" s="14" t="s">
        <v>78</v>
      </c>
      <c r="B40" s="14" t="s">
        <v>29</v>
      </c>
      <c r="C40" s="15">
        <v>7.97</v>
      </c>
      <c r="D40" s="14">
        <v>1.5</v>
      </c>
      <c r="E40" s="23">
        <f t="shared" si="3"/>
        <v>11.96</v>
      </c>
      <c r="F40" s="16">
        <v>0</v>
      </c>
      <c r="G40" s="23">
        <f t="shared" si="4"/>
        <v>0</v>
      </c>
      <c r="H40" s="23">
        <f t="shared" si="5"/>
        <v>11.96</v>
      </c>
    </row>
    <row r="41" spans="1:8" x14ac:dyDescent="0.25">
      <c r="A41" s="14" t="s">
        <v>110</v>
      </c>
      <c r="B41" s="14" t="s">
        <v>18</v>
      </c>
      <c r="C41" s="15">
        <v>0.42</v>
      </c>
      <c r="D41" s="14">
        <v>12.8</v>
      </c>
      <c r="E41" s="23">
        <f t="shared" si="3"/>
        <v>5.38</v>
      </c>
      <c r="F41" s="16">
        <v>0</v>
      </c>
      <c r="G41" s="23">
        <f t="shared" si="4"/>
        <v>0</v>
      </c>
      <c r="H41" s="23">
        <f t="shared" si="5"/>
        <v>5.38</v>
      </c>
    </row>
    <row r="42" spans="1:8" x14ac:dyDescent="0.25">
      <c r="A42" s="14" t="s">
        <v>441</v>
      </c>
      <c r="B42" s="14" t="s">
        <v>18</v>
      </c>
      <c r="C42" s="15">
        <v>1.75</v>
      </c>
      <c r="D42" s="14">
        <v>1</v>
      </c>
      <c r="E42" s="23">
        <f t="shared" si="3"/>
        <v>1.75</v>
      </c>
      <c r="F42" s="16">
        <v>0</v>
      </c>
      <c r="G42" s="23">
        <f t="shared" si="4"/>
        <v>0</v>
      </c>
      <c r="H42" s="23">
        <f t="shared" si="5"/>
        <v>1.75</v>
      </c>
    </row>
    <row r="43" spans="1:8" x14ac:dyDescent="0.25">
      <c r="A43" s="14" t="s">
        <v>111</v>
      </c>
      <c r="B43" s="14" t="s">
        <v>48</v>
      </c>
      <c r="C43" s="15">
        <v>15</v>
      </c>
      <c r="D43" s="14">
        <v>1</v>
      </c>
      <c r="E43" s="23">
        <f t="shared" si="3"/>
        <v>15</v>
      </c>
      <c r="F43" s="16">
        <v>0</v>
      </c>
      <c r="G43" s="23">
        <f t="shared" si="4"/>
        <v>0</v>
      </c>
      <c r="H43" s="23">
        <f t="shared" si="5"/>
        <v>15</v>
      </c>
    </row>
    <row r="44" spans="1:8" x14ac:dyDescent="0.25">
      <c r="A44" s="14" t="s">
        <v>112</v>
      </c>
      <c r="B44" s="14" t="s">
        <v>18</v>
      </c>
      <c r="C44" s="15">
        <v>11.63</v>
      </c>
      <c r="D44" s="14">
        <v>1.5</v>
      </c>
      <c r="E44" s="23">
        <f t="shared" si="3"/>
        <v>17.45</v>
      </c>
      <c r="F44" s="16">
        <v>0</v>
      </c>
      <c r="G44" s="23">
        <f t="shared" si="4"/>
        <v>0</v>
      </c>
      <c r="H44" s="23">
        <f t="shared" si="5"/>
        <v>17.45</v>
      </c>
    </row>
    <row r="45" spans="1:8" x14ac:dyDescent="0.25">
      <c r="A45" s="13" t="s">
        <v>33</v>
      </c>
      <c r="C45" s="23"/>
      <c r="E45" s="23"/>
    </row>
    <row r="46" spans="1:8" x14ac:dyDescent="0.25">
      <c r="A46" s="14" t="s">
        <v>444</v>
      </c>
      <c r="B46" s="14" t="s">
        <v>60</v>
      </c>
      <c r="C46" s="15">
        <v>3.64</v>
      </c>
      <c r="D46" s="14">
        <v>45</v>
      </c>
      <c r="E46" s="23">
        <f>ROUND(C46*D46,2)</f>
        <v>163.80000000000001</v>
      </c>
      <c r="F46" s="16">
        <v>0</v>
      </c>
      <c r="G46" s="23">
        <f>ROUND(E46*F46,2)</f>
        <v>0</v>
      </c>
      <c r="H46" s="23">
        <f>ROUND(E46-G46,2)</f>
        <v>163.80000000000001</v>
      </c>
    </row>
    <row r="47" spans="1:8" x14ac:dyDescent="0.25">
      <c r="A47" s="13" t="s">
        <v>85</v>
      </c>
      <c r="C47" s="23"/>
      <c r="E47" s="23"/>
    </row>
    <row r="48" spans="1:8" x14ac:dyDescent="0.25">
      <c r="A48" s="14" t="s">
        <v>86</v>
      </c>
      <c r="B48" s="14" t="s">
        <v>18</v>
      </c>
      <c r="C48" s="15">
        <v>0.06</v>
      </c>
      <c r="D48" s="14">
        <v>48</v>
      </c>
      <c r="E48" s="23">
        <f>ROUND(C48*D48,2)</f>
        <v>2.88</v>
      </c>
      <c r="F48" s="16">
        <v>0</v>
      </c>
      <c r="G48" s="23">
        <f>ROUND(E48*F48,2)</f>
        <v>0</v>
      </c>
      <c r="H48" s="23">
        <f>ROUND(E48-G48,2)</f>
        <v>2.88</v>
      </c>
    </row>
    <row r="49" spans="1:8" x14ac:dyDescent="0.25">
      <c r="A49" s="13" t="s">
        <v>113</v>
      </c>
      <c r="C49" s="23"/>
      <c r="E49" s="23"/>
    </row>
    <row r="50" spans="1:8" x14ac:dyDescent="0.25">
      <c r="A50" s="14" t="s">
        <v>114</v>
      </c>
      <c r="B50" s="14" t="s">
        <v>26</v>
      </c>
      <c r="C50" s="15">
        <v>3.3</v>
      </c>
      <c r="D50" s="14">
        <v>0.4</v>
      </c>
      <c r="E50" s="23">
        <f>ROUND(C50*D50,2)</f>
        <v>1.32</v>
      </c>
      <c r="F50" s="16">
        <v>0</v>
      </c>
      <c r="G50" s="23">
        <f>ROUND(E50*F50,2)</f>
        <v>0</v>
      </c>
      <c r="H50" s="23">
        <f>ROUND(E50-G50,2)</f>
        <v>1.32</v>
      </c>
    </row>
    <row r="51" spans="1:8" x14ac:dyDescent="0.25">
      <c r="A51" s="13" t="s">
        <v>61</v>
      </c>
      <c r="C51" s="23"/>
      <c r="E51" s="23"/>
    </row>
    <row r="52" spans="1:8" x14ac:dyDescent="0.25">
      <c r="A52" s="14" t="s">
        <v>62</v>
      </c>
      <c r="B52" s="14" t="s">
        <v>48</v>
      </c>
      <c r="C52" s="15">
        <v>9</v>
      </c>
      <c r="D52" s="14">
        <v>1</v>
      </c>
      <c r="E52" s="23">
        <f>ROUND(C52*D52,2)</f>
        <v>9</v>
      </c>
      <c r="F52" s="16">
        <v>0</v>
      </c>
      <c r="G52" s="23">
        <f>ROUND(E52*F52,2)</f>
        <v>0</v>
      </c>
      <c r="H52" s="23">
        <f>ROUND(E52-G52,2)</f>
        <v>9</v>
      </c>
    </row>
    <row r="53" spans="1:8" x14ac:dyDescent="0.25">
      <c r="A53" s="13" t="s">
        <v>87</v>
      </c>
      <c r="C53" s="23"/>
      <c r="E53" s="23"/>
    </row>
    <row r="54" spans="1:8" x14ac:dyDescent="0.25">
      <c r="A54" s="14" t="s">
        <v>88</v>
      </c>
      <c r="B54" s="14" t="s">
        <v>48</v>
      </c>
      <c r="C54" s="15">
        <v>1</v>
      </c>
      <c r="D54" s="14">
        <v>1</v>
      </c>
      <c r="E54" s="23">
        <f>ROUND(C54*D54,2)</f>
        <v>1</v>
      </c>
      <c r="F54" s="16">
        <v>0</v>
      </c>
      <c r="G54" s="23">
        <f>ROUND(E54*F54,2)</f>
        <v>0</v>
      </c>
      <c r="H54" s="23">
        <f>ROUND(E54-G54,2)</f>
        <v>1</v>
      </c>
    </row>
    <row r="55" spans="1:8" x14ac:dyDescent="0.25">
      <c r="A55" s="13" t="s">
        <v>34</v>
      </c>
      <c r="C55" s="23"/>
      <c r="E55" s="23"/>
    </row>
    <row r="56" spans="1:8" x14ac:dyDescent="0.25">
      <c r="A56" s="14" t="s">
        <v>35</v>
      </c>
      <c r="B56" s="14" t="s">
        <v>36</v>
      </c>
      <c r="C56" s="15">
        <v>63.67</v>
      </c>
      <c r="D56" s="14">
        <v>0.66600000000000004</v>
      </c>
      <c r="E56" s="23">
        <f>ROUND(C56*D56,2)</f>
        <v>42.4</v>
      </c>
      <c r="F56" s="16">
        <v>0</v>
      </c>
      <c r="G56" s="23">
        <f>ROUND(E56*F56,2)</f>
        <v>0</v>
      </c>
      <c r="H56" s="23">
        <f>ROUND(E56-G56,2)</f>
        <v>42.4</v>
      </c>
    </row>
    <row r="57" spans="1:8" x14ac:dyDescent="0.25">
      <c r="A57" s="13" t="s">
        <v>115</v>
      </c>
      <c r="C57" s="23"/>
      <c r="E57" s="23"/>
    </row>
    <row r="58" spans="1:8" x14ac:dyDescent="0.25">
      <c r="A58" s="14" t="s">
        <v>116</v>
      </c>
      <c r="B58" s="14" t="s">
        <v>48</v>
      </c>
      <c r="C58" s="15">
        <v>8</v>
      </c>
      <c r="D58" s="14">
        <v>1</v>
      </c>
      <c r="E58" s="23">
        <f>ROUND(C58*D58,2)</f>
        <v>8</v>
      </c>
      <c r="F58" s="16">
        <v>0</v>
      </c>
      <c r="G58" s="23">
        <f>ROUND(E58*F58,2)</f>
        <v>0</v>
      </c>
      <c r="H58" s="23">
        <f>ROUND(E58-G58,2)</f>
        <v>8</v>
      </c>
    </row>
    <row r="59" spans="1:8" x14ac:dyDescent="0.25">
      <c r="A59" s="13" t="s">
        <v>117</v>
      </c>
      <c r="C59" s="23"/>
      <c r="E59" s="23"/>
    </row>
    <row r="60" spans="1:8" x14ac:dyDescent="0.25">
      <c r="A60" s="14" t="s">
        <v>118</v>
      </c>
      <c r="B60" s="14" t="s">
        <v>48</v>
      </c>
      <c r="C60" s="15">
        <v>10</v>
      </c>
      <c r="D60" s="14">
        <v>0.33300000000000002</v>
      </c>
      <c r="E60" s="23">
        <f>ROUND(C60*D60,2)</f>
        <v>3.33</v>
      </c>
      <c r="F60" s="16">
        <v>0</v>
      </c>
      <c r="G60" s="23">
        <f>ROUND(E60*F60,2)</f>
        <v>0</v>
      </c>
      <c r="H60" s="23">
        <f>ROUND(E60-G60,2)</f>
        <v>3.33</v>
      </c>
    </row>
    <row r="61" spans="1:8" x14ac:dyDescent="0.25">
      <c r="A61" s="13" t="s">
        <v>37</v>
      </c>
      <c r="C61" s="23"/>
      <c r="E61" s="23"/>
    </row>
    <row r="62" spans="1:8" x14ac:dyDescent="0.25">
      <c r="A62" s="14" t="s">
        <v>38</v>
      </c>
      <c r="B62" s="14" t="s">
        <v>39</v>
      </c>
      <c r="C62" s="15">
        <v>19.28</v>
      </c>
      <c r="D62" s="14">
        <v>0.35670000000000002</v>
      </c>
      <c r="E62" s="23">
        <f>ROUND(C62*D62,2)</f>
        <v>6.88</v>
      </c>
      <c r="F62" s="16">
        <v>0</v>
      </c>
      <c r="G62" s="23">
        <f>ROUND(E62*F62,2)</f>
        <v>0</v>
      </c>
      <c r="H62" s="23">
        <f>ROUND(E62-G62,2)</f>
        <v>6.88</v>
      </c>
    </row>
    <row r="63" spans="1:8" x14ac:dyDescent="0.25">
      <c r="A63" s="14" t="s">
        <v>91</v>
      </c>
      <c r="B63" s="14" t="s">
        <v>39</v>
      </c>
      <c r="C63" s="15">
        <v>19.28</v>
      </c>
      <c r="D63" s="14">
        <v>0.20760000000000001</v>
      </c>
      <c r="E63" s="23">
        <f>ROUND(C63*D63,2)</f>
        <v>4</v>
      </c>
      <c r="F63" s="16">
        <v>0</v>
      </c>
      <c r="G63" s="23">
        <f>ROUND(E63*F63,2)</f>
        <v>0</v>
      </c>
      <c r="H63" s="23">
        <f>ROUND(E63-G63,2)</f>
        <v>4</v>
      </c>
    </row>
    <row r="64" spans="1:8" x14ac:dyDescent="0.25">
      <c r="A64" s="13" t="s">
        <v>43</v>
      </c>
      <c r="C64" s="23"/>
      <c r="E64" s="23"/>
    </row>
    <row r="65" spans="1:8" x14ac:dyDescent="0.25">
      <c r="A65" s="14" t="s">
        <v>42</v>
      </c>
      <c r="B65" s="14" t="s">
        <v>39</v>
      </c>
      <c r="C65" s="15">
        <v>9.06</v>
      </c>
      <c r="D65" s="14">
        <v>9.98E-2</v>
      </c>
      <c r="E65" s="23">
        <f>ROUND(C65*D65,2)</f>
        <v>0.9</v>
      </c>
      <c r="F65" s="16">
        <v>0</v>
      </c>
      <c r="G65" s="23">
        <f>ROUND(E65*F65,2)</f>
        <v>0</v>
      </c>
      <c r="H65" s="23">
        <f>ROUND(E65-G65,2)</f>
        <v>0.9</v>
      </c>
    </row>
    <row r="66" spans="1:8" x14ac:dyDescent="0.25">
      <c r="A66" s="14" t="s">
        <v>91</v>
      </c>
      <c r="B66" s="14" t="s">
        <v>39</v>
      </c>
      <c r="C66" s="15">
        <v>9.06</v>
      </c>
      <c r="D66" s="14">
        <v>0.18990000000000001</v>
      </c>
      <c r="E66" s="23">
        <f>ROUND(C66*D66,2)</f>
        <v>1.72</v>
      </c>
      <c r="F66" s="16">
        <v>0</v>
      </c>
      <c r="G66" s="23">
        <f>ROUND(E66*F66,2)</f>
        <v>0</v>
      </c>
      <c r="H66" s="23">
        <f>ROUND(E66-G66,2)</f>
        <v>1.72</v>
      </c>
    </row>
    <row r="67" spans="1:8" x14ac:dyDescent="0.25">
      <c r="A67" s="14" t="s">
        <v>44</v>
      </c>
      <c r="B67" s="14" t="s">
        <v>39</v>
      </c>
      <c r="C67" s="15">
        <v>19.3</v>
      </c>
      <c r="D67" s="14">
        <v>0.45140000000000002</v>
      </c>
      <c r="E67" s="23">
        <f>ROUND(C67*D67,2)</f>
        <v>8.7100000000000009</v>
      </c>
      <c r="F67" s="16">
        <v>0</v>
      </c>
      <c r="G67" s="23">
        <f>ROUND(E67*F67,2)</f>
        <v>0</v>
      </c>
      <c r="H67" s="23">
        <f>ROUND(E67-G67,2)</f>
        <v>8.7100000000000009</v>
      </c>
    </row>
    <row r="68" spans="1:8" x14ac:dyDescent="0.25">
      <c r="A68" s="13" t="s">
        <v>45</v>
      </c>
      <c r="C68" s="23"/>
      <c r="E68" s="23"/>
    </row>
    <row r="69" spans="1:8" x14ac:dyDescent="0.25">
      <c r="A69" s="14" t="s">
        <v>38</v>
      </c>
      <c r="B69" s="14" t="s">
        <v>19</v>
      </c>
      <c r="C69" s="15">
        <v>2.94</v>
      </c>
      <c r="D69" s="14">
        <v>5.5077999999999996</v>
      </c>
      <c r="E69" s="23">
        <f>ROUND(C69*D69,2)</f>
        <v>16.190000000000001</v>
      </c>
      <c r="F69" s="16">
        <v>0</v>
      </c>
      <c r="G69" s="23">
        <f>ROUND(E69*F69,2)</f>
        <v>0</v>
      </c>
      <c r="H69" s="23">
        <f>ROUND(E69-G69,2)</f>
        <v>16.190000000000001</v>
      </c>
    </row>
    <row r="70" spans="1:8" x14ac:dyDescent="0.25">
      <c r="A70" s="14" t="s">
        <v>91</v>
      </c>
      <c r="B70" s="14" t="s">
        <v>19</v>
      </c>
      <c r="C70" s="15">
        <v>2.94</v>
      </c>
      <c r="D70" s="14">
        <v>4.8836000000000004</v>
      </c>
      <c r="E70" s="23">
        <f>ROUND(C70*D70,2)</f>
        <v>14.36</v>
      </c>
      <c r="F70" s="16">
        <v>0</v>
      </c>
      <c r="G70" s="23">
        <f>ROUND(E70*F70,2)</f>
        <v>0</v>
      </c>
      <c r="H70" s="23">
        <f>ROUND(E70-G70,2)</f>
        <v>14.36</v>
      </c>
    </row>
    <row r="71" spans="1:8" x14ac:dyDescent="0.25">
      <c r="A71" s="13" t="s">
        <v>47</v>
      </c>
      <c r="C71" s="23"/>
      <c r="E71" s="23"/>
    </row>
    <row r="72" spans="1:8" x14ac:dyDescent="0.25">
      <c r="A72" s="14" t="s">
        <v>42</v>
      </c>
      <c r="B72" s="14" t="s">
        <v>48</v>
      </c>
      <c r="C72" s="15">
        <v>8.86</v>
      </c>
      <c r="D72" s="14">
        <v>1</v>
      </c>
      <c r="E72" s="23">
        <f>ROUND(C72*D72,2)</f>
        <v>8.86</v>
      </c>
      <c r="F72" s="16">
        <v>0</v>
      </c>
      <c r="G72" s="23">
        <f>ROUND(E72*F72,2)</f>
        <v>0</v>
      </c>
      <c r="H72" s="23">
        <f t="shared" ref="H72:H77" si="6">ROUND(E72-G72,2)</f>
        <v>8.86</v>
      </c>
    </row>
    <row r="73" spans="1:8" x14ac:dyDescent="0.25">
      <c r="A73" s="14" t="s">
        <v>38</v>
      </c>
      <c r="B73" s="14" t="s">
        <v>48</v>
      </c>
      <c r="C73" s="15">
        <v>4.4000000000000004</v>
      </c>
      <c r="D73" s="14">
        <v>1</v>
      </c>
      <c r="E73" s="23">
        <f>ROUND(C73*D73,2)</f>
        <v>4.4000000000000004</v>
      </c>
      <c r="F73" s="16">
        <v>0</v>
      </c>
      <c r="G73" s="23">
        <f>ROUND(E73*F73,2)</f>
        <v>0</v>
      </c>
      <c r="H73" s="23">
        <f t="shared" si="6"/>
        <v>4.4000000000000004</v>
      </c>
    </row>
    <row r="74" spans="1:8" x14ac:dyDescent="0.25">
      <c r="A74" s="14" t="s">
        <v>91</v>
      </c>
      <c r="B74" s="14" t="s">
        <v>48</v>
      </c>
      <c r="C74" s="15">
        <v>30.28</v>
      </c>
      <c r="D74" s="14">
        <v>1</v>
      </c>
      <c r="E74" s="23">
        <f>ROUND(C74*D74,2)</f>
        <v>30.28</v>
      </c>
      <c r="F74" s="16">
        <v>0</v>
      </c>
      <c r="G74" s="23">
        <f>ROUND(E74*F74,2)</f>
        <v>0</v>
      </c>
      <c r="H74" s="23">
        <f t="shared" si="6"/>
        <v>30.28</v>
      </c>
    </row>
    <row r="75" spans="1:8" x14ac:dyDescent="0.25">
      <c r="A75" s="9" t="s">
        <v>49</v>
      </c>
      <c r="B75" s="9" t="s">
        <v>48</v>
      </c>
      <c r="C75" s="10">
        <v>29.51</v>
      </c>
      <c r="D75" s="9">
        <v>1</v>
      </c>
      <c r="E75" s="22">
        <f>ROUND(C75*D75,2)</f>
        <v>29.51</v>
      </c>
      <c r="F75" s="11">
        <v>0</v>
      </c>
      <c r="G75" s="22">
        <f>ROUND(E75*F75,2)</f>
        <v>0</v>
      </c>
      <c r="H75" s="22">
        <f t="shared" si="6"/>
        <v>29.51</v>
      </c>
    </row>
    <row r="76" spans="1:8" x14ac:dyDescent="0.25">
      <c r="A76" s="7" t="s">
        <v>50</v>
      </c>
      <c r="C76" s="23"/>
      <c r="E76" s="23">
        <f>SUM(E13:E75)</f>
        <v>938.87000000000023</v>
      </c>
      <c r="G76" s="12">
        <f>SUM(G13:G75)</f>
        <v>0</v>
      </c>
      <c r="H76" s="12">
        <f t="shared" si="6"/>
        <v>938.87</v>
      </c>
    </row>
    <row r="77" spans="1:8" x14ac:dyDescent="0.25">
      <c r="A77" s="7" t="s">
        <v>51</v>
      </c>
      <c r="C77" s="23"/>
      <c r="E77" s="23" t="e">
        <f>+#REF!-E76</f>
        <v>#REF!</v>
      </c>
      <c r="G77" s="12" t="e">
        <f>+#REF!-G76</f>
        <v>#REF!</v>
      </c>
      <c r="H77" s="12" t="e">
        <f t="shared" si="6"/>
        <v>#REF!</v>
      </c>
    </row>
    <row r="78" spans="1:8" x14ac:dyDescent="0.25">
      <c r="A78" t="s">
        <v>12</v>
      </c>
      <c r="C78" s="23"/>
      <c r="E78" s="23"/>
    </row>
    <row r="79" spans="1:8" x14ac:dyDescent="0.25">
      <c r="A79" s="7" t="s">
        <v>52</v>
      </c>
      <c r="C79" s="23"/>
      <c r="E79" s="23"/>
    </row>
    <row r="80" spans="1:8" x14ac:dyDescent="0.25">
      <c r="A80" s="14" t="s">
        <v>42</v>
      </c>
      <c r="B80" s="14" t="s">
        <v>48</v>
      </c>
      <c r="C80" s="15">
        <v>16.22</v>
      </c>
      <c r="D80" s="14">
        <v>1</v>
      </c>
      <c r="E80" s="23">
        <f>ROUND(C80*D80,2)</f>
        <v>16.22</v>
      </c>
      <c r="F80" s="16">
        <v>0</v>
      </c>
      <c r="G80" s="23">
        <f>ROUND(E80*F80,2)</f>
        <v>0</v>
      </c>
      <c r="H80" s="23">
        <f t="shared" ref="H80:H85" si="7">ROUND(E80-G80,2)</f>
        <v>16.22</v>
      </c>
    </row>
    <row r="81" spans="1:8" x14ac:dyDescent="0.25">
      <c r="A81" s="14" t="s">
        <v>38</v>
      </c>
      <c r="B81" s="14" t="s">
        <v>48</v>
      </c>
      <c r="C81" s="15">
        <v>34.04</v>
      </c>
      <c r="D81" s="14">
        <v>1</v>
      </c>
      <c r="E81" s="23">
        <f>ROUND(C81*D81,2)</f>
        <v>34.04</v>
      </c>
      <c r="F81" s="16">
        <v>0</v>
      </c>
      <c r="G81" s="23">
        <f>ROUND(E81*F81,2)</f>
        <v>0</v>
      </c>
      <c r="H81" s="23">
        <f t="shared" si="7"/>
        <v>34.04</v>
      </c>
    </row>
    <row r="82" spans="1:8" x14ac:dyDescent="0.25">
      <c r="A82" s="9" t="s">
        <v>91</v>
      </c>
      <c r="B82" s="9" t="s">
        <v>48</v>
      </c>
      <c r="C82" s="10">
        <v>147.18</v>
      </c>
      <c r="D82" s="9">
        <v>1</v>
      </c>
      <c r="E82" s="22">
        <f>ROUND(C82*D82,2)</f>
        <v>147.18</v>
      </c>
      <c r="F82" s="11">
        <v>0</v>
      </c>
      <c r="G82" s="22">
        <f>ROUND(E82*F82,2)</f>
        <v>0</v>
      </c>
      <c r="H82" s="22">
        <f t="shared" si="7"/>
        <v>147.18</v>
      </c>
    </row>
    <row r="83" spans="1:8" x14ac:dyDescent="0.25">
      <c r="A83" s="7" t="s">
        <v>53</v>
      </c>
      <c r="C83" s="23"/>
      <c r="E83" s="23">
        <f>SUM(E80:E82)</f>
        <v>197.44</v>
      </c>
      <c r="G83" s="12">
        <f>SUM(G80:G82)</f>
        <v>0</v>
      </c>
      <c r="H83" s="12">
        <f t="shared" si="7"/>
        <v>197.44</v>
      </c>
    </row>
    <row r="84" spans="1:8" x14ac:dyDescent="0.25">
      <c r="A84" s="7" t="s">
        <v>54</v>
      </c>
      <c r="C84" s="23"/>
      <c r="E84" s="23">
        <f>+E76+E83</f>
        <v>1136.3100000000002</v>
      </c>
      <c r="G84" s="12">
        <f>+G76+G83</f>
        <v>0</v>
      </c>
      <c r="H84" s="12">
        <f t="shared" si="7"/>
        <v>1136.31</v>
      </c>
    </row>
    <row r="85" spans="1:8" x14ac:dyDescent="0.25">
      <c r="A85" s="7" t="s">
        <v>55</v>
      </c>
      <c r="C85" s="23"/>
      <c r="E85" s="23" t="e">
        <f>+#REF!-E84</f>
        <v>#REF!</v>
      </c>
      <c r="G85" s="12" t="e">
        <f>+#REF!-G84</f>
        <v>#REF!</v>
      </c>
      <c r="H85" s="12" t="e">
        <f t="shared" si="7"/>
        <v>#REF!</v>
      </c>
    </row>
    <row r="86" spans="1:8" x14ac:dyDescent="0.25">
      <c r="A86" t="s">
        <v>119</v>
      </c>
      <c r="C86" s="23"/>
      <c r="E86" s="23"/>
    </row>
    <row r="87" spans="1:8" x14ac:dyDescent="0.25">
      <c r="A87" t="s">
        <v>483</v>
      </c>
      <c r="C87" s="23"/>
      <c r="E87" s="23"/>
    </row>
    <row r="88" spans="1:8" x14ac:dyDescent="0.25">
      <c r="A88" s="7" t="s">
        <v>120</v>
      </c>
      <c r="C88" s="23"/>
      <c r="E88" s="23"/>
    </row>
    <row r="89" spans="1:8" x14ac:dyDescent="0.25">
      <c r="A89" s="7" t="s">
        <v>121</v>
      </c>
      <c r="C89" s="23"/>
      <c r="E89" s="23"/>
    </row>
    <row r="98" spans="1:5" x14ac:dyDescent="0.25">
      <c r="A98" t="str" cm="1">
        <f t="array" aca="1" ref="A98" ca="1">MID(CELL("filename",A1),FIND("]",CELL("filename",A1))+1,256)</f>
        <v>cotton24</v>
      </c>
    </row>
    <row r="99" spans="1:5" x14ac:dyDescent="0.25">
      <c r="A99" s="7" t="s">
        <v>50</v>
      </c>
      <c r="E99" s="25">
        <f>VLOOKUP(A99,$A$1:$H$98,5,FALSE)</f>
        <v>938.87000000000023</v>
      </c>
    </row>
    <row r="100" spans="1:5" x14ac:dyDescent="0.25">
      <c r="A100" s="7" t="s">
        <v>288</v>
      </c>
      <c r="E100" s="25">
        <f>VLOOKUP(A100,$A$1:$H$98,5,FALSE)</f>
        <v>197.44</v>
      </c>
    </row>
    <row r="101" spans="1:5" x14ac:dyDescent="0.25">
      <c r="A101" s="7" t="s">
        <v>289</v>
      </c>
      <c r="E101" s="25">
        <f t="shared" ref="E101:E102" si="8">VLOOKUP(A101,$A$1:$H$98,5,FALSE)</f>
        <v>1136.3100000000002</v>
      </c>
    </row>
    <row r="102" spans="1:5" x14ac:dyDescent="0.25">
      <c r="A102" s="7" t="s">
        <v>55</v>
      </c>
      <c r="E102" s="25" t="e">
        <f t="shared" si="8"/>
        <v>#REF!</v>
      </c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C3EEC-2EB4-4D0E-8BA3-D441257FD07D}">
  <sheetPr codeName="Sheet37"/>
  <dimension ref="A1:H102"/>
  <sheetViews>
    <sheetView workbookViewId="0">
      <selection activeCell="D7" sqref="D7"/>
    </sheetView>
  </sheetViews>
  <sheetFormatPr defaultRowHeight="15" x14ac:dyDescent="0.25"/>
  <cols>
    <col min="1" max="1" width="19.140625" customWidth="1"/>
    <col min="5" max="5" width="14.5703125" bestFit="1" customWidth="1"/>
    <col min="8" max="8" width="9.5703125" bestFit="1" customWidth="1"/>
  </cols>
  <sheetData>
    <row r="1" spans="1:8" x14ac:dyDescent="0.25">
      <c r="A1" s="81" t="s">
        <v>448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162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499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14</v>
      </c>
      <c r="C12" s="23"/>
      <c r="E12" s="23"/>
    </row>
    <row r="13" spans="1:8" x14ac:dyDescent="0.25">
      <c r="A13" s="14" t="s">
        <v>15</v>
      </c>
      <c r="B13" s="14" t="s">
        <v>16</v>
      </c>
      <c r="C13" s="15">
        <v>8.0500000000000007</v>
      </c>
      <c r="D13" s="14">
        <v>2.5</v>
      </c>
      <c r="E13" s="23">
        <f>ROUND(C13*D13,2)</f>
        <v>20.13</v>
      </c>
      <c r="F13" s="16">
        <v>0</v>
      </c>
      <c r="G13" s="23">
        <f>ROUND(E13*F13,2)</f>
        <v>0</v>
      </c>
      <c r="H13" s="23">
        <f>ROUND(E13-G13,2)</f>
        <v>20.13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5.25</v>
      </c>
      <c r="E14" s="23">
        <f>ROUND(C14*D14,2)</f>
        <v>39.380000000000003</v>
      </c>
      <c r="F14" s="16">
        <v>0</v>
      </c>
      <c r="G14" s="23">
        <f>ROUND(E14*F14,2)</f>
        <v>0</v>
      </c>
      <c r="H14" s="23">
        <f>ROUND(E14-G14,2)</f>
        <v>39.380000000000003</v>
      </c>
    </row>
    <row r="15" spans="1:8" x14ac:dyDescent="0.25">
      <c r="A15" s="13" t="s">
        <v>17</v>
      </c>
      <c r="C15" s="23"/>
      <c r="E15" s="23"/>
    </row>
    <row r="16" spans="1:8" x14ac:dyDescent="0.25">
      <c r="A16" s="14" t="s">
        <v>66</v>
      </c>
      <c r="B16" s="14" t="s">
        <v>18</v>
      </c>
      <c r="C16" s="15">
        <v>1.0900000000000001</v>
      </c>
      <c r="D16" s="14">
        <v>2.2999999999999998</v>
      </c>
      <c r="E16" s="23">
        <f>ROUND(C16*D16,2)</f>
        <v>2.5099999999999998</v>
      </c>
      <c r="F16" s="16">
        <v>0</v>
      </c>
      <c r="G16" s="23">
        <f>ROUND(E16*F16,2)</f>
        <v>0</v>
      </c>
      <c r="H16" s="23">
        <f>ROUND(E16-G16,2)</f>
        <v>2.5099999999999998</v>
      </c>
    </row>
    <row r="17" spans="1:8" x14ac:dyDescent="0.25">
      <c r="A17" s="14" t="s">
        <v>67</v>
      </c>
      <c r="B17" s="14" t="s">
        <v>26</v>
      </c>
      <c r="C17" s="15">
        <v>3.01</v>
      </c>
      <c r="D17" s="14">
        <v>2.3125</v>
      </c>
      <c r="E17" s="23">
        <f>ROUND(C17*D17,2)</f>
        <v>6.96</v>
      </c>
      <c r="F17" s="16">
        <v>0</v>
      </c>
      <c r="G17" s="23">
        <f>ROUND(E17*F17,2)</f>
        <v>0</v>
      </c>
      <c r="H17" s="23">
        <f>ROUND(E17-G17,2)</f>
        <v>6.96</v>
      </c>
    </row>
    <row r="18" spans="1:8" x14ac:dyDescent="0.25">
      <c r="A18" s="14" t="s">
        <v>68</v>
      </c>
      <c r="B18" s="14" t="s">
        <v>26</v>
      </c>
      <c r="C18" s="15">
        <v>7.75</v>
      </c>
      <c r="D18" s="14">
        <v>0.5</v>
      </c>
      <c r="E18" s="23">
        <f>ROUND(C18*D18,2)</f>
        <v>3.88</v>
      </c>
      <c r="F18" s="16">
        <v>0</v>
      </c>
      <c r="G18" s="23">
        <f>ROUND(E18*F18,2)</f>
        <v>0</v>
      </c>
      <c r="H18" s="23">
        <f>ROUND(E18-G18,2)</f>
        <v>3.88</v>
      </c>
    </row>
    <row r="19" spans="1:8" x14ac:dyDescent="0.25">
      <c r="A19" s="14" t="s">
        <v>495</v>
      </c>
      <c r="B19" s="14" t="s">
        <v>496</v>
      </c>
      <c r="C19" s="15">
        <v>41.25</v>
      </c>
      <c r="D19" s="14">
        <v>0.95</v>
      </c>
      <c r="E19" s="23">
        <f>ROUND(C19*D19,2)</f>
        <v>39.19</v>
      </c>
      <c r="F19" s="16">
        <v>0</v>
      </c>
      <c r="G19" s="23">
        <f>ROUND(E19*F19,2)</f>
        <v>0</v>
      </c>
      <c r="H19" s="23">
        <f>ROUND(E19-G19,2)</f>
        <v>39.19</v>
      </c>
    </row>
    <row r="20" spans="1:8" x14ac:dyDescent="0.25">
      <c r="A20" s="13" t="s">
        <v>69</v>
      </c>
      <c r="C20" s="23"/>
      <c r="E20" s="23"/>
    </row>
    <row r="21" spans="1:8" x14ac:dyDescent="0.25">
      <c r="A21" s="14" t="s">
        <v>70</v>
      </c>
      <c r="B21" s="14" t="s">
        <v>29</v>
      </c>
      <c r="C21" s="15">
        <v>0.11</v>
      </c>
      <c r="D21" s="14">
        <v>811</v>
      </c>
      <c r="E21" s="23">
        <f>ROUND(C21*D21,2)</f>
        <v>89.21</v>
      </c>
      <c r="F21" s="16">
        <v>0</v>
      </c>
      <c r="G21" s="23">
        <f>ROUND(E21*F21,2)</f>
        <v>0</v>
      </c>
      <c r="H21" s="23">
        <f>ROUND(E21-G21,2)</f>
        <v>89.21</v>
      </c>
    </row>
    <row r="22" spans="1:8" x14ac:dyDescent="0.25">
      <c r="A22" s="13" t="s">
        <v>20</v>
      </c>
      <c r="C22" s="23"/>
      <c r="E22" s="23"/>
    </row>
    <row r="23" spans="1:8" x14ac:dyDescent="0.25">
      <c r="A23" s="14" t="s">
        <v>22</v>
      </c>
      <c r="B23" s="14" t="s">
        <v>21</v>
      </c>
      <c r="C23" s="15">
        <v>25.56</v>
      </c>
      <c r="D23" s="14">
        <v>1.5</v>
      </c>
      <c r="E23" s="23">
        <f>ROUND(C23*D23,2)</f>
        <v>38.340000000000003</v>
      </c>
      <c r="F23" s="16">
        <v>0</v>
      </c>
      <c r="G23" s="23">
        <f>ROUND(E23*F23,2)</f>
        <v>0</v>
      </c>
      <c r="H23" s="23">
        <f>ROUND(E23-G23,2)</f>
        <v>38.340000000000003</v>
      </c>
    </row>
    <row r="24" spans="1:8" x14ac:dyDescent="0.25">
      <c r="A24" s="14" t="s">
        <v>103</v>
      </c>
      <c r="B24" s="14" t="s">
        <v>19</v>
      </c>
      <c r="C24" s="15">
        <v>2.63</v>
      </c>
      <c r="D24" s="14">
        <v>32.549799999999998</v>
      </c>
      <c r="E24" s="23">
        <f>ROUND(C24*D24,2)</f>
        <v>85.61</v>
      </c>
      <c r="F24" s="16">
        <v>0</v>
      </c>
      <c r="G24" s="23">
        <f>ROUND(E24*F24,2)</f>
        <v>0</v>
      </c>
      <c r="H24" s="23">
        <f>ROUND(E24-G24,2)</f>
        <v>85.61</v>
      </c>
    </row>
    <row r="25" spans="1:8" x14ac:dyDescent="0.25">
      <c r="A25" s="13" t="s">
        <v>23</v>
      </c>
      <c r="C25" s="23"/>
      <c r="E25" s="23"/>
    </row>
    <row r="26" spans="1:8" x14ac:dyDescent="0.25">
      <c r="A26" s="14" t="s">
        <v>71</v>
      </c>
      <c r="B26" s="14" t="s">
        <v>48</v>
      </c>
      <c r="C26" s="15">
        <v>20</v>
      </c>
      <c r="D26" s="14">
        <v>0.67</v>
      </c>
      <c r="E26" s="23">
        <f>ROUND(C26*D26,2)</f>
        <v>13.4</v>
      </c>
      <c r="F26" s="16">
        <v>0</v>
      </c>
      <c r="G26" s="23">
        <f>ROUND(E26*F26,2)</f>
        <v>0</v>
      </c>
      <c r="H26" s="23">
        <f>ROUND(E26-G26,2)</f>
        <v>13.4</v>
      </c>
    </row>
    <row r="27" spans="1:8" x14ac:dyDescent="0.25">
      <c r="A27" s="13" t="s">
        <v>24</v>
      </c>
      <c r="C27" s="23"/>
      <c r="E27" s="23"/>
    </row>
    <row r="28" spans="1:8" x14ac:dyDescent="0.25">
      <c r="A28" s="14" t="s">
        <v>59</v>
      </c>
      <c r="B28" s="14" t="s">
        <v>26</v>
      </c>
      <c r="C28" s="15">
        <v>15</v>
      </c>
      <c r="D28" s="14">
        <v>0.5</v>
      </c>
      <c r="E28" s="23">
        <f t="shared" ref="E28:E34" si="0">ROUND(C28*D28,2)</f>
        <v>7.5</v>
      </c>
      <c r="F28" s="16">
        <v>0</v>
      </c>
      <c r="G28" s="23">
        <f t="shared" ref="G28:G34" si="1">ROUND(E28*F28,2)</f>
        <v>0</v>
      </c>
      <c r="H28" s="23">
        <f t="shared" ref="H28:H34" si="2">ROUND(E28-G28,2)</f>
        <v>7.5</v>
      </c>
    </row>
    <row r="29" spans="1:8" x14ac:dyDescent="0.25">
      <c r="A29" s="14" t="s">
        <v>25</v>
      </c>
      <c r="B29" s="14" t="s">
        <v>18</v>
      </c>
      <c r="C29" s="15">
        <v>0.12</v>
      </c>
      <c r="D29" s="14">
        <v>96</v>
      </c>
      <c r="E29" s="23">
        <f t="shared" si="0"/>
        <v>11.52</v>
      </c>
      <c r="F29" s="16">
        <v>0</v>
      </c>
      <c r="G29" s="23">
        <f t="shared" si="1"/>
        <v>0</v>
      </c>
      <c r="H29" s="23">
        <f t="shared" si="2"/>
        <v>11.52</v>
      </c>
    </row>
    <row r="30" spans="1:8" x14ac:dyDescent="0.25">
      <c r="A30" s="14" t="s">
        <v>104</v>
      </c>
      <c r="B30" s="14" t="s">
        <v>26</v>
      </c>
      <c r="C30" s="15">
        <v>11.55</v>
      </c>
      <c r="D30" s="14">
        <v>1</v>
      </c>
      <c r="E30" s="23">
        <f t="shared" si="0"/>
        <v>11.55</v>
      </c>
      <c r="F30" s="16">
        <v>0</v>
      </c>
      <c r="G30" s="23">
        <f t="shared" si="1"/>
        <v>0</v>
      </c>
      <c r="H30" s="23">
        <f t="shared" si="2"/>
        <v>11.55</v>
      </c>
    </row>
    <row r="31" spans="1:8" x14ac:dyDescent="0.25">
      <c r="A31" s="14" t="s">
        <v>105</v>
      </c>
      <c r="B31" s="14" t="s">
        <v>18</v>
      </c>
      <c r="C31" s="15">
        <v>0.32</v>
      </c>
      <c r="D31" s="14">
        <v>48</v>
      </c>
      <c r="E31" s="23">
        <f t="shared" si="0"/>
        <v>15.36</v>
      </c>
      <c r="F31" s="16">
        <v>0</v>
      </c>
      <c r="G31" s="23">
        <f t="shared" si="1"/>
        <v>0</v>
      </c>
      <c r="H31" s="23">
        <f t="shared" si="2"/>
        <v>15.36</v>
      </c>
    </row>
    <row r="32" spans="1:8" x14ac:dyDescent="0.25">
      <c r="A32" s="14" t="s">
        <v>106</v>
      </c>
      <c r="B32" s="14" t="s">
        <v>26</v>
      </c>
      <c r="C32" s="15">
        <v>7.34</v>
      </c>
      <c r="D32" s="14">
        <v>2</v>
      </c>
      <c r="E32" s="23">
        <f t="shared" si="0"/>
        <v>14.68</v>
      </c>
      <c r="F32" s="16">
        <v>0</v>
      </c>
      <c r="G32" s="23">
        <f t="shared" si="1"/>
        <v>0</v>
      </c>
      <c r="H32" s="23">
        <f t="shared" si="2"/>
        <v>14.68</v>
      </c>
    </row>
    <row r="33" spans="1:8" x14ac:dyDescent="0.25">
      <c r="A33" s="14" t="s">
        <v>369</v>
      </c>
      <c r="B33" s="14" t="s">
        <v>18</v>
      </c>
      <c r="C33" s="15">
        <v>1.06</v>
      </c>
      <c r="D33" s="14">
        <v>25.6</v>
      </c>
      <c r="E33" s="23">
        <f t="shared" si="0"/>
        <v>27.14</v>
      </c>
      <c r="F33" s="16">
        <v>0</v>
      </c>
      <c r="G33" s="23">
        <f t="shared" si="1"/>
        <v>0</v>
      </c>
      <c r="H33" s="23">
        <f t="shared" si="2"/>
        <v>27.14</v>
      </c>
    </row>
    <row r="34" spans="1:8" x14ac:dyDescent="0.25">
      <c r="A34" s="14" t="s">
        <v>74</v>
      </c>
      <c r="B34" s="14" t="s">
        <v>26</v>
      </c>
      <c r="C34" s="15">
        <v>7.79</v>
      </c>
      <c r="D34" s="14">
        <v>2</v>
      </c>
      <c r="E34" s="23">
        <f t="shared" si="0"/>
        <v>15.58</v>
      </c>
      <c r="F34" s="16">
        <v>0</v>
      </c>
      <c r="G34" s="23">
        <f t="shared" si="1"/>
        <v>0</v>
      </c>
      <c r="H34" s="23">
        <f t="shared" si="2"/>
        <v>15.58</v>
      </c>
    </row>
    <row r="35" spans="1:8" x14ac:dyDescent="0.25">
      <c r="A35" s="13" t="s">
        <v>27</v>
      </c>
      <c r="C35" s="23"/>
      <c r="E35" s="23"/>
    </row>
    <row r="36" spans="1:8" x14ac:dyDescent="0.25">
      <c r="A36" s="14" t="s">
        <v>107</v>
      </c>
      <c r="B36" s="14" t="s">
        <v>18</v>
      </c>
      <c r="C36" s="15">
        <v>1.77</v>
      </c>
      <c r="D36" s="14">
        <v>5.2</v>
      </c>
      <c r="E36" s="23">
        <f t="shared" ref="E36:E44" si="3">ROUND(C36*D36,2)</f>
        <v>9.1999999999999993</v>
      </c>
      <c r="F36" s="16">
        <v>0</v>
      </c>
      <c r="G36" s="23">
        <f t="shared" ref="G36:G44" si="4">ROUND(E36*F36,2)</f>
        <v>0</v>
      </c>
      <c r="H36" s="23">
        <f t="shared" ref="H36:H44" si="5">ROUND(E36-G36,2)</f>
        <v>9.1999999999999993</v>
      </c>
    </row>
    <row r="37" spans="1:8" x14ac:dyDescent="0.25">
      <c r="A37" s="14" t="s">
        <v>79</v>
      </c>
      <c r="B37" s="14" t="s">
        <v>18</v>
      </c>
      <c r="C37" s="15">
        <v>7.29</v>
      </c>
      <c r="D37" s="14">
        <v>1.34</v>
      </c>
      <c r="E37" s="23">
        <f t="shared" si="3"/>
        <v>9.77</v>
      </c>
      <c r="F37" s="16">
        <v>0</v>
      </c>
      <c r="G37" s="23">
        <f t="shared" si="4"/>
        <v>0</v>
      </c>
      <c r="H37" s="23">
        <f t="shared" si="5"/>
        <v>9.77</v>
      </c>
    </row>
    <row r="38" spans="1:8" x14ac:dyDescent="0.25">
      <c r="A38" s="14" t="s">
        <v>108</v>
      </c>
      <c r="B38" s="14" t="s">
        <v>18</v>
      </c>
      <c r="C38" s="15">
        <v>2.25</v>
      </c>
      <c r="D38" s="14">
        <v>6</v>
      </c>
      <c r="E38" s="23">
        <f t="shared" si="3"/>
        <v>13.5</v>
      </c>
      <c r="F38" s="16">
        <v>0</v>
      </c>
      <c r="G38" s="23">
        <f t="shared" si="4"/>
        <v>0</v>
      </c>
      <c r="H38" s="23">
        <f t="shared" si="5"/>
        <v>13.5</v>
      </c>
    </row>
    <row r="39" spans="1:8" x14ac:dyDescent="0.25">
      <c r="A39" s="14" t="s">
        <v>109</v>
      </c>
      <c r="B39" s="14" t="s">
        <v>18</v>
      </c>
      <c r="C39" s="15">
        <v>0.51</v>
      </c>
      <c r="D39" s="14">
        <v>2</v>
      </c>
      <c r="E39" s="23">
        <f t="shared" si="3"/>
        <v>1.02</v>
      </c>
      <c r="F39" s="16">
        <v>0</v>
      </c>
      <c r="G39" s="23">
        <f t="shared" si="4"/>
        <v>0</v>
      </c>
      <c r="H39" s="23">
        <f t="shared" si="5"/>
        <v>1.02</v>
      </c>
    </row>
    <row r="40" spans="1:8" x14ac:dyDescent="0.25">
      <c r="A40" s="14" t="s">
        <v>78</v>
      </c>
      <c r="B40" s="14" t="s">
        <v>29</v>
      </c>
      <c r="C40" s="15">
        <v>7.97</v>
      </c>
      <c r="D40" s="14">
        <v>1.5</v>
      </c>
      <c r="E40" s="23">
        <f t="shared" si="3"/>
        <v>11.96</v>
      </c>
      <c r="F40" s="16">
        <v>0</v>
      </c>
      <c r="G40" s="23">
        <f t="shared" si="4"/>
        <v>0</v>
      </c>
      <c r="H40" s="23">
        <f t="shared" si="5"/>
        <v>11.96</v>
      </c>
    </row>
    <row r="41" spans="1:8" x14ac:dyDescent="0.25">
      <c r="A41" s="14" t="s">
        <v>110</v>
      </c>
      <c r="B41" s="14" t="s">
        <v>18</v>
      </c>
      <c r="C41" s="15">
        <v>0.42</v>
      </c>
      <c r="D41" s="14">
        <v>12.8</v>
      </c>
      <c r="E41" s="23">
        <f t="shared" si="3"/>
        <v>5.38</v>
      </c>
      <c r="F41" s="16">
        <v>0</v>
      </c>
      <c r="G41" s="23">
        <f t="shared" si="4"/>
        <v>0</v>
      </c>
      <c r="H41" s="23">
        <f t="shared" si="5"/>
        <v>5.38</v>
      </c>
    </row>
    <row r="42" spans="1:8" x14ac:dyDescent="0.25">
      <c r="A42" s="14" t="s">
        <v>441</v>
      </c>
      <c r="B42" s="14" t="s">
        <v>18</v>
      </c>
      <c r="C42" s="15">
        <v>1.75</v>
      </c>
      <c r="D42" s="14">
        <v>1</v>
      </c>
      <c r="E42" s="23">
        <f t="shared" si="3"/>
        <v>1.75</v>
      </c>
      <c r="F42" s="16">
        <v>0</v>
      </c>
      <c r="G42" s="23">
        <f t="shared" si="4"/>
        <v>0</v>
      </c>
      <c r="H42" s="23">
        <f t="shared" si="5"/>
        <v>1.75</v>
      </c>
    </row>
    <row r="43" spans="1:8" x14ac:dyDescent="0.25">
      <c r="A43" s="14" t="s">
        <v>111</v>
      </c>
      <c r="B43" s="14" t="s">
        <v>48</v>
      </c>
      <c r="C43" s="15">
        <v>15</v>
      </c>
      <c r="D43" s="14">
        <v>1</v>
      </c>
      <c r="E43" s="23">
        <f t="shared" si="3"/>
        <v>15</v>
      </c>
      <c r="F43" s="16">
        <v>0</v>
      </c>
      <c r="G43" s="23">
        <f t="shared" si="4"/>
        <v>0</v>
      </c>
      <c r="H43" s="23">
        <f t="shared" si="5"/>
        <v>15</v>
      </c>
    </row>
    <row r="44" spans="1:8" x14ac:dyDescent="0.25">
      <c r="A44" s="14" t="s">
        <v>112</v>
      </c>
      <c r="B44" s="14" t="s">
        <v>18</v>
      </c>
      <c r="C44" s="15">
        <v>11.63</v>
      </c>
      <c r="D44" s="14">
        <v>1.5</v>
      </c>
      <c r="E44" s="23">
        <f t="shared" si="3"/>
        <v>17.45</v>
      </c>
      <c r="F44" s="16">
        <v>0</v>
      </c>
      <c r="G44" s="23">
        <f t="shared" si="4"/>
        <v>0</v>
      </c>
      <c r="H44" s="23">
        <f t="shared" si="5"/>
        <v>17.45</v>
      </c>
    </row>
    <row r="45" spans="1:8" x14ac:dyDescent="0.25">
      <c r="A45" s="13" t="s">
        <v>33</v>
      </c>
      <c r="C45" s="23"/>
      <c r="E45" s="23"/>
    </row>
    <row r="46" spans="1:8" x14ac:dyDescent="0.25">
      <c r="A46" s="14" t="s">
        <v>444</v>
      </c>
      <c r="B46" s="14" t="s">
        <v>60</v>
      </c>
      <c r="C46" s="15">
        <v>3.64</v>
      </c>
      <c r="D46" s="14">
        <v>30</v>
      </c>
      <c r="E46" s="23">
        <f>ROUND(C46*D46,2)</f>
        <v>109.2</v>
      </c>
      <c r="F46" s="16">
        <v>0</v>
      </c>
      <c r="G46" s="23">
        <f>ROUND(E46*F46,2)</f>
        <v>0</v>
      </c>
      <c r="H46" s="23">
        <f>ROUND(E46-G46,2)</f>
        <v>109.2</v>
      </c>
    </row>
    <row r="47" spans="1:8" x14ac:dyDescent="0.25">
      <c r="A47" s="13" t="s">
        <v>85</v>
      </c>
      <c r="C47" s="23"/>
      <c r="E47" s="23"/>
    </row>
    <row r="48" spans="1:8" x14ac:dyDescent="0.25">
      <c r="A48" s="14" t="s">
        <v>86</v>
      </c>
      <c r="B48" s="14" t="s">
        <v>18</v>
      </c>
      <c r="C48" s="15">
        <v>0.06</v>
      </c>
      <c r="D48" s="14">
        <v>42.72</v>
      </c>
      <c r="E48" s="23">
        <f>ROUND(C48*D48,2)</f>
        <v>2.56</v>
      </c>
      <c r="F48" s="16">
        <v>0</v>
      </c>
      <c r="G48" s="23">
        <f>ROUND(E48*F48,2)</f>
        <v>0</v>
      </c>
      <c r="H48" s="23">
        <f>ROUND(E48-G48,2)</f>
        <v>2.56</v>
      </c>
    </row>
    <row r="49" spans="1:8" x14ac:dyDescent="0.25">
      <c r="A49" s="13" t="s">
        <v>113</v>
      </c>
      <c r="C49" s="23"/>
      <c r="E49" s="23"/>
    </row>
    <row r="50" spans="1:8" x14ac:dyDescent="0.25">
      <c r="A50" s="14" t="s">
        <v>114</v>
      </c>
      <c r="B50" s="14" t="s">
        <v>26</v>
      </c>
      <c r="C50" s="15">
        <v>3.3</v>
      </c>
      <c r="D50" s="14">
        <v>0.4</v>
      </c>
      <c r="E50" s="23">
        <f>ROUND(C50*D50,2)</f>
        <v>1.32</v>
      </c>
      <c r="F50" s="16">
        <v>0</v>
      </c>
      <c r="G50" s="23">
        <f>ROUND(E50*F50,2)</f>
        <v>0</v>
      </c>
      <c r="H50" s="23">
        <f>ROUND(E50-G50,2)</f>
        <v>1.32</v>
      </c>
    </row>
    <row r="51" spans="1:8" x14ac:dyDescent="0.25">
      <c r="A51" s="13" t="s">
        <v>61</v>
      </c>
      <c r="C51" s="23"/>
      <c r="E51" s="23"/>
    </row>
    <row r="52" spans="1:8" x14ac:dyDescent="0.25">
      <c r="A52" s="14" t="s">
        <v>62</v>
      </c>
      <c r="B52" s="14" t="s">
        <v>48</v>
      </c>
      <c r="C52" s="15">
        <v>9</v>
      </c>
      <c r="D52" s="14">
        <v>1</v>
      </c>
      <c r="E52" s="23">
        <f>ROUND(C52*D52,2)</f>
        <v>9</v>
      </c>
      <c r="F52" s="16">
        <v>0</v>
      </c>
      <c r="G52" s="23">
        <f>ROUND(E52*F52,2)</f>
        <v>0</v>
      </c>
      <c r="H52" s="23">
        <f>ROUND(E52-G52,2)</f>
        <v>9</v>
      </c>
    </row>
    <row r="53" spans="1:8" x14ac:dyDescent="0.25">
      <c r="A53" s="13" t="s">
        <v>87</v>
      </c>
      <c r="C53" s="23"/>
      <c r="E53" s="23"/>
    </row>
    <row r="54" spans="1:8" x14ac:dyDescent="0.25">
      <c r="A54" s="14" t="s">
        <v>88</v>
      </c>
      <c r="B54" s="14" t="s">
        <v>48</v>
      </c>
      <c r="C54" s="15">
        <v>1</v>
      </c>
      <c r="D54" s="14">
        <v>1</v>
      </c>
      <c r="E54" s="23">
        <f>ROUND(C54*D54,2)</f>
        <v>1</v>
      </c>
      <c r="F54" s="16">
        <v>0</v>
      </c>
      <c r="G54" s="23">
        <f>ROUND(E54*F54,2)</f>
        <v>0</v>
      </c>
      <c r="H54" s="23">
        <f>ROUND(E54-G54,2)</f>
        <v>1</v>
      </c>
    </row>
    <row r="55" spans="1:8" x14ac:dyDescent="0.25">
      <c r="A55" s="13" t="s">
        <v>34</v>
      </c>
      <c r="C55" s="23"/>
      <c r="E55" s="23"/>
    </row>
    <row r="56" spans="1:8" x14ac:dyDescent="0.25">
      <c r="A56" s="14" t="s">
        <v>35</v>
      </c>
      <c r="B56" s="14" t="s">
        <v>36</v>
      </c>
      <c r="C56" s="15">
        <v>63.67</v>
      </c>
      <c r="D56" s="14">
        <v>0.66600000000000004</v>
      </c>
      <c r="E56" s="23">
        <f>ROUND(C56*D56,2)</f>
        <v>42.4</v>
      </c>
      <c r="F56" s="16">
        <v>0</v>
      </c>
      <c r="G56" s="23">
        <f>ROUND(E56*F56,2)</f>
        <v>0</v>
      </c>
      <c r="H56" s="23">
        <f>ROUND(E56-G56,2)</f>
        <v>42.4</v>
      </c>
    </row>
    <row r="57" spans="1:8" x14ac:dyDescent="0.25">
      <c r="A57" s="13" t="s">
        <v>115</v>
      </c>
      <c r="C57" s="23"/>
      <c r="E57" s="23"/>
    </row>
    <row r="58" spans="1:8" x14ac:dyDescent="0.25">
      <c r="A58" s="14" t="s">
        <v>116</v>
      </c>
      <c r="B58" s="14" t="s">
        <v>48</v>
      </c>
      <c r="C58" s="15">
        <v>8</v>
      </c>
      <c r="D58" s="14">
        <v>1</v>
      </c>
      <c r="E58" s="23">
        <f>ROUND(C58*D58,2)</f>
        <v>8</v>
      </c>
      <c r="F58" s="16">
        <v>0</v>
      </c>
      <c r="G58" s="23">
        <f>ROUND(E58*F58,2)</f>
        <v>0</v>
      </c>
      <c r="H58" s="23">
        <f>ROUND(E58-G58,2)</f>
        <v>8</v>
      </c>
    </row>
    <row r="59" spans="1:8" x14ac:dyDescent="0.25">
      <c r="A59" s="13" t="s">
        <v>117</v>
      </c>
      <c r="C59" s="23"/>
      <c r="E59" s="23"/>
    </row>
    <row r="60" spans="1:8" x14ac:dyDescent="0.25">
      <c r="A60" s="14" t="s">
        <v>118</v>
      </c>
      <c r="B60" s="14" t="s">
        <v>48</v>
      </c>
      <c r="C60" s="15">
        <v>10</v>
      </c>
      <c r="D60" s="14">
        <v>0.33300000000000002</v>
      </c>
      <c r="E60" s="23">
        <f>ROUND(C60*D60,2)</f>
        <v>3.33</v>
      </c>
      <c r="F60" s="16">
        <v>0</v>
      </c>
      <c r="G60" s="23">
        <f>ROUND(E60*F60,2)</f>
        <v>0</v>
      </c>
      <c r="H60" s="23">
        <f>ROUND(E60-G60,2)</f>
        <v>3.33</v>
      </c>
    </row>
    <row r="61" spans="1:8" x14ac:dyDescent="0.25">
      <c r="A61" s="13" t="s">
        <v>37</v>
      </c>
      <c r="C61" s="23"/>
      <c r="E61" s="23"/>
    </row>
    <row r="62" spans="1:8" x14ac:dyDescent="0.25">
      <c r="A62" s="14" t="s">
        <v>38</v>
      </c>
      <c r="B62" s="14" t="s">
        <v>39</v>
      </c>
      <c r="C62" s="15">
        <v>19.28</v>
      </c>
      <c r="D62" s="14">
        <v>0.55679999999999996</v>
      </c>
      <c r="E62" s="23">
        <f>ROUND(C62*D62,2)</f>
        <v>10.74</v>
      </c>
      <c r="F62" s="16">
        <v>0</v>
      </c>
      <c r="G62" s="23">
        <f>ROUND(E62*F62,2)</f>
        <v>0</v>
      </c>
      <c r="H62" s="23">
        <f>ROUND(E62-G62,2)</f>
        <v>10.74</v>
      </c>
    </row>
    <row r="63" spans="1:8" x14ac:dyDescent="0.25">
      <c r="A63" s="14" t="s">
        <v>91</v>
      </c>
      <c r="B63" s="14" t="s">
        <v>39</v>
      </c>
      <c r="C63" s="15">
        <v>19.28</v>
      </c>
      <c r="D63" s="14">
        <v>0.1958</v>
      </c>
      <c r="E63" s="23">
        <f>ROUND(C63*D63,2)</f>
        <v>3.78</v>
      </c>
      <c r="F63" s="16">
        <v>0</v>
      </c>
      <c r="G63" s="23">
        <f>ROUND(E63*F63,2)</f>
        <v>0</v>
      </c>
      <c r="H63" s="23">
        <f>ROUND(E63-G63,2)</f>
        <v>3.78</v>
      </c>
    </row>
    <row r="64" spans="1:8" x14ac:dyDescent="0.25">
      <c r="A64" s="13" t="s">
        <v>43</v>
      </c>
      <c r="C64" s="23"/>
      <c r="E64" s="23"/>
    </row>
    <row r="65" spans="1:8" x14ac:dyDescent="0.25">
      <c r="A65" s="14" t="s">
        <v>42</v>
      </c>
      <c r="B65" s="14" t="s">
        <v>39</v>
      </c>
      <c r="C65" s="15">
        <v>9.06</v>
      </c>
      <c r="D65" s="14">
        <v>0.14580000000000001</v>
      </c>
      <c r="E65" s="23">
        <f>ROUND(C65*D65,2)</f>
        <v>1.32</v>
      </c>
      <c r="F65" s="16">
        <v>0</v>
      </c>
      <c r="G65" s="23">
        <f>ROUND(E65*F65,2)</f>
        <v>0</v>
      </c>
      <c r="H65" s="23">
        <f>ROUND(E65-G65,2)</f>
        <v>1.32</v>
      </c>
    </row>
    <row r="66" spans="1:8" x14ac:dyDescent="0.25">
      <c r="A66" s="14" t="s">
        <v>91</v>
      </c>
      <c r="B66" s="14" t="s">
        <v>39</v>
      </c>
      <c r="C66" s="15">
        <v>9.06</v>
      </c>
      <c r="D66" s="14">
        <v>0.18410000000000001</v>
      </c>
      <c r="E66" s="23">
        <f>ROUND(C66*D66,2)</f>
        <v>1.67</v>
      </c>
      <c r="F66" s="16">
        <v>0</v>
      </c>
      <c r="G66" s="23">
        <f>ROUND(E66*F66,2)</f>
        <v>0</v>
      </c>
      <c r="H66" s="23">
        <f>ROUND(E66-G66,2)</f>
        <v>1.67</v>
      </c>
    </row>
    <row r="67" spans="1:8" x14ac:dyDescent="0.25">
      <c r="A67" s="14" t="s">
        <v>44</v>
      </c>
      <c r="B67" s="14" t="s">
        <v>39</v>
      </c>
      <c r="C67" s="15">
        <v>19.32</v>
      </c>
      <c r="D67" s="14">
        <v>0.60209999999999997</v>
      </c>
      <c r="E67" s="23">
        <f>ROUND(C67*D67,2)</f>
        <v>11.63</v>
      </c>
      <c r="F67" s="16">
        <v>0</v>
      </c>
      <c r="G67" s="23">
        <f>ROUND(E67*F67,2)</f>
        <v>0</v>
      </c>
      <c r="H67" s="23">
        <f>ROUND(E67-G67,2)</f>
        <v>11.63</v>
      </c>
    </row>
    <row r="68" spans="1:8" x14ac:dyDescent="0.25">
      <c r="A68" s="13" t="s">
        <v>45</v>
      </c>
      <c r="C68" s="23"/>
      <c r="E68" s="23"/>
    </row>
    <row r="69" spans="1:8" x14ac:dyDescent="0.25">
      <c r="A69" s="14" t="s">
        <v>38</v>
      </c>
      <c r="B69" s="14" t="s">
        <v>19</v>
      </c>
      <c r="C69" s="15">
        <v>2.94</v>
      </c>
      <c r="D69" s="14">
        <v>8.5975000000000001</v>
      </c>
      <c r="E69" s="23">
        <f>ROUND(C69*D69,2)</f>
        <v>25.28</v>
      </c>
      <c r="F69" s="16">
        <v>0</v>
      </c>
      <c r="G69" s="23">
        <f>ROUND(E69*F69,2)</f>
        <v>0</v>
      </c>
      <c r="H69" s="23">
        <f>ROUND(E69-G69,2)</f>
        <v>25.28</v>
      </c>
    </row>
    <row r="70" spans="1:8" x14ac:dyDescent="0.25">
      <c r="A70" s="14" t="s">
        <v>91</v>
      </c>
      <c r="B70" s="14" t="s">
        <v>19</v>
      </c>
      <c r="C70" s="15">
        <v>2.94</v>
      </c>
      <c r="D70" s="14">
        <v>4.7339000000000002</v>
      </c>
      <c r="E70" s="23">
        <f>ROUND(C70*D70,2)</f>
        <v>13.92</v>
      </c>
      <c r="F70" s="16">
        <v>0</v>
      </c>
      <c r="G70" s="23">
        <f>ROUND(E70*F70,2)</f>
        <v>0</v>
      </c>
      <c r="H70" s="23">
        <f>ROUND(E70-G70,2)</f>
        <v>13.92</v>
      </c>
    </row>
    <row r="71" spans="1:8" x14ac:dyDescent="0.25">
      <c r="A71" s="13" t="s">
        <v>47</v>
      </c>
      <c r="C71" s="23"/>
      <c r="E71" s="23"/>
    </row>
    <row r="72" spans="1:8" x14ac:dyDescent="0.25">
      <c r="A72" s="14" t="s">
        <v>42</v>
      </c>
      <c r="B72" s="14" t="s">
        <v>48</v>
      </c>
      <c r="C72" s="15">
        <v>13.03</v>
      </c>
      <c r="D72" s="14">
        <v>1</v>
      </c>
      <c r="E72" s="23">
        <f>ROUND(C72*D72,2)</f>
        <v>13.03</v>
      </c>
      <c r="F72" s="16">
        <v>0</v>
      </c>
      <c r="G72" s="23">
        <f>ROUND(E72*F72,2)</f>
        <v>0</v>
      </c>
      <c r="H72" s="23">
        <f t="shared" ref="H72:H77" si="6">ROUND(E72-G72,2)</f>
        <v>13.03</v>
      </c>
    </row>
    <row r="73" spans="1:8" x14ac:dyDescent="0.25">
      <c r="A73" s="14" t="s">
        <v>38</v>
      </c>
      <c r="B73" s="14" t="s">
        <v>48</v>
      </c>
      <c r="C73" s="15">
        <v>6.86</v>
      </c>
      <c r="D73" s="14">
        <v>1</v>
      </c>
      <c r="E73" s="23">
        <f>ROUND(C73*D73,2)</f>
        <v>6.86</v>
      </c>
      <c r="F73" s="16">
        <v>0</v>
      </c>
      <c r="G73" s="23">
        <f>ROUND(E73*F73,2)</f>
        <v>0</v>
      </c>
      <c r="H73" s="23">
        <f t="shared" si="6"/>
        <v>6.86</v>
      </c>
    </row>
    <row r="74" spans="1:8" x14ac:dyDescent="0.25">
      <c r="A74" s="14" t="s">
        <v>91</v>
      </c>
      <c r="B74" s="14" t="s">
        <v>48</v>
      </c>
      <c r="C74" s="15">
        <v>30.06</v>
      </c>
      <c r="D74" s="14">
        <v>1</v>
      </c>
      <c r="E74" s="23">
        <f>ROUND(C74*D74,2)</f>
        <v>30.06</v>
      </c>
      <c r="F74" s="16">
        <v>0</v>
      </c>
      <c r="G74" s="23">
        <f>ROUND(E74*F74,2)</f>
        <v>0</v>
      </c>
      <c r="H74" s="23">
        <f t="shared" si="6"/>
        <v>30.06</v>
      </c>
    </row>
    <row r="75" spans="1:8" x14ac:dyDescent="0.25">
      <c r="A75" s="9" t="s">
        <v>49</v>
      </c>
      <c r="B75" s="9" t="s">
        <v>48</v>
      </c>
      <c r="C75" s="10">
        <v>28.84</v>
      </c>
      <c r="D75" s="9">
        <v>1</v>
      </c>
      <c r="E75" s="22">
        <f>ROUND(C75*D75,2)</f>
        <v>28.84</v>
      </c>
      <c r="F75" s="11">
        <v>0</v>
      </c>
      <c r="G75" s="22">
        <f>ROUND(E75*F75,2)</f>
        <v>0</v>
      </c>
      <c r="H75" s="22">
        <f t="shared" si="6"/>
        <v>28.84</v>
      </c>
    </row>
    <row r="76" spans="1:8" x14ac:dyDescent="0.25">
      <c r="A76" s="7" t="s">
        <v>50</v>
      </c>
      <c r="C76" s="23"/>
      <c r="E76" s="23">
        <f>SUM(E13:E75)</f>
        <v>850.90999999999985</v>
      </c>
      <c r="G76" s="12">
        <f>SUM(G13:G75)</f>
        <v>0</v>
      </c>
      <c r="H76" s="12">
        <f t="shared" si="6"/>
        <v>850.91</v>
      </c>
    </row>
    <row r="77" spans="1:8" x14ac:dyDescent="0.25">
      <c r="A77" s="7" t="s">
        <v>51</v>
      </c>
      <c r="C77" s="23"/>
      <c r="E77" s="23" t="e">
        <f>+#REF!-E76</f>
        <v>#REF!</v>
      </c>
      <c r="G77" s="12" t="e">
        <f>+#REF!-G76</f>
        <v>#REF!</v>
      </c>
      <c r="H77" s="12" t="e">
        <f t="shared" si="6"/>
        <v>#REF!</v>
      </c>
    </row>
    <row r="78" spans="1:8" x14ac:dyDescent="0.25">
      <c r="A78" t="s">
        <v>12</v>
      </c>
      <c r="C78" s="23"/>
      <c r="E78" s="23"/>
    </row>
    <row r="79" spans="1:8" x14ac:dyDescent="0.25">
      <c r="A79" s="7" t="s">
        <v>52</v>
      </c>
      <c r="C79" s="23"/>
      <c r="E79" s="23"/>
    </row>
    <row r="80" spans="1:8" x14ac:dyDescent="0.25">
      <c r="A80" s="14" t="s">
        <v>42</v>
      </c>
      <c r="B80" s="14" t="s">
        <v>48</v>
      </c>
      <c r="C80" s="15">
        <v>24.73</v>
      </c>
      <c r="D80" s="14">
        <v>1</v>
      </c>
      <c r="E80" s="23">
        <f>ROUND(C80*D80,2)</f>
        <v>24.73</v>
      </c>
      <c r="F80" s="16">
        <v>0</v>
      </c>
      <c r="G80" s="23">
        <f>ROUND(E80*F80,2)</f>
        <v>0</v>
      </c>
      <c r="H80" s="23">
        <f t="shared" ref="H80:H85" si="7">ROUND(E80-G80,2)</f>
        <v>24.73</v>
      </c>
    </row>
    <row r="81" spans="1:8" x14ac:dyDescent="0.25">
      <c r="A81" s="14" t="s">
        <v>38</v>
      </c>
      <c r="B81" s="14" t="s">
        <v>48</v>
      </c>
      <c r="C81" s="15">
        <v>53.14</v>
      </c>
      <c r="D81" s="14">
        <v>1</v>
      </c>
      <c r="E81" s="23">
        <f>ROUND(C81*D81,2)</f>
        <v>53.14</v>
      </c>
      <c r="F81" s="16">
        <v>0</v>
      </c>
      <c r="G81" s="23">
        <f>ROUND(E81*F81,2)</f>
        <v>0</v>
      </c>
      <c r="H81" s="23">
        <f t="shared" si="7"/>
        <v>53.14</v>
      </c>
    </row>
    <row r="82" spans="1:8" x14ac:dyDescent="0.25">
      <c r="A82" s="9" t="s">
        <v>91</v>
      </c>
      <c r="B82" s="9" t="s">
        <v>48</v>
      </c>
      <c r="C82" s="10">
        <v>145.38999999999999</v>
      </c>
      <c r="D82" s="9">
        <v>1</v>
      </c>
      <c r="E82" s="22">
        <f>ROUND(C82*D82,2)</f>
        <v>145.38999999999999</v>
      </c>
      <c r="F82" s="11">
        <v>0</v>
      </c>
      <c r="G82" s="22">
        <f>ROUND(E82*F82,2)</f>
        <v>0</v>
      </c>
      <c r="H82" s="22">
        <f t="shared" si="7"/>
        <v>145.38999999999999</v>
      </c>
    </row>
    <row r="83" spans="1:8" x14ac:dyDescent="0.25">
      <c r="A83" s="7" t="s">
        <v>53</v>
      </c>
      <c r="C83" s="23"/>
      <c r="E83" s="23">
        <f>SUM(E80:E82)</f>
        <v>223.26</v>
      </c>
      <c r="G83" s="12">
        <f>SUM(G80:G82)</f>
        <v>0</v>
      </c>
      <c r="H83" s="12">
        <f t="shared" si="7"/>
        <v>223.26</v>
      </c>
    </row>
    <row r="84" spans="1:8" x14ac:dyDescent="0.25">
      <c r="A84" s="7" t="s">
        <v>54</v>
      </c>
      <c r="C84" s="23"/>
      <c r="E84" s="23">
        <f>+E76+E83</f>
        <v>1074.1699999999998</v>
      </c>
      <c r="G84" s="12">
        <f>+G76+G83</f>
        <v>0</v>
      </c>
      <c r="H84" s="12">
        <f t="shared" si="7"/>
        <v>1074.17</v>
      </c>
    </row>
    <row r="85" spans="1:8" x14ac:dyDescent="0.25">
      <c r="A85" s="7" t="s">
        <v>55</v>
      </c>
      <c r="C85" s="23"/>
      <c r="E85" s="23" t="e">
        <f>+#REF!-E84</f>
        <v>#REF!</v>
      </c>
      <c r="G85" s="12" t="e">
        <f>+#REF!-G84</f>
        <v>#REF!</v>
      </c>
      <c r="H85" s="12" t="e">
        <f t="shared" si="7"/>
        <v>#REF!</v>
      </c>
    </row>
    <row r="86" spans="1:8" x14ac:dyDescent="0.25">
      <c r="A86" t="s">
        <v>119</v>
      </c>
      <c r="C86" s="23"/>
      <c r="E86" s="23"/>
    </row>
    <row r="87" spans="1:8" x14ac:dyDescent="0.25">
      <c r="A87" t="s">
        <v>483</v>
      </c>
      <c r="C87" s="23"/>
      <c r="E87" s="23"/>
    </row>
    <row r="88" spans="1:8" x14ac:dyDescent="0.25">
      <c r="A88" s="7" t="s">
        <v>120</v>
      </c>
      <c r="C88" s="23"/>
      <c r="E88" s="23"/>
    </row>
    <row r="89" spans="1:8" x14ac:dyDescent="0.25">
      <c r="A89" s="7" t="s">
        <v>121</v>
      </c>
      <c r="C89" s="23"/>
      <c r="E89" s="23"/>
    </row>
    <row r="98" spans="1:5" x14ac:dyDescent="0.25">
      <c r="A98" t="str" cm="1">
        <f t="array" aca="1" ref="A98" ca="1">MID(CELL("filename",A1),FIND("]",CELL("filename",A1))+1,256)</f>
        <v>cotton25</v>
      </c>
    </row>
    <row r="99" spans="1:5" x14ac:dyDescent="0.25">
      <c r="A99" s="7" t="s">
        <v>50</v>
      </c>
      <c r="E99" s="25">
        <f>VLOOKUP(A99,$A$1:$H$98,5,FALSE)</f>
        <v>850.90999999999985</v>
      </c>
    </row>
    <row r="100" spans="1:5" x14ac:dyDescent="0.25">
      <c r="A100" s="7" t="s">
        <v>288</v>
      </c>
      <c r="E100" s="25">
        <f>VLOOKUP(A100,$A$1:$H$98,5,FALSE)</f>
        <v>223.26</v>
      </c>
    </row>
    <row r="101" spans="1:5" x14ac:dyDescent="0.25">
      <c r="A101" s="7" t="s">
        <v>289</v>
      </c>
      <c r="E101" s="25">
        <f t="shared" ref="E101:E102" si="8">VLOOKUP(A101,$A$1:$H$98,5,FALSE)</f>
        <v>1074.1699999999998</v>
      </c>
    </row>
    <row r="102" spans="1:5" x14ac:dyDescent="0.25">
      <c r="A102" s="7" t="s">
        <v>55</v>
      </c>
      <c r="E102" s="25" t="e">
        <f t="shared" si="8"/>
        <v>#REF!</v>
      </c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C8F39-EE5B-4D46-A561-6023E4A9531A}">
  <sheetPr codeName="Sheet38"/>
  <dimension ref="A1:H102"/>
  <sheetViews>
    <sheetView workbookViewId="0">
      <selection activeCell="D7" sqref="D7"/>
    </sheetView>
  </sheetViews>
  <sheetFormatPr defaultRowHeight="15" x14ac:dyDescent="0.25"/>
  <cols>
    <col min="1" max="1" width="20.42578125" customWidth="1"/>
    <col min="5" max="5" width="14.5703125" bestFit="1" customWidth="1"/>
    <col min="8" max="8" width="9.5703125" bestFit="1" customWidth="1"/>
  </cols>
  <sheetData>
    <row r="1" spans="1:8" x14ac:dyDescent="0.25">
      <c r="A1" s="81" t="s">
        <v>449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163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498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17</v>
      </c>
      <c r="C12" s="23"/>
      <c r="E12" s="23"/>
    </row>
    <row r="13" spans="1:8" x14ac:dyDescent="0.25">
      <c r="A13" s="14" t="s">
        <v>66</v>
      </c>
      <c r="B13" s="14" t="s">
        <v>18</v>
      </c>
      <c r="C13" s="15">
        <v>1.0900000000000001</v>
      </c>
      <c r="D13" s="14">
        <v>2.2999999999999998</v>
      </c>
      <c r="E13" s="23">
        <f>ROUND(C13*D13,2)</f>
        <v>2.5099999999999998</v>
      </c>
      <c r="F13" s="16">
        <v>0</v>
      </c>
      <c r="G13" s="23">
        <f>ROUND(E13*F13,2)</f>
        <v>0</v>
      </c>
      <c r="H13" s="23">
        <f>ROUND(E13-G13,2)</f>
        <v>2.5099999999999998</v>
      </c>
    </row>
    <row r="14" spans="1:8" x14ac:dyDescent="0.25">
      <c r="A14" s="14" t="s">
        <v>67</v>
      </c>
      <c r="B14" s="14" t="s">
        <v>26</v>
      </c>
      <c r="C14" s="15">
        <v>3.01</v>
      </c>
      <c r="D14" s="14">
        <v>2.3125</v>
      </c>
      <c r="E14" s="23">
        <f>ROUND(C14*D14,2)</f>
        <v>6.96</v>
      </c>
      <c r="F14" s="16">
        <v>0</v>
      </c>
      <c r="G14" s="23">
        <f>ROUND(E14*F14,2)</f>
        <v>0</v>
      </c>
      <c r="H14" s="23">
        <f>ROUND(E14-G14,2)</f>
        <v>6.96</v>
      </c>
    </row>
    <row r="15" spans="1:8" x14ac:dyDescent="0.25">
      <c r="A15" s="14" t="s">
        <v>68</v>
      </c>
      <c r="B15" s="14" t="s">
        <v>26</v>
      </c>
      <c r="C15" s="15">
        <v>7.75</v>
      </c>
      <c r="D15" s="14">
        <v>0.5</v>
      </c>
      <c r="E15" s="23">
        <f>ROUND(C15*D15,2)</f>
        <v>3.88</v>
      </c>
      <c r="F15" s="16">
        <v>0</v>
      </c>
      <c r="G15" s="23">
        <f>ROUND(E15*F15,2)</f>
        <v>0</v>
      </c>
      <c r="H15" s="23">
        <f>ROUND(E15-G15,2)</f>
        <v>3.88</v>
      </c>
    </row>
    <row r="16" spans="1:8" x14ac:dyDescent="0.25">
      <c r="A16" s="14" t="s">
        <v>495</v>
      </c>
      <c r="B16" s="14" t="s">
        <v>496</v>
      </c>
      <c r="C16" s="15">
        <v>41.25</v>
      </c>
      <c r="D16" s="14">
        <v>1.18</v>
      </c>
      <c r="E16" s="23">
        <f>ROUND(C16*D16,2)</f>
        <v>48.68</v>
      </c>
      <c r="F16" s="16">
        <v>0</v>
      </c>
      <c r="G16" s="23">
        <f>ROUND(E16*F16,2)</f>
        <v>0</v>
      </c>
      <c r="H16" s="23">
        <f>ROUND(E16-G16,2)</f>
        <v>48.68</v>
      </c>
    </row>
    <row r="17" spans="1:8" x14ac:dyDescent="0.25">
      <c r="A17" s="13" t="s">
        <v>69</v>
      </c>
      <c r="C17" s="23"/>
      <c r="E17" s="23"/>
    </row>
    <row r="18" spans="1:8" x14ac:dyDescent="0.25">
      <c r="A18" s="14" t="s">
        <v>70</v>
      </c>
      <c r="B18" s="14" t="s">
        <v>29</v>
      </c>
      <c r="C18" s="15">
        <v>0.11</v>
      </c>
      <c r="D18" s="14">
        <v>1000</v>
      </c>
      <c r="E18" s="23">
        <f>ROUND(C18*D18,2)</f>
        <v>110</v>
      </c>
      <c r="F18" s="16">
        <v>0</v>
      </c>
      <c r="G18" s="23">
        <f>ROUND(E18*F18,2)</f>
        <v>0</v>
      </c>
      <c r="H18" s="23">
        <f>ROUND(E18-G18,2)</f>
        <v>110</v>
      </c>
    </row>
    <row r="19" spans="1:8" x14ac:dyDescent="0.25">
      <c r="A19" s="13" t="s">
        <v>20</v>
      </c>
      <c r="C19" s="23"/>
      <c r="E19" s="23"/>
    </row>
    <row r="20" spans="1:8" x14ac:dyDescent="0.25">
      <c r="A20" s="14" t="s">
        <v>22</v>
      </c>
      <c r="B20" s="14" t="s">
        <v>21</v>
      </c>
      <c r="C20" s="15">
        <v>25.56</v>
      </c>
      <c r="D20" s="14">
        <v>1.5</v>
      </c>
      <c r="E20" s="23">
        <f>ROUND(C20*D20,2)</f>
        <v>38.340000000000003</v>
      </c>
      <c r="F20" s="16">
        <v>0</v>
      </c>
      <c r="G20" s="23">
        <f>ROUND(E20*F20,2)</f>
        <v>0</v>
      </c>
      <c r="H20" s="23">
        <f>ROUND(E20-G20,2)</f>
        <v>38.340000000000003</v>
      </c>
    </row>
    <row r="21" spans="1:8" x14ac:dyDescent="0.25">
      <c r="A21" s="14" t="s">
        <v>103</v>
      </c>
      <c r="B21" s="14" t="s">
        <v>19</v>
      </c>
      <c r="C21" s="15">
        <v>2.63</v>
      </c>
      <c r="D21" s="14">
        <v>28.933199999999999</v>
      </c>
      <c r="E21" s="23">
        <f>ROUND(C21*D21,2)</f>
        <v>76.09</v>
      </c>
      <c r="F21" s="16">
        <v>0</v>
      </c>
      <c r="G21" s="23">
        <f>ROUND(E21*F21,2)</f>
        <v>0</v>
      </c>
      <c r="H21" s="23">
        <f>ROUND(E21-G21,2)</f>
        <v>76.09</v>
      </c>
    </row>
    <row r="22" spans="1:8" x14ac:dyDescent="0.25">
      <c r="A22" s="13" t="s">
        <v>23</v>
      </c>
      <c r="C22" s="23"/>
      <c r="E22" s="23"/>
    </row>
    <row r="23" spans="1:8" x14ac:dyDescent="0.25">
      <c r="A23" s="14" t="s">
        <v>71</v>
      </c>
      <c r="B23" s="14" t="s">
        <v>48</v>
      </c>
      <c r="C23" s="15">
        <v>20</v>
      </c>
      <c r="D23" s="14">
        <v>1</v>
      </c>
      <c r="E23" s="23">
        <f>ROUND(C23*D23,2)</f>
        <v>20</v>
      </c>
      <c r="F23" s="16">
        <v>0</v>
      </c>
      <c r="G23" s="23">
        <f>ROUND(E23*F23,2)</f>
        <v>0</v>
      </c>
      <c r="H23" s="23">
        <f>ROUND(E23-G23,2)</f>
        <v>20</v>
      </c>
    </row>
    <row r="24" spans="1:8" x14ac:dyDescent="0.25">
      <c r="A24" s="13" t="s">
        <v>24</v>
      </c>
      <c r="C24" s="23"/>
      <c r="E24" s="23"/>
    </row>
    <row r="25" spans="1:8" x14ac:dyDescent="0.25">
      <c r="A25" s="14" t="s">
        <v>59</v>
      </c>
      <c r="B25" s="14" t="s">
        <v>26</v>
      </c>
      <c r="C25" s="15">
        <v>15</v>
      </c>
      <c r="D25" s="14">
        <v>0.5</v>
      </c>
      <c r="E25" s="23">
        <f t="shared" ref="E25:E30" si="0">ROUND(C25*D25,2)</f>
        <v>7.5</v>
      </c>
      <c r="F25" s="16">
        <v>0</v>
      </c>
      <c r="G25" s="23">
        <f t="shared" ref="G25:G30" si="1">ROUND(E25*F25,2)</f>
        <v>0</v>
      </c>
      <c r="H25" s="23">
        <f t="shared" ref="H25:H30" si="2">ROUND(E25-G25,2)</f>
        <v>7.5</v>
      </c>
    </row>
    <row r="26" spans="1:8" x14ac:dyDescent="0.25">
      <c r="A26" s="14" t="s">
        <v>25</v>
      </c>
      <c r="B26" s="14" t="s">
        <v>18</v>
      </c>
      <c r="C26" s="15">
        <v>0.12</v>
      </c>
      <c r="D26" s="14">
        <v>96</v>
      </c>
      <c r="E26" s="23">
        <f t="shared" si="0"/>
        <v>11.52</v>
      </c>
      <c r="F26" s="16">
        <v>0</v>
      </c>
      <c r="G26" s="23">
        <f t="shared" si="1"/>
        <v>0</v>
      </c>
      <c r="H26" s="23">
        <f t="shared" si="2"/>
        <v>11.52</v>
      </c>
    </row>
    <row r="27" spans="1:8" x14ac:dyDescent="0.25">
      <c r="A27" s="14" t="s">
        <v>105</v>
      </c>
      <c r="B27" s="14" t="s">
        <v>18</v>
      </c>
      <c r="C27" s="15">
        <v>0.32</v>
      </c>
      <c r="D27" s="14">
        <v>48</v>
      </c>
      <c r="E27" s="23">
        <f t="shared" si="0"/>
        <v>15.36</v>
      </c>
      <c r="F27" s="16">
        <v>0</v>
      </c>
      <c r="G27" s="23">
        <f t="shared" si="1"/>
        <v>0</v>
      </c>
      <c r="H27" s="23">
        <f t="shared" si="2"/>
        <v>15.36</v>
      </c>
    </row>
    <row r="28" spans="1:8" x14ac:dyDescent="0.25">
      <c r="A28" s="14" t="s">
        <v>106</v>
      </c>
      <c r="B28" s="14" t="s">
        <v>26</v>
      </c>
      <c r="C28" s="15">
        <v>7.34</v>
      </c>
      <c r="D28" s="14">
        <v>2</v>
      </c>
      <c r="E28" s="23">
        <f t="shared" si="0"/>
        <v>14.68</v>
      </c>
      <c r="F28" s="16">
        <v>0</v>
      </c>
      <c r="G28" s="23">
        <f t="shared" si="1"/>
        <v>0</v>
      </c>
      <c r="H28" s="23">
        <f t="shared" si="2"/>
        <v>14.68</v>
      </c>
    </row>
    <row r="29" spans="1:8" x14ac:dyDescent="0.25">
      <c r="A29" s="14" t="s">
        <v>369</v>
      </c>
      <c r="B29" s="14" t="s">
        <v>18</v>
      </c>
      <c r="C29" s="15">
        <v>1.06</v>
      </c>
      <c r="D29" s="14">
        <v>25.6</v>
      </c>
      <c r="E29" s="23">
        <f t="shared" si="0"/>
        <v>27.14</v>
      </c>
      <c r="F29" s="16">
        <v>0</v>
      </c>
      <c r="G29" s="23">
        <f t="shared" si="1"/>
        <v>0</v>
      </c>
      <c r="H29" s="23">
        <f t="shared" si="2"/>
        <v>27.14</v>
      </c>
    </row>
    <row r="30" spans="1:8" x14ac:dyDescent="0.25">
      <c r="A30" s="14" t="s">
        <v>74</v>
      </c>
      <c r="B30" s="14" t="s">
        <v>26</v>
      </c>
      <c r="C30" s="15">
        <v>7.79</v>
      </c>
      <c r="D30" s="14">
        <v>2</v>
      </c>
      <c r="E30" s="23">
        <f t="shared" si="0"/>
        <v>15.58</v>
      </c>
      <c r="F30" s="16">
        <v>0</v>
      </c>
      <c r="G30" s="23">
        <f t="shared" si="1"/>
        <v>0</v>
      </c>
      <c r="H30" s="23">
        <f t="shared" si="2"/>
        <v>15.58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107</v>
      </c>
      <c r="B32" s="14" t="s">
        <v>18</v>
      </c>
      <c r="C32" s="15">
        <v>1.77</v>
      </c>
      <c r="D32" s="14">
        <v>3.2</v>
      </c>
      <c r="E32" s="23">
        <f>ROUND(C32*D32,2)</f>
        <v>5.66</v>
      </c>
      <c r="F32" s="16">
        <v>0</v>
      </c>
      <c r="G32" s="23">
        <f>ROUND(E32*F32,2)</f>
        <v>0</v>
      </c>
      <c r="H32" s="23">
        <f>ROUND(E32-G32,2)</f>
        <v>5.66</v>
      </c>
    </row>
    <row r="33" spans="1:8" x14ac:dyDescent="0.25">
      <c r="A33" s="14" t="s">
        <v>79</v>
      </c>
      <c r="B33" s="14" t="s">
        <v>18</v>
      </c>
      <c r="C33" s="15">
        <v>7.29</v>
      </c>
      <c r="D33" s="14">
        <v>2</v>
      </c>
      <c r="E33" s="23">
        <f>ROUND(C33*D33,2)</f>
        <v>14.58</v>
      </c>
      <c r="F33" s="16">
        <v>0</v>
      </c>
      <c r="G33" s="23">
        <f>ROUND(E33*F33,2)</f>
        <v>0</v>
      </c>
      <c r="H33" s="23">
        <f>ROUND(E33-G33,2)</f>
        <v>14.58</v>
      </c>
    </row>
    <row r="34" spans="1:8" x14ac:dyDescent="0.25">
      <c r="A34" s="14" t="s">
        <v>78</v>
      </c>
      <c r="B34" s="14" t="s">
        <v>29</v>
      </c>
      <c r="C34" s="15">
        <v>7.97</v>
      </c>
      <c r="D34" s="14">
        <v>1.5</v>
      </c>
      <c r="E34" s="23">
        <f>ROUND(C34*D34,2)</f>
        <v>11.96</v>
      </c>
      <c r="F34" s="16">
        <v>0</v>
      </c>
      <c r="G34" s="23">
        <f>ROUND(E34*F34,2)</f>
        <v>0</v>
      </c>
      <c r="H34" s="23">
        <f>ROUND(E34-G34,2)</f>
        <v>11.96</v>
      </c>
    </row>
    <row r="35" spans="1:8" x14ac:dyDescent="0.25">
      <c r="A35" s="14" t="s">
        <v>111</v>
      </c>
      <c r="B35" s="14" t="s">
        <v>48</v>
      </c>
      <c r="C35" s="15">
        <v>15</v>
      </c>
      <c r="D35" s="14">
        <v>1</v>
      </c>
      <c r="E35" s="23">
        <f>ROUND(C35*D35,2)</f>
        <v>15</v>
      </c>
      <c r="F35" s="16">
        <v>0</v>
      </c>
      <c r="G35" s="23">
        <f>ROUND(E35*F35,2)</f>
        <v>0</v>
      </c>
      <c r="H35" s="23">
        <f>ROUND(E35-G35,2)</f>
        <v>15</v>
      </c>
    </row>
    <row r="36" spans="1:8" x14ac:dyDescent="0.25">
      <c r="A36" s="13" t="s">
        <v>33</v>
      </c>
      <c r="C36" s="23"/>
      <c r="E36" s="23"/>
    </row>
    <row r="37" spans="1:8" x14ac:dyDescent="0.25">
      <c r="A37" s="14" t="s">
        <v>444</v>
      </c>
      <c r="B37" s="14" t="s">
        <v>60</v>
      </c>
      <c r="C37" s="15">
        <v>3.64</v>
      </c>
      <c r="D37" s="14">
        <v>45</v>
      </c>
      <c r="E37" s="23">
        <f>ROUND(C37*D37,2)</f>
        <v>163.80000000000001</v>
      </c>
      <c r="F37" s="16">
        <v>0</v>
      </c>
      <c r="G37" s="23">
        <f>ROUND(E37*F37,2)</f>
        <v>0</v>
      </c>
      <c r="H37" s="23">
        <f>ROUND(E37-G37,2)</f>
        <v>163.80000000000001</v>
      </c>
    </row>
    <row r="38" spans="1:8" x14ac:dyDescent="0.25">
      <c r="A38" s="13" t="s">
        <v>85</v>
      </c>
      <c r="C38" s="23"/>
      <c r="E38" s="23"/>
    </row>
    <row r="39" spans="1:8" x14ac:dyDescent="0.25">
      <c r="A39" s="14" t="s">
        <v>86</v>
      </c>
      <c r="B39" s="14" t="s">
        <v>18</v>
      </c>
      <c r="C39" s="15">
        <v>0.06</v>
      </c>
      <c r="D39" s="14">
        <v>32</v>
      </c>
      <c r="E39" s="23">
        <f>ROUND(C39*D39,2)</f>
        <v>1.92</v>
      </c>
      <c r="F39" s="16">
        <v>0</v>
      </c>
      <c r="G39" s="23">
        <f>ROUND(E39*F39,2)</f>
        <v>0</v>
      </c>
      <c r="H39" s="23">
        <f>ROUND(E39-G39,2)</f>
        <v>1.92</v>
      </c>
    </row>
    <row r="40" spans="1:8" x14ac:dyDescent="0.25">
      <c r="A40" s="13" t="s">
        <v>113</v>
      </c>
      <c r="C40" s="23"/>
      <c r="E40" s="23"/>
    </row>
    <row r="41" spans="1:8" x14ac:dyDescent="0.25">
      <c r="A41" s="14" t="s">
        <v>114</v>
      </c>
      <c r="B41" s="14" t="s">
        <v>26</v>
      </c>
      <c r="C41" s="15">
        <v>3.3</v>
      </c>
      <c r="D41" s="14">
        <v>0.4</v>
      </c>
      <c r="E41" s="23">
        <f>ROUND(C41*D41,2)</f>
        <v>1.32</v>
      </c>
      <c r="F41" s="16">
        <v>0</v>
      </c>
      <c r="G41" s="23">
        <f>ROUND(E41*F41,2)</f>
        <v>0</v>
      </c>
      <c r="H41" s="23">
        <f>ROUND(E41-G41,2)</f>
        <v>1.32</v>
      </c>
    </row>
    <row r="42" spans="1:8" x14ac:dyDescent="0.25">
      <c r="A42" s="13" t="s">
        <v>61</v>
      </c>
      <c r="C42" s="23"/>
      <c r="E42" s="23"/>
    </row>
    <row r="43" spans="1:8" x14ac:dyDescent="0.25">
      <c r="A43" s="14" t="s">
        <v>62</v>
      </c>
      <c r="B43" s="14" t="s">
        <v>48</v>
      </c>
      <c r="C43" s="15">
        <v>9</v>
      </c>
      <c r="D43" s="14">
        <v>1</v>
      </c>
      <c r="E43" s="23">
        <f>ROUND(C43*D43,2)</f>
        <v>9</v>
      </c>
      <c r="F43" s="16">
        <v>0</v>
      </c>
      <c r="G43" s="23">
        <f>ROUND(E43*F43,2)</f>
        <v>0</v>
      </c>
      <c r="H43" s="23">
        <f>ROUND(E43-G43,2)</f>
        <v>9</v>
      </c>
    </row>
    <row r="44" spans="1:8" x14ac:dyDescent="0.25">
      <c r="A44" s="13" t="s">
        <v>87</v>
      </c>
      <c r="C44" s="23"/>
      <c r="E44" s="23"/>
    </row>
    <row r="45" spans="1:8" x14ac:dyDescent="0.25">
      <c r="A45" s="14" t="s">
        <v>88</v>
      </c>
      <c r="B45" s="14" t="s">
        <v>48</v>
      </c>
      <c r="C45" s="15">
        <v>1</v>
      </c>
      <c r="D45" s="14">
        <v>1</v>
      </c>
      <c r="E45" s="23">
        <f>ROUND(C45*D45,2)</f>
        <v>1</v>
      </c>
      <c r="F45" s="16">
        <v>0</v>
      </c>
      <c r="G45" s="23">
        <f>ROUND(E45*F45,2)</f>
        <v>0</v>
      </c>
      <c r="H45" s="23">
        <f>ROUND(E45-G45,2)</f>
        <v>1</v>
      </c>
    </row>
    <row r="46" spans="1:8" x14ac:dyDescent="0.25">
      <c r="A46" s="13" t="s">
        <v>34</v>
      </c>
      <c r="C46" s="23"/>
      <c r="E46" s="23"/>
    </row>
    <row r="47" spans="1:8" x14ac:dyDescent="0.25">
      <c r="A47" s="14" t="s">
        <v>35</v>
      </c>
      <c r="B47" s="14" t="s">
        <v>36</v>
      </c>
      <c r="C47" s="15">
        <v>63.67</v>
      </c>
      <c r="D47" s="14">
        <v>0.66600000000000004</v>
      </c>
      <c r="E47" s="23">
        <f>ROUND(C47*D47,2)</f>
        <v>42.4</v>
      </c>
      <c r="F47" s="16">
        <v>0</v>
      </c>
      <c r="G47" s="23">
        <f>ROUND(E47*F47,2)</f>
        <v>0</v>
      </c>
      <c r="H47" s="23">
        <f>ROUND(E47-G47,2)</f>
        <v>42.4</v>
      </c>
    </row>
    <row r="48" spans="1:8" x14ac:dyDescent="0.25">
      <c r="A48" s="13" t="s">
        <v>115</v>
      </c>
      <c r="C48" s="23"/>
      <c r="E48" s="23"/>
    </row>
    <row r="49" spans="1:8" x14ac:dyDescent="0.25">
      <c r="A49" s="14" t="s">
        <v>116</v>
      </c>
      <c r="B49" s="14" t="s">
        <v>48</v>
      </c>
      <c r="C49" s="15">
        <v>8</v>
      </c>
      <c r="D49" s="14">
        <v>1</v>
      </c>
      <c r="E49" s="23">
        <f>ROUND(C49*D49,2)</f>
        <v>8</v>
      </c>
      <c r="F49" s="16">
        <v>0</v>
      </c>
      <c r="G49" s="23">
        <f>ROUND(E49*F49,2)</f>
        <v>0</v>
      </c>
      <c r="H49" s="23">
        <f>ROUND(E49-G49,2)</f>
        <v>8</v>
      </c>
    </row>
    <row r="50" spans="1:8" x14ac:dyDescent="0.25">
      <c r="A50" s="13" t="s">
        <v>117</v>
      </c>
      <c r="C50" s="23"/>
      <c r="E50" s="23"/>
    </row>
    <row r="51" spans="1:8" x14ac:dyDescent="0.25">
      <c r="A51" s="14" t="s">
        <v>118</v>
      </c>
      <c r="B51" s="14" t="s">
        <v>48</v>
      </c>
      <c r="C51" s="15">
        <v>10</v>
      </c>
      <c r="D51" s="14">
        <v>0.33300000000000002</v>
      </c>
      <c r="E51" s="23">
        <f>ROUND(C51*D51,2)</f>
        <v>3.33</v>
      </c>
      <c r="F51" s="16">
        <v>0</v>
      </c>
      <c r="G51" s="23">
        <f>ROUND(E51*F51,2)</f>
        <v>0</v>
      </c>
      <c r="H51" s="23">
        <f>ROUND(E51-G51,2)</f>
        <v>3.33</v>
      </c>
    </row>
    <row r="52" spans="1:8" x14ac:dyDescent="0.25">
      <c r="A52" s="13" t="s">
        <v>37</v>
      </c>
      <c r="C52" s="23"/>
      <c r="E52" s="23"/>
    </row>
    <row r="53" spans="1:8" x14ac:dyDescent="0.25">
      <c r="A53" s="14" t="s">
        <v>38</v>
      </c>
      <c r="B53" s="14" t="s">
        <v>39</v>
      </c>
      <c r="C53" s="15">
        <v>19.28</v>
      </c>
      <c r="D53" s="14">
        <v>0.66959999999999997</v>
      </c>
      <c r="E53" s="23">
        <f>ROUND(C53*D53,2)</f>
        <v>12.91</v>
      </c>
      <c r="F53" s="16">
        <v>0</v>
      </c>
      <c r="G53" s="23">
        <f>ROUND(E53*F53,2)</f>
        <v>0</v>
      </c>
      <c r="H53" s="23">
        <f>ROUND(E53-G53,2)</f>
        <v>12.91</v>
      </c>
    </row>
    <row r="54" spans="1:8" x14ac:dyDescent="0.25">
      <c r="A54" s="14" t="s">
        <v>91</v>
      </c>
      <c r="B54" s="14" t="s">
        <v>39</v>
      </c>
      <c r="C54" s="15">
        <v>19.28</v>
      </c>
      <c r="D54" s="14">
        <v>0.2722</v>
      </c>
      <c r="E54" s="23">
        <f>ROUND(C54*D54,2)</f>
        <v>5.25</v>
      </c>
      <c r="F54" s="16">
        <v>0</v>
      </c>
      <c r="G54" s="23">
        <f>ROUND(E54*F54,2)</f>
        <v>0</v>
      </c>
      <c r="H54" s="23">
        <f>ROUND(E54-G54,2)</f>
        <v>5.25</v>
      </c>
    </row>
    <row r="55" spans="1:8" x14ac:dyDescent="0.25">
      <c r="A55" s="13" t="s">
        <v>43</v>
      </c>
      <c r="C55" s="23"/>
      <c r="E55" s="23"/>
    </row>
    <row r="56" spans="1:8" x14ac:dyDescent="0.25">
      <c r="A56" s="14" t="s">
        <v>42</v>
      </c>
      <c r="B56" s="14" t="s">
        <v>39</v>
      </c>
      <c r="C56" s="15">
        <v>9.06</v>
      </c>
      <c r="D56" s="14">
        <v>0.18559999999999999</v>
      </c>
      <c r="E56" s="23">
        <f>ROUND(C56*D56,2)</f>
        <v>1.68</v>
      </c>
      <c r="F56" s="16">
        <v>0</v>
      </c>
      <c r="G56" s="23">
        <f>ROUND(E56*F56,2)</f>
        <v>0</v>
      </c>
      <c r="H56" s="23">
        <f>ROUND(E56-G56,2)</f>
        <v>1.68</v>
      </c>
    </row>
    <row r="57" spans="1:8" x14ac:dyDescent="0.25">
      <c r="A57" s="14" t="s">
        <v>91</v>
      </c>
      <c r="B57" s="14" t="s">
        <v>39</v>
      </c>
      <c r="C57" s="15">
        <v>9.06</v>
      </c>
      <c r="D57" s="14">
        <v>0.22220000000000001</v>
      </c>
      <c r="E57" s="23">
        <f>ROUND(C57*D57,2)</f>
        <v>2.0099999999999998</v>
      </c>
      <c r="F57" s="16">
        <v>0</v>
      </c>
      <c r="G57" s="23">
        <f>ROUND(E57*F57,2)</f>
        <v>0</v>
      </c>
      <c r="H57" s="23">
        <f>ROUND(E57-G57,2)</f>
        <v>2.0099999999999998</v>
      </c>
    </row>
    <row r="58" spans="1:8" x14ac:dyDescent="0.25">
      <c r="A58" s="14" t="s">
        <v>44</v>
      </c>
      <c r="B58" s="14" t="s">
        <v>39</v>
      </c>
      <c r="C58" s="15">
        <v>19.28</v>
      </c>
      <c r="D58" s="14">
        <v>0.75349999999999995</v>
      </c>
      <c r="E58" s="23">
        <f>ROUND(C58*D58,2)</f>
        <v>14.53</v>
      </c>
      <c r="F58" s="16">
        <v>0</v>
      </c>
      <c r="G58" s="23">
        <f>ROUND(E58*F58,2)</f>
        <v>0</v>
      </c>
      <c r="H58" s="23">
        <f>ROUND(E58-G58,2)</f>
        <v>14.53</v>
      </c>
    </row>
    <row r="59" spans="1:8" x14ac:dyDescent="0.25">
      <c r="A59" s="13" t="s">
        <v>45</v>
      </c>
      <c r="C59" s="23"/>
      <c r="E59" s="23"/>
    </row>
    <row r="60" spans="1:8" x14ac:dyDescent="0.25">
      <c r="A60" s="14" t="s">
        <v>38</v>
      </c>
      <c r="B60" s="14" t="s">
        <v>19</v>
      </c>
      <c r="C60" s="15">
        <v>2.94</v>
      </c>
      <c r="D60" s="14">
        <v>10.3405</v>
      </c>
      <c r="E60" s="23">
        <f>ROUND(C60*D60,2)</f>
        <v>30.4</v>
      </c>
      <c r="F60" s="16">
        <v>0</v>
      </c>
      <c r="G60" s="23">
        <f>ROUND(E60*F60,2)</f>
        <v>0</v>
      </c>
      <c r="H60" s="23">
        <f>ROUND(E60-G60,2)</f>
        <v>30.4</v>
      </c>
    </row>
    <row r="61" spans="1:8" x14ac:dyDescent="0.25">
      <c r="A61" s="14" t="s">
        <v>91</v>
      </c>
      <c r="B61" s="14" t="s">
        <v>19</v>
      </c>
      <c r="C61" s="15">
        <v>2.94</v>
      </c>
      <c r="D61" s="14">
        <v>5.7069000000000001</v>
      </c>
      <c r="E61" s="23">
        <f>ROUND(C61*D61,2)</f>
        <v>16.78</v>
      </c>
      <c r="F61" s="16">
        <v>0</v>
      </c>
      <c r="G61" s="23">
        <f>ROUND(E61*F61,2)</f>
        <v>0</v>
      </c>
      <c r="H61" s="23">
        <f>ROUND(E61-G61,2)</f>
        <v>16.78</v>
      </c>
    </row>
    <row r="62" spans="1:8" x14ac:dyDescent="0.25">
      <c r="A62" s="13" t="s">
        <v>47</v>
      </c>
      <c r="C62" s="23"/>
      <c r="E62" s="23"/>
    </row>
    <row r="63" spans="1:8" x14ac:dyDescent="0.25">
      <c r="A63" s="14" t="s">
        <v>42</v>
      </c>
      <c r="B63" s="14" t="s">
        <v>48</v>
      </c>
      <c r="C63" s="15">
        <v>12.45</v>
      </c>
      <c r="D63" s="14">
        <v>1</v>
      </c>
      <c r="E63" s="23">
        <f>ROUND(C63*D63,2)</f>
        <v>12.45</v>
      </c>
      <c r="F63" s="16">
        <v>0</v>
      </c>
      <c r="G63" s="23">
        <f>ROUND(E63*F63,2)</f>
        <v>0</v>
      </c>
      <c r="H63" s="23">
        <f t="shared" ref="H63:H68" si="3">ROUND(E63-G63,2)</f>
        <v>12.45</v>
      </c>
    </row>
    <row r="64" spans="1:8" x14ac:dyDescent="0.25">
      <c r="A64" s="14" t="s">
        <v>38</v>
      </c>
      <c r="B64" s="14" t="s">
        <v>48</v>
      </c>
      <c r="C64" s="15">
        <v>8.2799999999999994</v>
      </c>
      <c r="D64" s="14">
        <v>1</v>
      </c>
      <c r="E64" s="23">
        <f>ROUND(C64*D64,2)</f>
        <v>8.2799999999999994</v>
      </c>
      <c r="F64" s="16">
        <v>0</v>
      </c>
      <c r="G64" s="23">
        <f>ROUND(E64*F64,2)</f>
        <v>0</v>
      </c>
      <c r="H64" s="23">
        <f t="shared" si="3"/>
        <v>8.2799999999999994</v>
      </c>
    </row>
    <row r="65" spans="1:8" x14ac:dyDescent="0.25">
      <c r="A65" s="14" t="s">
        <v>91</v>
      </c>
      <c r="B65" s="14" t="s">
        <v>48</v>
      </c>
      <c r="C65" s="15">
        <v>31.49</v>
      </c>
      <c r="D65" s="14">
        <v>1</v>
      </c>
      <c r="E65" s="23">
        <f>ROUND(C65*D65,2)</f>
        <v>31.49</v>
      </c>
      <c r="F65" s="16">
        <v>0</v>
      </c>
      <c r="G65" s="23">
        <f>ROUND(E65*F65,2)</f>
        <v>0</v>
      </c>
      <c r="H65" s="23">
        <f t="shared" si="3"/>
        <v>31.49</v>
      </c>
    </row>
    <row r="66" spans="1:8" x14ac:dyDescent="0.25">
      <c r="A66" s="9" t="s">
        <v>49</v>
      </c>
      <c r="B66" s="9" t="s">
        <v>48</v>
      </c>
      <c r="C66" s="10">
        <v>28.86</v>
      </c>
      <c r="D66" s="9">
        <v>1</v>
      </c>
      <c r="E66" s="22">
        <f>ROUND(C66*D66,2)</f>
        <v>28.86</v>
      </c>
      <c r="F66" s="11">
        <v>0</v>
      </c>
      <c r="G66" s="22">
        <f>ROUND(E66*F66,2)</f>
        <v>0</v>
      </c>
      <c r="H66" s="22">
        <f t="shared" si="3"/>
        <v>28.86</v>
      </c>
    </row>
    <row r="67" spans="1:8" x14ac:dyDescent="0.25">
      <c r="A67" s="7" t="s">
        <v>50</v>
      </c>
      <c r="C67" s="23"/>
      <c r="E67" s="23">
        <f>SUM(E13:E66)</f>
        <v>840.84999999999991</v>
      </c>
      <c r="G67" s="12">
        <f>SUM(G13:G66)</f>
        <v>0</v>
      </c>
      <c r="H67" s="12">
        <f t="shared" si="3"/>
        <v>840.85</v>
      </c>
    </row>
    <row r="68" spans="1:8" x14ac:dyDescent="0.25">
      <c r="A68" s="7" t="s">
        <v>51</v>
      </c>
      <c r="C68" s="23"/>
      <c r="E68" s="23" t="e">
        <f>+#REF!-E67</f>
        <v>#REF!</v>
      </c>
      <c r="G68" s="12" t="e">
        <f>+#REF!-G67</f>
        <v>#REF!</v>
      </c>
      <c r="H68" s="12" t="e">
        <f t="shared" si="3"/>
        <v>#REF!</v>
      </c>
    </row>
    <row r="69" spans="1:8" x14ac:dyDescent="0.25">
      <c r="A69" t="s">
        <v>12</v>
      </c>
      <c r="C69" s="23"/>
      <c r="E69" s="23"/>
    </row>
    <row r="70" spans="1:8" x14ac:dyDescent="0.25">
      <c r="A70" s="7" t="s">
        <v>52</v>
      </c>
      <c r="C70" s="23"/>
      <c r="E70" s="23"/>
    </row>
    <row r="71" spans="1:8" x14ac:dyDescent="0.25">
      <c r="A71" s="14" t="s">
        <v>42</v>
      </c>
      <c r="B71" s="14" t="s">
        <v>48</v>
      </c>
      <c r="C71" s="15">
        <v>22.69</v>
      </c>
      <c r="D71" s="14">
        <v>1</v>
      </c>
      <c r="E71" s="23">
        <f>ROUND(C71*D71,2)</f>
        <v>22.69</v>
      </c>
      <c r="F71" s="16">
        <v>0</v>
      </c>
      <c r="G71" s="23">
        <f>ROUND(E71*F71,2)</f>
        <v>0</v>
      </c>
      <c r="H71" s="23">
        <f t="shared" ref="H71:H76" si="4">ROUND(E71-G71,2)</f>
        <v>22.69</v>
      </c>
    </row>
    <row r="72" spans="1:8" x14ac:dyDescent="0.25">
      <c r="A72" s="14" t="s">
        <v>38</v>
      </c>
      <c r="B72" s="14" t="s">
        <v>48</v>
      </c>
      <c r="C72" s="15">
        <v>63.93</v>
      </c>
      <c r="D72" s="14">
        <v>1</v>
      </c>
      <c r="E72" s="23">
        <f>ROUND(C72*D72,2)</f>
        <v>63.93</v>
      </c>
      <c r="F72" s="16">
        <v>0</v>
      </c>
      <c r="G72" s="23">
        <f>ROUND(E72*F72,2)</f>
        <v>0</v>
      </c>
      <c r="H72" s="23">
        <f t="shared" si="4"/>
        <v>63.93</v>
      </c>
    </row>
    <row r="73" spans="1:8" x14ac:dyDescent="0.25">
      <c r="A73" s="9" t="s">
        <v>91</v>
      </c>
      <c r="B73" s="9" t="s">
        <v>48</v>
      </c>
      <c r="C73" s="10">
        <v>157.02000000000001</v>
      </c>
      <c r="D73" s="9">
        <v>1</v>
      </c>
      <c r="E73" s="22">
        <f>ROUND(C73*D73,2)</f>
        <v>157.02000000000001</v>
      </c>
      <c r="F73" s="11">
        <v>0</v>
      </c>
      <c r="G73" s="22">
        <f>ROUND(E73*F73,2)</f>
        <v>0</v>
      </c>
      <c r="H73" s="22">
        <f t="shared" si="4"/>
        <v>157.02000000000001</v>
      </c>
    </row>
    <row r="74" spans="1:8" x14ac:dyDescent="0.25">
      <c r="A74" s="7" t="s">
        <v>53</v>
      </c>
      <c r="C74" s="23"/>
      <c r="E74" s="23">
        <f>SUM(E71:E73)</f>
        <v>243.64000000000001</v>
      </c>
      <c r="G74" s="12">
        <f>SUM(G71:G73)</f>
        <v>0</v>
      </c>
      <c r="H74" s="12">
        <f t="shared" si="4"/>
        <v>243.64</v>
      </c>
    </row>
    <row r="75" spans="1:8" x14ac:dyDescent="0.25">
      <c r="A75" s="7" t="s">
        <v>54</v>
      </c>
      <c r="C75" s="23"/>
      <c r="E75" s="23">
        <f>+E67+E74</f>
        <v>1084.49</v>
      </c>
      <c r="G75" s="12">
        <f>+G67+G74</f>
        <v>0</v>
      </c>
      <c r="H75" s="12">
        <f t="shared" si="4"/>
        <v>1084.49</v>
      </c>
    </row>
    <row r="76" spans="1:8" x14ac:dyDescent="0.25">
      <c r="A76" s="7" t="s">
        <v>55</v>
      </c>
      <c r="C76" s="23"/>
      <c r="E76" s="23" t="e">
        <f>+#REF!-E75</f>
        <v>#REF!</v>
      </c>
      <c r="G76" s="12" t="e">
        <f>+#REF!-G75</f>
        <v>#REF!</v>
      </c>
      <c r="H76" s="12" t="e">
        <f t="shared" si="4"/>
        <v>#REF!</v>
      </c>
    </row>
    <row r="77" spans="1:8" x14ac:dyDescent="0.25">
      <c r="A77" t="s">
        <v>119</v>
      </c>
      <c r="C77" s="23"/>
      <c r="E77" s="23"/>
    </row>
    <row r="78" spans="1:8" x14ac:dyDescent="0.25">
      <c r="A78" t="s">
        <v>483</v>
      </c>
      <c r="C78" s="23"/>
      <c r="E78" s="23"/>
    </row>
    <row r="79" spans="1:8" x14ac:dyDescent="0.25">
      <c r="A79" s="7" t="s">
        <v>120</v>
      </c>
      <c r="C79" s="23"/>
      <c r="E79" s="23"/>
    </row>
    <row r="80" spans="1:8" x14ac:dyDescent="0.25">
      <c r="A80" s="7" t="s">
        <v>121</v>
      </c>
      <c r="C80" s="23"/>
      <c r="E80" s="23"/>
    </row>
    <row r="98" spans="1:5" x14ac:dyDescent="0.25">
      <c r="A98" t="str" cm="1">
        <f t="array" aca="1" ref="A98" ca="1">MID(CELL("filename",A1),FIND("]",CELL("filename",A1))+1,256)</f>
        <v>cotton26</v>
      </c>
    </row>
    <row r="99" spans="1:5" x14ac:dyDescent="0.25">
      <c r="A99" s="7" t="s">
        <v>50</v>
      </c>
      <c r="E99" s="25">
        <f>VLOOKUP(A99,$A$1:$H$98,5,FALSE)</f>
        <v>840.84999999999991</v>
      </c>
    </row>
    <row r="100" spans="1:5" x14ac:dyDescent="0.25">
      <c r="A100" s="7" t="s">
        <v>288</v>
      </c>
      <c r="E100" s="25">
        <f>VLOOKUP(A100,$A$1:$H$98,5,FALSE)</f>
        <v>243.64000000000001</v>
      </c>
    </row>
    <row r="101" spans="1:5" x14ac:dyDescent="0.25">
      <c r="A101" s="7" t="s">
        <v>289</v>
      </c>
      <c r="E101" s="25">
        <f t="shared" ref="E101:E102" si="5">VLOOKUP(A101,$A$1:$H$98,5,FALSE)</f>
        <v>1084.49</v>
      </c>
    </row>
    <row r="102" spans="1:5" x14ac:dyDescent="0.25">
      <c r="A102" s="7" t="s">
        <v>55</v>
      </c>
      <c r="E102" s="25" t="e">
        <f t="shared" si="5"/>
        <v>#REF!</v>
      </c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55A6F-736C-439E-97E0-54319A51C49F}">
  <sheetPr codeName="Sheet39"/>
  <dimension ref="A1:H102"/>
  <sheetViews>
    <sheetView workbookViewId="0">
      <selection activeCell="D7" sqref="D7"/>
    </sheetView>
  </sheetViews>
  <sheetFormatPr defaultRowHeight="15" x14ac:dyDescent="0.25"/>
  <cols>
    <col min="1" max="1" width="25" customWidth="1"/>
    <col min="5" max="5" width="14.5703125" bestFit="1" customWidth="1"/>
    <col min="8" max="8" width="9.5703125" bestFit="1" customWidth="1"/>
  </cols>
  <sheetData>
    <row r="1" spans="1:8" x14ac:dyDescent="0.25">
      <c r="A1" s="81" t="s">
        <v>450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164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498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17</v>
      </c>
      <c r="C12" s="23"/>
      <c r="E12" s="23"/>
    </row>
    <row r="13" spans="1:8" x14ac:dyDescent="0.25">
      <c r="A13" s="14" t="s">
        <v>66</v>
      </c>
      <c r="B13" s="14" t="s">
        <v>18</v>
      </c>
      <c r="C13" s="15">
        <v>1.0900000000000001</v>
      </c>
      <c r="D13" s="14">
        <v>2.2999999999999998</v>
      </c>
      <c r="E13" s="23">
        <f>ROUND(C13*D13,2)</f>
        <v>2.5099999999999998</v>
      </c>
      <c r="F13" s="16">
        <v>0</v>
      </c>
      <c r="G13" s="23">
        <f>ROUND(E13*F13,2)</f>
        <v>0</v>
      </c>
      <c r="H13" s="23">
        <f>ROUND(E13-G13,2)</f>
        <v>2.5099999999999998</v>
      </c>
    </row>
    <row r="14" spans="1:8" x14ac:dyDescent="0.25">
      <c r="A14" s="14" t="s">
        <v>67</v>
      </c>
      <c r="B14" s="14" t="s">
        <v>26</v>
      </c>
      <c r="C14" s="15">
        <v>3.01</v>
      </c>
      <c r="D14" s="14">
        <v>2.3125</v>
      </c>
      <c r="E14" s="23">
        <f>ROUND(C14*D14,2)</f>
        <v>6.96</v>
      </c>
      <c r="F14" s="16">
        <v>0</v>
      </c>
      <c r="G14" s="23">
        <f>ROUND(E14*F14,2)</f>
        <v>0</v>
      </c>
      <c r="H14" s="23">
        <f>ROUND(E14-G14,2)</f>
        <v>6.96</v>
      </c>
    </row>
    <row r="15" spans="1:8" x14ac:dyDescent="0.25">
      <c r="A15" s="14" t="s">
        <v>68</v>
      </c>
      <c r="B15" s="14" t="s">
        <v>26</v>
      </c>
      <c r="C15" s="15">
        <v>7.75</v>
      </c>
      <c r="D15" s="14">
        <v>0.5</v>
      </c>
      <c r="E15" s="23">
        <f>ROUND(C15*D15,2)</f>
        <v>3.88</v>
      </c>
      <c r="F15" s="16">
        <v>0</v>
      </c>
      <c r="G15" s="23">
        <f>ROUND(E15*F15,2)</f>
        <v>0</v>
      </c>
      <c r="H15" s="23">
        <f>ROUND(E15-G15,2)</f>
        <v>3.88</v>
      </c>
    </row>
    <row r="16" spans="1:8" x14ac:dyDescent="0.25">
      <c r="A16" s="14" t="s">
        <v>495</v>
      </c>
      <c r="B16" s="14" t="s">
        <v>496</v>
      </c>
      <c r="C16" s="15">
        <v>41.25</v>
      </c>
      <c r="D16" s="14">
        <v>1.06</v>
      </c>
      <c r="E16" s="23">
        <f>ROUND(C16*D16,2)</f>
        <v>43.73</v>
      </c>
      <c r="F16" s="16">
        <v>0</v>
      </c>
      <c r="G16" s="23">
        <f>ROUND(E16*F16,2)</f>
        <v>0</v>
      </c>
      <c r="H16" s="23">
        <f>ROUND(E16-G16,2)</f>
        <v>43.73</v>
      </c>
    </row>
    <row r="17" spans="1:8" x14ac:dyDescent="0.25">
      <c r="A17" s="13" t="s">
        <v>69</v>
      </c>
      <c r="C17" s="23"/>
      <c r="E17" s="23"/>
    </row>
    <row r="18" spans="1:8" x14ac:dyDescent="0.25">
      <c r="A18" s="14" t="s">
        <v>70</v>
      </c>
      <c r="B18" s="14" t="s">
        <v>29</v>
      </c>
      <c r="C18" s="15">
        <v>0.11</v>
      </c>
      <c r="D18" s="14">
        <v>900</v>
      </c>
      <c r="E18" s="23">
        <f>ROUND(C18*D18,2)</f>
        <v>99</v>
      </c>
      <c r="F18" s="16">
        <v>0</v>
      </c>
      <c r="G18" s="23">
        <f>ROUND(E18*F18,2)</f>
        <v>0</v>
      </c>
      <c r="H18" s="23">
        <f>ROUND(E18-G18,2)</f>
        <v>99</v>
      </c>
    </row>
    <row r="19" spans="1:8" x14ac:dyDescent="0.25">
      <c r="A19" s="13" t="s">
        <v>20</v>
      </c>
      <c r="C19" s="23"/>
      <c r="E19" s="23"/>
    </row>
    <row r="20" spans="1:8" x14ac:dyDescent="0.25">
      <c r="A20" s="14" t="s">
        <v>22</v>
      </c>
      <c r="B20" s="14" t="s">
        <v>21</v>
      </c>
      <c r="C20" s="15">
        <v>25.56</v>
      </c>
      <c r="D20" s="14">
        <v>1.5</v>
      </c>
      <c r="E20" s="23">
        <f>ROUND(C20*D20,2)</f>
        <v>38.340000000000003</v>
      </c>
      <c r="F20" s="16">
        <v>0</v>
      </c>
      <c r="G20" s="23">
        <f>ROUND(E20*F20,2)</f>
        <v>0</v>
      </c>
      <c r="H20" s="23">
        <f>ROUND(E20-G20,2)</f>
        <v>38.340000000000003</v>
      </c>
    </row>
    <row r="21" spans="1:8" x14ac:dyDescent="0.25">
      <c r="A21" s="14" t="s">
        <v>103</v>
      </c>
      <c r="B21" s="14" t="s">
        <v>19</v>
      </c>
      <c r="C21" s="15">
        <v>2.63</v>
      </c>
      <c r="D21" s="14">
        <v>18.399999999999999</v>
      </c>
      <c r="E21" s="23">
        <f>ROUND(C21*D21,2)</f>
        <v>48.39</v>
      </c>
      <c r="F21" s="16">
        <v>0</v>
      </c>
      <c r="G21" s="23">
        <f>ROUND(E21*F21,2)</f>
        <v>0</v>
      </c>
      <c r="H21" s="23">
        <f>ROUND(E21-G21,2)</f>
        <v>48.39</v>
      </c>
    </row>
    <row r="22" spans="1:8" x14ac:dyDescent="0.25">
      <c r="A22" s="13" t="s">
        <v>23</v>
      </c>
      <c r="C22" s="23"/>
      <c r="E22" s="23"/>
    </row>
    <row r="23" spans="1:8" x14ac:dyDescent="0.25">
      <c r="A23" s="14" t="s">
        <v>71</v>
      </c>
      <c r="B23" s="14" t="s">
        <v>48</v>
      </c>
      <c r="C23" s="15">
        <v>20</v>
      </c>
      <c r="D23" s="14">
        <v>1</v>
      </c>
      <c r="E23" s="23">
        <f>ROUND(C23*D23,2)</f>
        <v>20</v>
      </c>
      <c r="F23" s="16">
        <v>0</v>
      </c>
      <c r="G23" s="23">
        <f>ROUND(E23*F23,2)</f>
        <v>0</v>
      </c>
      <c r="H23" s="23">
        <f>ROUND(E23-G23,2)</f>
        <v>20</v>
      </c>
    </row>
    <row r="24" spans="1:8" x14ac:dyDescent="0.25">
      <c r="A24" s="13" t="s">
        <v>24</v>
      </c>
      <c r="C24" s="23"/>
      <c r="E24" s="23"/>
    </row>
    <row r="25" spans="1:8" x14ac:dyDescent="0.25">
      <c r="A25" s="14" t="s">
        <v>59</v>
      </c>
      <c r="B25" s="14" t="s">
        <v>26</v>
      </c>
      <c r="C25" s="15">
        <v>15</v>
      </c>
      <c r="D25" s="14">
        <v>0.5</v>
      </c>
      <c r="E25" s="23">
        <f t="shared" ref="E25:E30" si="0">ROUND(C25*D25,2)</f>
        <v>7.5</v>
      </c>
      <c r="F25" s="16">
        <v>0</v>
      </c>
      <c r="G25" s="23">
        <f t="shared" ref="G25:G30" si="1">ROUND(E25*F25,2)</f>
        <v>0</v>
      </c>
      <c r="H25" s="23">
        <f t="shared" ref="H25:H30" si="2">ROUND(E25-G25,2)</f>
        <v>7.5</v>
      </c>
    </row>
    <row r="26" spans="1:8" x14ac:dyDescent="0.25">
      <c r="A26" s="14" t="s">
        <v>25</v>
      </c>
      <c r="B26" s="14" t="s">
        <v>18</v>
      </c>
      <c r="C26" s="15">
        <v>0.12</v>
      </c>
      <c r="D26" s="14">
        <v>96</v>
      </c>
      <c r="E26" s="23">
        <f t="shared" si="0"/>
        <v>11.52</v>
      </c>
      <c r="F26" s="16">
        <v>0</v>
      </c>
      <c r="G26" s="23">
        <f t="shared" si="1"/>
        <v>0</v>
      </c>
      <c r="H26" s="23">
        <f t="shared" si="2"/>
        <v>11.52</v>
      </c>
    </row>
    <row r="27" spans="1:8" x14ac:dyDescent="0.25">
      <c r="A27" s="14" t="s">
        <v>105</v>
      </c>
      <c r="B27" s="14" t="s">
        <v>18</v>
      </c>
      <c r="C27" s="15">
        <v>0.32</v>
      </c>
      <c r="D27" s="14">
        <v>48</v>
      </c>
      <c r="E27" s="23">
        <f t="shared" si="0"/>
        <v>15.36</v>
      </c>
      <c r="F27" s="16">
        <v>0</v>
      </c>
      <c r="G27" s="23">
        <f t="shared" si="1"/>
        <v>0</v>
      </c>
      <c r="H27" s="23">
        <f t="shared" si="2"/>
        <v>15.36</v>
      </c>
    </row>
    <row r="28" spans="1:8" x14ac:dyDescent="0.25">
      <c r="A28" s="14" t="s">
        <v>106</v>
      </c>
      <c r="B28" s="14" t="s">
        <v>26</v>
      </c>
      <c r="C28" s="15">
        <v>7.34</v>
      </c>
      <c r="D28" s="14">
        <v>2</v>
      </c>
      <c r="E28" s="23">
        <f t="shared" si="0"/>
        <v>14.68</v>
      </c>
      <c r="F28" s="16">
        <v>0</v>
      </c>
      <c r="G28" s="23">
        <f t="shared" si="1"/>
        <v>0</v>
      </c>
      <c r="H28" s="23">
        <f t="shared" si="2"/>
        <v>14.68</v>
      </c>
    </row>
    <row r="29" spans="1:8" x14ac:dyDescent="0.25">
      <c r="A29" s="14" t="s">
        <v>369</v>
      </c>
      <c r="B29" s="14" t="s">
        <v>18</v>
      </c>
      <c r="C29" s="15">
        <v>1.06</v>
      </c>
      <c r="D29" s="14">
        <v>25.6</v>
      </c>
      <c r="E29" s="23">
        <f t="shared" si="0"/>
        <v>27.14</v>
      </c>
      <c r="F29" s="16">
        <v>0</v>
      </c>
      <c r="G29" s="23">
        <f t="shared" si="1"/>
        <v>0</v>
      </c>
      <c r="H29" s="23">
        <f t="shared" si="2"/>
        <v>27.14</v>
      </c>
    </row>
    <row r="30" spans="1:8" x14ac:dyDescent="0.25">
      <c r="A30" s="14" t="s">
        <v>74</v>
      </c>
      <c r="B30" s="14" t="s">
        <v>26</v>
      </c>
      <c r="C30" s="15">
        <v>7.79</v>
      </c>
      <c r="D30" s="14">
        <v>2</v>
      </c>
      <c r="E30" s="23">
        <f t="shared" si="0"/>
        <v>15.58</v>
      </c>
      <c r="F30" s="16">
        <v>0</v>
      </c>
      <c r="G30" s="23">
        <f t="shared" si="1"/>
        <v>0</v>
      </c>
      <c r="H30" s="23">
        <f t="shared" si="2"/>
        <v>15.58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107</v>
      </c>
      <c r="B32" s="14" t="s">
        <v>18</v>
      </c>
      <c r="C32" s="15">
        <v>1.77</v>
      </c>
      <c r="D32" s="14">
        <v>3.2</v>
      </c>
      <c r="E32" s="23">
        <f>ROUND(C32*D32,2)</f>
        <v>5.66</v>
      </c>
      <c r="F32" s="16">
        <v>0</v>
      </c>
      <c r="G32" s="23">
        <f>ROUND(E32*F32,2)</f>
        <v>0</v>
      </c>
      <c r="H32" s="23">
        <f>ROUND(E32-G32,2)</f>
        <v>5.66</v>
      </c>
    </row>
    <row r="33" spans="1:8" x14ac:dyDescent="0.25">
      <c r="A33" s="14" t="s">
        <v>79</v>
      </c>
      <c r="B33" s="14" t="s">
        <v>18</v>
      </c>
      <c r="C33" s="15">
        <v>7.29</v>
      </c>
      <c r="D33" s="14">
        <v>2</v>
      </c>
      <c r="E33" s="23">
        <f>ROUND(C33*D33,2)</f>
        <v>14.58</v>
      </c>
      <c r="F33" s="16">
        <v>0</v>
      </c>
      <c r="G33" s="23">
        <f>ROUND(E33*F33,2)</f>
        <v>0</v>
      </c>
      <c r="H33" s="23">
        <f>ROUND(E33-G33,2)</f>
        <v>14.58</v>
      </c>
    </row>
    <row r="34" spans="1:8" x14ac:dyDescent="0.25">
      <c r="A34" s="14" t="s">
        <v>78</v>
      </c>
      <c r="B34" s="14" t="s">
        <v>29</v>
      </c>
      <c r="C34" s="15">
        <v>7.97</v>
      </c>
      <c r="D34" s="14">
        <v>1.5</v>
      </c>
      <c r="E34" s="23">
        <f>ROUND(C34*D34,2)</f>
        <v>11.96</v>
      </c>
      <c r="F34" s="16">
        <v>0</v>
      </c>
      <c r="G34" s="23">
        <f>ROUND(E34*F34,2)</f>
        <v>0</v>
      </c>
      <c r="H34" s="23">
        <f>ROUND(E34-G34,2)</f>
        <v>11.96</v>
      </c>
    </row>
    <row r="35" spans="1:8" x14ac:dyDescent="0.25">
      <c r="A35" s="14" t="s">
        <v>111</v>
      </c>
      <c r="B35" s="14" t="s">
        <v>48</v>
      </c>
      <c r="C35" s="15">
        <v>15</v>
      </c>
      <c r="D35" s="14">
        <v>1</v>
      </c>
      <c r="E35" s="23">
        <f>ROUND(C35*D35,2)</f>
        <v>15</v>
      </c>
      <c r="F35" s="16">
        <v>0</v>
      </c>
      <c r="G35" s="23">
        <f>ROUND(E35*F35,2)</f>
        <v>0</v>
      </c>
      <c r="H35" s="23">
        <f>ROUND(E35-G35,2)</f>
        <v>15</v>
      </c>
    </row>
    <row r="36" spans="1:8" x14ac:dyDescent="0.25">
      <c r="A36" s="13" t="s">
        <v>33</v>
      </c>
      <c r="C36" s="23"/>
      <c r="E36" s="23"/>
    </row>
    <row r="37" spans="1:8" x14ac:dyDescent="0.25">
      <c r="A37" s="14" t="s">
        <v>444</v>
      </c>
      <c r="B37" s="14" t="s">
        <v>60</v>
      </c>
      <c r="C37" s="15">
        <v>3.64</v>
      </c>
      <c r="D37" s="14">
        <v>45</v>
      </c>
      <c r="E37" s="23">
        <f>ROUND(C37*D37,2)</f>
        <v>163.80000000000001</v>
      </c>
      <c r="F37" s="16">
        <v>0</v>
      </c>
      <c r="G37" s="23">
        <f>ROUND(E37*F37,2)</f>
        <v>0</v>
      </c>
      <c r="H37" s="23">
        <f>ROUND(E37-G37,2)</f>
        <v>163.80000000000001</v>
      </c>
    </row>
    <row r="38" spans="1:8" x14ac:dyDescent="0.25">
      <c r="A38" s="13" t="s">
        <v>85</v>
      </c>
      <c r="C38" s="23"/>
      <c r="E38" s="23"/>
    </row>
    <row r="39" spans="1:8" x14ac:dyDescent="0.25">
      <c r="A39" s="14" t="s">
        <v>86</v>
      </c>
      <c r="B39" s="14" t="s">
        <v>18</v>
      </c>
      <c r="C39" s="15">
        <v>0.06</v>
      </c>
      <c r="D39" s="14">
        <v>32</v>
      </c>
      <c r="E39" s="23">
        <f>ROUND(C39*D39,2)</f>
        <v>1.92</v>
      </c>
      <c r="F39" s="16">
        <v>0</v>
      </c>
      <c r="G39" s="23">
        <f>ROUND(E39*F39,2)</f>
        <v>0</v>
      </c>
      <c r="H39" s="23">
        <f>ROUND(E39-G39,2)</f>
        <v>1.92</v>
      </c>
    </row>
    <row r="40" spans="1:8" x14ac:dyDescent="0.25">
      <c r="A40" s="13" t="s">
        <v>113</v>
      </c>
      <c r="C40" s="23"/>
      <c r="E40" s="23"/>
    </row>
    <row r="41" spans="1:8" x14ac:dyDescent="0.25">
      <c r="A41" s="14" t="s">
        <v>114</v>
      </c>
      <c r="B41" s="14" t="s">
        <v>26</v>
      </c>
      <c r="C41" s="15">
        <v>3.3</v>
      </c>
      <c r="D41" s="14">
        <v>0.4</v>
      </c>
      <c r="E41" s="23">
        <f>ROUND(C41*D41,2)</f>
        <v>1.32</v>
      </c>
      <c r="F41" s="16">
        <v>0</v>
      </c>
      <c r="G41" s="23">
        <f>ROUND(E41*F41,2)</f>
        <v>0</v>
      </c>
      <c r="H41" s="23">
        <f>ROUND(E41-G41,2)</f>
        <v>1.32</v>
      </c>
    </row>
    <row r="42" spans="1:8" x14ac:dyDescent="0.25">
      <c r="A42" s="13" t="s">
        <v>61</v>
      </c>
      <c r="C42" s="23"/>
      <c r="E42" s="23"/>
    </row>
    <row r="43" spans="1:8" x14ac:dyDescent="0.25">
      <c r="A43" s="14" t="s">
        <v>62</v>
      </c>
      <c r="B43" s="14" t="s">
        <v>48</v>
      </c>
      <c r="C43" s="15">
        <v>9</v>
      </c>
      <c r="D43" s="14">
        <v>1</v>
      </c>
      <c r="E43" s="23">
        <f>ROUND(C43*D43,2)</f>
        <v>9</v>
      </c>
      <c r="F43" s="16">
        <v>0</v>
      </c>
      <c r="G43" s="23">
        <f>ROUND(E43*F43,2)</f>
        <v>0</v>
      </c>
      <c r="H43" s="23">
        <f>ROUND(E43-G43,2)</f>
        <v>9</v>
      </c>
    </row>
    <row r="44" spans="1:8" x14ac:dyDescent="0.25">
      <c r="A44" s="13" t="s">
        <v>87</v>
      </c>
      <c r="C44" s="23"/>
      <c r="E44" s="23"/>
    </row>
    <row r="45" spans="1:8" x14ac:dyDescent="0.25">
      <c r="A45" s="14" t="s">
        <v>88</v>
      </c>
      <c r="B45" s="14" t="s">
        <v>48</v>
      </c>
      <c r="C45" s="15">
        <v>1</v>
      </c>
      <c r="D45" s="14">
        <v>1</v>
      </c>
      <c r="E45" s="23">
        <f>ROUND(C45*D45,2)</f>
        <v>1</v>
      </c>
      <c r="F45" s="16">
        <v>0</v>
      </c>
      <c r="G45" s="23">
        <f>ROUND(E45*F45,2)</f>
        <v>0</v>
      </c>
      <c r="H45" s="23">
        <f>ROUND(E45-G45,2)</f>
        <v>1</v>
      </c>
    </row>
    <row r="46" spans="1:8" x14ac:dyDescent="0.25">
      <c r="A46" s="13" t="s">
        <v>34</v>
      </c>
      <c r="C46" s="23"/>
      <c r="E46" s="23"/>
    </row>
    <row r="47" spans="1:8" x14ac:dyDescent="0.25">
      <c r="A47" s="14" t="s">
        <v>35</v>
      </c>
      <c r="B47" s="14" t="s">
        <v>36</v>
      </c>
      <c r="C47" s="15">
        <v>63.67</v>
      </c>
      <c r="D47" s="14">
        <v>0.66600000000000004</v>
      </c>
      <c r="E47" s="23">
        <f>ROUND(C47*D47,2)</f>
        <v>42.4</v>
      </c>
      <c r="F47" s="16">
        <v>0</v>
      </c>
      <c r="G47" s="23">
        <f>ROUND(E47*F47,2)</f>
        <v>0</v>
      </c>
      <c r="H47" s="23">
        <f>ROUND(E47-G47,2)</f>
        <v>42.4</v>
      </c>
    </row>
    <row r="48" spans="1:8" x14ac:dyDescent="0.25">
      <c r="A48" s="13" t="s">
        <v>115</v>
      </c>
      <c r="C48" s="23"/>
      <c r="E48" s="23"/>
    </row>
    <row r="49" spans="1:8" x14ac:dyDescent="0.25">
      <c r="A49" s="14" t="s">
        <v>116</v>
      </c>
      <c r="B49" s="14" t="s">
        <v>48</v>
      </c>
      <c r="C49" s="15">
        <v>8</v>
      </c>
      <c r="D49" s="14">
        <v>1</v>
      </c>
      <c r="E49" s="23">
        <f>ROUND(C49*D49,2)</f>
        <v>8</v>
      </c>
      <c r="F49" s="16">
        <v>0</v>
      </c>
      <c r="G49" s="23">
        <f>ROUND(E49*F49,2)</f>
        <v>0</v>
      </c>
      <c r="H49" s="23">
        <f>ROUND(E49-G49,2)</f>
        <v>8</v>
      </c>
    </row>
    <row r="50" spans="1:8" x14ac:dyDescent="0.25">
      <c r="A50" s="13" t="s">
        <v>117</v>
      </c>
      <c r="C50" s="23"/>
      <c r="E50" s="23"/>
    </row>
    <row r="51" spans="1:8" x14ac:dyDescent="0.25">
      <c r="A51" s="14" t="s">
        <v>118</v>
      </c>
      <c r="B51" s="14" t="s">
        <v>48</v>
      </c>
      <c r="C51" s="15">
        <v>10</v>
      </c>
      <c r="D51" s="14">
        <v>0.33300000000000002</v>
      </c>
      <c r="E51" s="23">
        <f>ROUND(C51*D51,2)</f>
        <v>3.33</v>
      </c>
      <c r="F51" s="16">
        <v>0</v>
      </c>
      <c r="G51" s="23">
        <f>ROUND(E51*F51,2)</f>
        <v>0</v>
      </c>
      <c r="H51" s="23">
        <f>ROUND(E51-G51,2)</f>
        <v>3.33</v>
      </c>
    </row>
    <row r="52" spans="1:8" x14ac:dyDescent="0.25">
      <c r="A52" s="13" t="s">
        <v>37</v>
      </c>
      <c r="C52" s="23"/>
      <c r="E52" s="23"/>
    </row>
    <row r="53" spans="1:8" x14ac:dyDescent="0.25">
      <c r="A53" s="14" t="s">
        <v>38</v>
      </c>
      <c r="B53" s="14" t="s">
        <v>39</v>
      </c>
      <c r="C53" s="15">
        <v>19.28</v>
      </c>
      <c r="D53" s="14">
        <v>0.4773</v>
      </c>
      <c r="E53" s="23">
        <f>ROUND(C53*D53,2)</f>
        <v>9.1999999999999993</v>
      </c>
      <c r="F53" s="16">
        <v>0</v>
      </c>
      <c r="G53" s="23">
        <f>ROUND(E53*F53,2)</f>
        <v>0</v>
      </c>
      <c r="H53" s="23">
        <f>ROUND(E53-G53,2)</f>
        <v>9.1999999999999993</v>
      </c>
    </row>
    <row r="54" spans="1:8" x14ac:dyDescent="0.25">
      <c r="A54" s="14" t="s">
        <v>91</v>
      </c>
      <c r="B54" s="14" t="s">
        <v>39</v>
      </c>
      <c r="C54" s="15">
        <v>19.28</v>
      </c>
      <c r="D54" s="14">
        <v>0.2722</v>
      </c>
      <c r="E54" s="23">
        <f>ROUND(C54*D54,2)</f>
        <v>5.25</v>
      </c>
      <c r="F54" s="16">
        <v>0</v>
      </c>
      <c r="G54" s="23">
        <f>ROUND(E54*F54,2)</f>
        <v>0</v>
      </c>
      <c r="H54" s="23">
        <f>ROUND(E54-G54,2)</f>
        <v>5.25</v>
      </c>
    </row>
    <row r="55" spans="1:8" x14ac:dyDescent="0.25">
      <c r="A55" s="13" t="s">
        <v>43</v>
      </c>
      <c r="C55" s="23"/>
      <c r="E55" s="23"/>
    </row>
    <row r="56" spans="1:8" x14ac:dyDescent="0.25">
      <c r="A56" s="14" t="s">
        <v>42</v>
      </c>
      <c r="B56" s="14" t="s">
        <v>39</v>
      </c>
      <c r="C56" s="15">
        <v>9.06</v>
      </c>
      <c r="D56" s="14">
        <v>0.14990000000000001</v>
      </c>
      <c r="E56" s="23">
        <f>ROUND(C56*D56,2)</f>
        <v>1.36</v>
      </c>
      <c r="F56" s="16">
        <v>0</v>
      </c>
      <c r="G56" s="23">
        <f>ROUND(E56*F56,2)</f>
        <v>0</v>
      </c>
      <c r="H56" s="23">
        <f>ROUND(E56-G56,2)</f>
        <v>1.36</v>
      </c>
    </row>
    <row r="57" spans="1:8" x14ac:dyDescent="0.25">
      <c r="A57" s="14" t="s">
        <v>91</v>
      </c>
      <c r="B57" s="14" t="s">
        <v>39</v>
      </c>
      <c r="C57" s="15">
        <v>9.06</v>
      </c>
      <c r="D57" s="14">
        <v>0.22220000000000001</v>
      </c>
      <c r="E57" s="23">
        <f>ROUND(C57*D57,2)</f>
        <v>2.0099999999999998</v>
      </c>
      <c r="F57" s="16">
        <v>0</v>
      </c>
      <c r="G57" s="23">
        <f>ROUND(E57*F57,2)</f>
        <v>0</v>
      </c>
      <c r="H57" s="23">
        <f>ROUND(E57-G57,2)</f>
        <v>2.0099999999999998</v>
      </c>
    </row>
    <row r="58" spans="1:8" x14ac:dyDescent="0.25">
      <c r="A58" s="14" t="s">
        <v>44</v>
      </c>
      <c r="B58" s="14" t="s">
        <v>39</v>
      </c>
      <c r="C58" s="15">
        <v>19.28</v>
      </c>
      <c r="D58" s="14">
        <v>0.59960000000000002</v>
      </c>
      <c r="E58" s="23">
        <f>ROUND(C58*D58,2)</f>
        <v>11.56</v>
      </c>
      <c r="F58" s="16">
        <v>0</v>
      </c>
      <c r="G58" s="23">
        <f>ROUND(E58*F58,2)</f>
        <v>0</v>
      </c>
      <c r="H58" s="23">
        <f>ROUND(E58-G58,2)</f>
        <v>11.56</v>
      </c>
    </row>
    <row r="59" spans="1:8" x14ac:dyDescent="0.25">
      <c r="A59" s="13" t="s">
        <v>45</v>
      </c>
      <c r="C59" s="23"/>
      <c r="E59" s="23"/>
    </row>
    <row r="60" spans="1:8" x14ac:dyDescent="0.25">
      <c r="A60" s="14" t="s">
        <v>38</v>
      </c>
      <c r="B60" s="14" t="s">
        <v>19</v>
      </c>
      <c r="C60" s="15">
        <v>2.94</v>
      </c>
      <c r="D60" s="14">
        <v>7.3704000000000001</v>
      </c>
      <c r="E60" s="23">
        <f>ROUND(C60*D60,2)</f>
        <v>21.67</v>
      </c>
      <c r="F60" s="16">
        <v>0</v>
      </c>
      <c r="G60" s="23">
        <f>ROUND(E60*F60,2)</f>
        <v>0</v>
      </c>
      <c r="H60" s="23">
        <f>ROUND(E60-G60,2)</f>
        <v>21.67</v>
      </c>
    </row>
    <row r="61" spans="1:8" x14ac:dyDescent="0.25">
      <c r="A61" s="14" t="s">
        <v>91</v>
      </c>
      <c r="B61" s="14" t="s">
        <v>19</v>
      </c>
      <c r="C61" s="15">
        <v>2.94</v>
      </c>
      <c r="D61" s="14">
        <v>5.7069000000000001</v>
      </c>
      <c r="E61" s="23">
        <f>ROUND(C61*D61,2)</f>
        <v>16.78</v>
      </c>
      <c r="F61" s="16">
        <v>0</v>
      </c>
      <c r="G61" s="23">
        <f>ROUND(E61*F61,2)</f>
        <v>0</v>
      </c>
      <c r="H61" s="23">
        <f>ROUND(E61-G61,2)</f>
        <v>16.78</v>
      </c>
    </row>
    <row r="62" spans="1:8" x14ac:dyDescent="0.25">
      <c r="A62" s="13" t="s">
        <v>47</v>
      </c>
      <c r="C62" s="23"/>
      <c r="E62" s="23"/>
    </row>
    <row r="63" spans="1:8" x14ac:dyDescent="0.25">
      <c r="A63" s="14" t="s">
        <v>42</v>
      </c>
      <c r="B63" s="14" t="s">
        <v>48</v>
      </c>
      <c r="C63" s="15">
        <v>8.6999999999999993</v>
      </c>
      <c r="D63" s="14">
        <v>1</v>
      </c>
      <c r="E63" s="23">
        <f>ROUND(C63*D63,2)</f>
        <v>8.6999999999999993</v>
      </c>
      <c r="F63" s="16">
        <v>0</v>
      </c>
      <c r="G63" s="23">
        <f>ROUND(E63*F63,2)</f>
        <v>0</v>
      </c>
      <c r="H63" s="23">
        <f t="shared" ref="H63:H68" si="3">ROUND(E63-G63,2)</f>
        <v>8.6999999999999993</v>
      </c>
    </row>
    <row r="64" spans="1:8" x14ac:dyDescent="0.25">
      <c r="A64" s="14" t="s">
        <v>38</v>
      </c>
      <c r="B64" s="14" t="s">
        <v>48</v>
      </c>
      <c r="C64" s="15">
        <v>5.9</v>
      </c>
      <c r="D64" s="14">
        <v>1</v>
      </c>
      <c r="E64" s="23">
        <f>ROUND(C64*D64,2)</f>
        <v>5.9</v>
      </c>
      <c r="F64" s="16">
        <v>0</v>
      </c>
      <c r="G64" s="23">
        <f>ROUND(E64*F64,2)</f>
        <v>0</v>
      </c>
      <c r="H64" s="23">
        <f t="shared" si="3"/>
        <v>5.9</v>
      </c>
    </row>
    <row r="65" spans="1:8" x14ac:dyDescent="0.25">
      <c r="A65" s="14" t="s">
        <v>91</v>
      </c>
      <c r="B65" s="14" t="s">
        <v>48</v>
      </c>
      <c r="C65" s="15">
        <v>31.49</v>
      </c>
      <c r="D65" s="14">
        <v>1</v>
      </c>
      <c r="E65" s="23">
        <f>ROUND(C65*D65,2)</f>
        <v>31.49</v>
      </c>
      <c r="F65" s="16">
        <v>0</v>
      </c>
      <c r="G65" s="23">
        <f>ROUND(E65*F65,2)</f>
        <v>0</v>
      </c>
      <c r="H65" s="23">
        <f t="shared" si="3"/>
        <v>31.49</v>
      </c>
    </row>
    <row r="66" spans="1:8" x14ac:dyDescent="0.25">
      <c r="A66" s="9" t="s">
        <v>49</v>
      </c>
      <c r="B66" s="9" t="s">
        <v>48</v>
      </c>
      <c r="C66" s="10">
        <v>25.74</v>
      </c>
      <c r="D66" s="9">
        <v>1</v>
      </c>
      <c r="E66" s="22">
        <f>ROUND(C66*D66,2)</f>
        <v>25.74</v>
      </c>
      <c r="F66" s="11">
        <v>0</v>
      </c>
      <c r="G66" s="22">
        <f>ROUND(E66*F66,2)</f>
        <v>0</v>
      </c>
      <c r="H66" s="22">
        <f t="shared" si="3"/>
        <v>25.74</v>
      </c>
    </row>
    <row r="67" spans="1:8" x14ac:dyDescent="0.25">
      <c r="A67" s="7" t="s">
        <v>50</v>
      </c>
      <c r="C67" s="23"/>
      <c r="E67" s="23">
        <f>SUM(E13:E66)</f>
        <v>772.21999999999991</v>
      </c>
      <c r="G67" s="12">
        <f>SUM(G13:G66)</f>
        <v>0</v>
      </c>
      <c r="H67" s="12">
        <f t="shared" si="3"/>
        <v>772.22</v>
      </c>
    </row>
    <row r="68" spans="1:8" x14ac:dyDescent="0.25">
      <c r="A68" s="7" t="s">
        <v>51</v>
      </c>
      <c r="C68" s="23"/>
      <c r="E68" s="23" t="e">
        <f>+#REF!-E67</f>
        <v>#REF!</v>
      </c>
      <c r="G68" s="12" t="e">
        <f>+#REF!-G67</f>
        <v>#REF!</v>
      </c>
      <c r="H68" s="12" t="e">
        <f t="shared" si="3"/>
        <v>#REF!</v>
      </c>
    </row>
    <row r="69" spans="1:8" x14ac:dyDescent="0.25">
      <c r="A69" t="s">
        <v>12</v>
      </c>
      <c r="C69" s="23"/>
      <c r="E69" s="23"/>
    </row>
    <row r="70" spans="1:8" x14ac:dyDescent="0.25">
      <c r="A70" s="7" t="s">
        <v>52</v>
      </c>
      <c r="C70" s="23"/>
      <c r="E70" s="23"/>
    </row>
    <row r="71" spans="1:8" x14ac:dyDescent="0.25">
      <c r="A71" s="14" t="s">
        <v>42</v>
      </c>
      <c r="B71" s="14" t="s">
        <v>48</v>
      </c>
      <c r="C71" s="15">
        <v>15.19</v>
      </c>
      <c r="D71" s="14">
        <v>1</v>
      </c>
      <c r="E71" s="23">
        <f>ROUND(C71*D71,2)</f>
        <v>15.19</v>
      </c>
      <c r="F71" s="16">
        <v>0</v>
      </c>
      <c r="G71" s="23">
        <f>ROUND(E71*F71,2)</f>
        <v>0</v>
      </c>
      <c r="H71" s="23">
        <f t="shared" ref="H71:H76" si="4">ROUND(E71-G71,2)</f>
        <v>15.19</v>
      </c>
    </row>
    <row r="72" spans="1:8" x14ac:dyDescent="0.25">
      <c r="A72" s="14" t="s">
        <v>38</v>
      </c>
      <c r="B72" s="14" t="s">
        <v>48</v>
      </c>
      <c r="C72" s="15">
        <v>45.56</v>
      </c>
      <c r="D72" s="14">
        <v>1</v>
      </c>
      <c r="E72" s="23">
        <f>ROUND(C72*D72,2)</f>
        <v>45.56</v>
      </c>
      <c r="F72" s="16">
        <v>0</v>
      </c>
      <c r="G72" s="23">
        <f>ROUND(E72*F72,2)</f>
        <v>0</v>
      </c>
      <c r="H72" s="23">
        <f t="shared" si="4"/>
        <v>45.56</v>
      </c>
    </row>
    <row r="73" spans="1:8" x14ac:dyDescent="0.25">
      <c r="A73" s="9" t="s">
        <v>91</v>
      </c>
      <c r="B73" s="9" t="s">
        <v>48</v>
      </c>
      <c r="C73" s="10">
        <v>157.02000000000001</v>
      </c>
      <c r="D73" s="9">
        <v>1</v>
      </c>
      <c r="E73" s="22">
        <f>ROUND(C73*D73,2)</f>
        <v>157.02000000000001</v>
      </c>
      <c r="F73" s="11">
        <v>0</v>
      </c>
      <c r="G73" s="22">
        <f>ROUND(E73*F73,2)</f>
        <v>0</v>
      </c>
      <c r="H73" s="22">
        <f t="shared" si="4"/>
        <v>157.02000000000001</v>
      </c>
    </row>
    <row r="74" spans="1:8" x14ac:dyDescent="0.25">
      <c r="A74" s="7" t="s">
        <v>53</v>
      </c>
      <c r="C74" s="23"/>
      <c r="E74" s="23">
        <f>SUM(E71:E73)</f>
        <v>217.77</v>
      </c>
      <c r="G74" s="12">
        <f>SUM(G71:G73)</f>
        <v>0</v>
      </c>
      <c r="H74" s="12">
        <f t="shared" si="4"/>
        <v>217.77</v>
      </c>
    </row>
    <row r="75" spans="1:8" x14ac:dyDescent="0.25">
      <c r="A75" s="7" t="s">
        <v>54</v>
      </c>
      <c r="C75" s="23"/>
      <c r="E75" s="23">
        <f>+E67+E74</f>
        <v>989.9899999999999</v>
      </c>
      <c r="G75" s="12">
        <f>+G67+G74</f>
        <v>0</v>
      </c>
      <c r="H75" s="12">
        <f t="shared" si="4"/>
        <v>989.99</v>
      </c>
    </row>
    <row r="76" spans="1:8" x14ac:dyDescent="0.25">
      <c r="A76" s="7" t="s">
        <v>55</v>
      </c>
      <c r="C76" s="23"/>
      <c r="E76" s="23" t="e">
        <f>+#REF!-E75</f>
        <v>#REF!</v>
      </c>
      <c r="G76" s="12" t="e">
        <f>+#REF!-G75</f>
        <v>#REF!</v>
      </c>
      <c r="H76" s="12" t="e">
        <f t="shared" si="4"/>
        <v>#REF!</v>
      </c>
    </row>
    <row r="77" spans="1:8" x14ac:dyDescent="0.25">
      <c r="A77" t="s">
        <v>119</v>
      </c>
      <c r="C77" s="23"/>
      <c r="E77" s="23"/>
    </row>
    <row r="78" spans="1:8" x14ac:dyDescent="0.25">
      <c r="A78" t="s">
        <v>483</v>
      </c>
      <c r="C78" s="23"/>
      <c r="E78" s="23"/>
    </row>
    <row r="79" spans="1:8" x14ac:dyDescent="0.25">
      <c r="A79" s="7" t="s">
        <v>120</v>
      </c>
      <c r="C79" s="23"/>
      <c r="E79" s="23"/>
    </row>
    <row r="80" spans="1:8" x14ac:dyDescent="0.25">
      <c r="A80" s="7" t="s">
        <v>121</v>
      </c>
      <c r="C80" s="23"/>
      <c r="E80" s="23"/>
    </row>
    <row r="98" spans="1:5" x14ac:dyDescent="0.25">
      <c r="A98" t="str" cm="1">
        <f t="array" aca="1" ref="A98" ca="1">MID(CELL("filename",A1),FIND("]",CELL("filename",A1))+1,256)</f>
        <v>cotton27</v>
      </c>
    </row>
    <row r="99" spans="1:5" x14ac:dyDescent="0.25">
      <c r="A99" s="7" t="s">
        <v>50</v>
      </c>
      <c r="E99" s="25">
        <f>VLOOKUP(A99,$A$1:$H$98,5,FALSE)</f>
        <v>772.21999999999991</v>
      </c>
    </row>
    <row r="100" spans="1:5" x14ac:dyDescent="0.25">
      <c r="A100" s="7" t="s">
        <v>288</v>
      </c>
      <c r="E100" s="25">
        <f>VLOOKUP(A100,$A$1:$H$98,5,FALSE)</f>
        <v>217.77</v>
      </c>
    </row>
    <row r="101" spans="1:5" x14ac:dyDescent="0.25">
      <c r="A101" s="7" t="s">
        <v>289</v>
      </c>
      <c r="E101" s="25">
        <f t="shared" ref="E101:E102" si="5">VLOOKUP(A101,$A$1:$H$98,5,FALSE)</f>
        <v>989.9899999999999</v>
      </c>
    </row>
    <row r="102" spans="1:5" x14ac:dyDescent="0.25">
      <c r="A102" s="7" t="s">
        <v>55</v>
      </c>
      <c r="E102" s="25" t="e">
        <f t="shared" si="5"/>
        <v>#REF!</v>
      </c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C9841-EDA6-461A-BBA8-32A23FF495A6}">
  <sheetPr codeName="Sheet4"/>
  <dimension ref="A1:H116"/>
  <sheetViews>
    <sheetView topLeftCell="A40" workbookViewId="0">
      <selection activeCell="E58" sqref="E58"/>
    </sheetView>
  </sheetViews>
  <sheetFormatPr defaultRowHeight="15" x14ac:dyDescent="0.25"/>
  <cols>
    <col min="1" max="1" width="25.5703125" customWidth="1"/>
    <col min="5" max="5" width="10.42578125" customWidth="1"/>
    <col min="8" max="8" width="10.5703125" customWidth="1"/>
  </cols>
  <sheetData>
    <row r="1" spans="1:8" x14ac:dyDescent="0.25">
      <c r="A1" s="81" t="s">
        <v>101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394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492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56</v>
      </c>
      <c r="B7" s="9" t="s">
        <v>123</v>
      </c>
      <c r="C7" s="28">
        <f>IF(Calculator!B7="Corn",Calculator!B15,IF(Calculator!B20="Corn",Calculator!B28,5.17))</f>
        <v>5.17</v>
      </c>
      <c r="D7" s="29">
        <f>IF(Calculator!B7="Corn",Calculator!B11,IF(Calculator!B20="Corn",Calculator!B24,220))</f>
        <v>220</v>
      </c>
      <c r="E7" s="22">
        <f>ROUND(C7*D7,2)</f>
        <v>1137.4000000000001</v>
      </c>
      <c r="F7" s="11">
        <v>0</v>
      </c>
      <c r="G7" s="22">
        <f>ROUND(E7*F7,2)</f>
        <v>0</v>
      </c>
      <c r="H7" s="22">
        <f>ROUND(E7-G7,2)</f>
        <v>1137.4000000000001</v>
      </c>
    </row>
    <row r="8" spans="1:8" x14ac:dyDescent="0.25">
      <c r="A8" s="7" t="s">
        <v>11</v>
      </c>
      <c r="C8" s="23"/>
      <c r="E8" s="23">
        <f>SUM(E7:E7)</f>
        <v>1137.4000000000001</v>
      </c>
      <c r="G8" s="12">
        <f>SUM(G7:G7)</f>
        <v>0</v>
      </c>
      <c r="H8" s="12">
        <f>ROUND(E8-G8,2)</f>
        <v>1137.4000000000001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1</v>
      </c>
      <c r="E12" s="23">
        <f>ROUND(C12*D12,2)</f>
        <v>8.0500000000000007</v>
      </c>
      <c r="F12" s="16">
        <v>0</v>
      </c>
      <c r="G12" s="23">
        <f>ROUND(E12*F12,2)</f>
        <v>0</v>
      </c>
      <c r="H12" s="23">
        <f>ROUND(E12-G12,2)</f>
        <v>8.0500000000000007</v>
      </c>
    </row>
    <row r="13" spans="1:8" x14ac:dyDescent="0.25">
      <c r="A13" s="14" t="s">
        <v>57</v>
      </c>
      <c r="B13" s="14" t="s">
        <v>16</v>
      </c>
      <c r="C13" s="15">
        <v>7.5</v>
      </c>
      <c r="D13" s="14">
        <v>0.2</v>
      </c>
      <c r="E13" s="23">
        <f>ROUND(C13*D13,2)</f>
        <v>1.5</v>
      </c>
      <c r="F13" s="16">
        <v>0</v>
      </c>
      <c r="G13" s="23">
        <f>ROUND(E13*F13,2)</f>
        <v>0</v>
      </c>
      <c r="H13" s="23">
        <f>ROUND(E13-G13,2)</f>
        <v>1.5</v>
      </c>
    </row>
    <row r="14" spans="1:8" x14ac:dyDescent="0.25">
      <c r="A14" s="13" t="s">
        <v>20</v>
      </c>
      <c r="C14" s="23"/>
      <c r="E14" s="23"/>
    </row>
    <row r="15" spans="1:8" x14ac:dyDescent="0.25">
      <c r="A15" s="14" t="s">
        <v>124</v>
      </c>
      <c r="B15" s="14" t="s">
        <v>21</v>
      </c>
      <c r="C15" s="15">
        <v>32.25</v>
      </c>
      <c r="D15" s="14">
        <v>1.63</v>
      </c>
      <c r="E15" s="23">
        <f t="shared" ref="E15:E20" si="0">ROUND(C15*D15,2)</f>
        <v>52.57</v>
      </c>
      <c r="F15" s="16">
        <v>0</v>
      </c>
      <c r="G15" s="23">
        <f t="shared" ref="G15:G20" si="1">ROUND(E15*F15,2)</f>
        <v>0</v>
      </c>
      <c r="H15" s="23">
        <f t="shared" ref="H15:H20" si="2">ROUND(E15-G15,2)</f>
        <v>52.57</v>
      </c>
    </row>
    <row r="16" spans="1:8" x14ac:dyDescent="0.25">
      <c r="A16" s="14" t="s">
        <v>22</v>
      </c>
      <c r="B16" s="14" t="s">
        <v>21</v>
      </c>
      <c r="C16" s="15">
        <v>25.56</v>
      </c>
      <c r="D16" s="14">
        <v>1.25</v>
      </c>
      <c r="E16" s="23">
        <f t="shared" si="0"/>
        <v>31.95</v>
      </c>
      <c r="F16" s="16">
        <v>0</v>
      </c>
      <c r="G16" s="23">
        <f t="shared" si="1"/>
        <v>0</v>
      </c>
      <c r="H16" s="23">
        <f t="shared" si="2"/>
        <v>31.95</v>
      </c>
    </row>
    <row r="17" spans="1:8" x14ac:dyDescent="0.25">
      <c r="A17" s="14" t="s">
        <v>147</v>
      </c>
      <c r="B17" s="14" t="s">
        <v>19</v>
      </c>
      <c r="C17" s="15">
        <v>4.43</v>
      </c>
      <c r="D17" s="14">
        <v>4</v>
      </c>
      <c r="E17" s="23">
        <f t="shared" si="0"/>
        <v>17.72</v>
      </c>
      <c r="F17" s="16">
        <v>0</v>
      </c>
      <c r="G17" s="23">
        <f t="shared" si="1"/>
        <v>0</v>
      </c>
      <c r="H17" s="23">
        <f t="shared" si="2"/>
        <v>17.72</v>
      </c>
    </row>
    <row r="18" spans="1:8" x14ac:dyDescent="0.25">
      <c r="A18" s="14" t="s">
        <v>148</v>
      </c>
      <c r="B18" s="14" t="s">
        <v>26</v>
      </c>
      <c r="C18" s="15">
        <v>3.5</v>
      </c>
      <c r="D18" s="14">
        <v>2</v>
      </c>
      <c r="E18" s="23">
        <f t="shared" si="0"/>
        <v>7</v>
      </c>
      <c r="F18" s="16">
        <v>0</v>
      </c>
      <c r="G18" s="23">
        <f t="shared" si="1"/>
        <v>0</v>
      </c>
      <c r="H18" s="23">
        <f t="shared" si="2"/>
        <v>7</v>
      </c>
    </row>
    <row r="19" spans="1:8" x14ac:dyDescent="0.25">
      <c r="A19" s="14" t="s">
        <v>125</v>
      </c>
      <c r="B19" s="14" t="s">
        <v>19</v>
      </c>
      <c r="C19" s="15">
        <v>2.71</v>
      </c>
      <c r="D19" s="14">
        <v>19.3063</v>
      </c>
      <c r="E19" s="23">
        <f t="shared" si="0"/>
        <v>52.32</v>
      </c>
      <c r="F19" s="16">
        <v>0</v>
      </c>
      <c r="G19" s="23">
        <f t="shared" si="1"/>
        <v>0</v>
      </c>
      <c r="H19" s="23">
        <f t="shared" si="2"/>
        <v>52.32</v>
      </c>
    </row>
    <row r="20" spans="1:8" x14ac:dyDescent="0.25">
      <c r="A20" s="14" t="s">
        <v>103</v>
      </c>
      <c r="B20" s="14" t="s">
        <v>19</v>
      </c>
      <c r="C20" s="15">
        <v>2.63</v>
      </c>
      <c r="D20" s="14">
        <v>36.72</v>
      </c>
      <c r="E20" s="23">
        <f t="shared" si="0"/>
        <v>96.57</v>
      </c>
      <c r="F20" s="16">
        <v>0</v>
      </c>
      <c r="G20" s="23">
        <f t="shared" si="1"/>
        <v>0</v>
      </c>
      <c r="H20" s="23">
        <f t="shared" si="2"/>
        <v>96.57</v>
      </c>
    </row>
    <row r="21" spans="1:8" x14ac:dyDescent="0.25">
      <c r="A21" s="13" t="s">
        <v>24</v>
      </c>
      <c r="C21" s="23"/>
      <c r="E21" s="23"/>
    </row>
    <row r="22" spans="1:8" x14ac:dyDescent="0.25">
      <c r="A22" s="14" t="s">
        <v>25</v>
      </c>
      <c r="B22" s="14" t="s">
        <v>18</v>
      </c>
      <c r="C22" s="15">
        <v>0.12</v>
      </c>
      <c r="D22" s="14">
        <v>32</v>
      </c>
      <c r="E22" s="23">
        <f>ROUND(C22*D22,2)</f>
        <v>3.84</v>
      </c>
      <c r="F22" s="16">
        <v>0</v>
      </c>
      <c r="G22" s="23">
        <f>ROUND(E22*F22,2)</f>
        <v>0</v>
      </c>
      <c r="H22" s="23">
        <f>ROUND(E22-G22,2)</f>
        <v>3.84</v>
      </c>
    </row>
    <row r="23" spans="1:8" x14ac:dyDescent="0.25">
      <c r="A23" s="14" t="s">
        <v>59</v>
      </c>
      <c r="B23" s="14" t="s">
        <v>26</v>
      </c>
      <c r="C23" s="15">
        <v>15</v>
      </c>
      <c r="D23" s="14">
        <v>0.5</v>
      </c>
      <c r="E23" s="23">
        <f>ROUND(C23*D23,2)</f>
        <v>7.5</v>
      </c>
      <c r="F23" s="16">
        <v>0</v>
      </c>
      <c r="G23" s="23">
        <f>ROUND(E23*F23,2)</f>
        <v>0</v>
      </c>
      <c r="H23" s="23">
        <f>ROUND(E23-G23,2)</f>
        <v>7.5</v>
      </c>
    </row>
    <row r="24" spans="1:8" x14ac:dyDescent="0.25">
      <c r="A24" s="14" t="s">
        <v>104</v>
      </c>
      <c r="B24" s="14" t="s">
        <v>26</v>
      </c>
      <c r="C24" s="15">
        <v>11.55</v>
      </c>
      <c r="D24" s="14">
        <v>1</v>
      </c>
      <c r="E24" s="23">
        <f>ROUND(C24*D24,2)</f>
        <v>11.55</v>
      </c>
      <c r="F24" s="16">
        <v>0</v>
      </c>
      <c r="G24" s="23">
        <f>ROUND(E24*F24,2)</f>
        <v>0</v>
      </c>
      <c r="H24" s="23">
        <f>ROUND(E24-G24,2)</f>
        <v>11.55</v>
      </c>
    </row>
    <row r="25" spans="1:8" x14ac:dyDescent="0.25">
      <c r="A25" s="14" t="s">
        <v>126</v>
      </c>
      <c r="B25" s="14" t="s">
        <v>26</v>
      </c>
      <c r="C25" s="15">
        <v>2.17</v>
      </c>
      <c r="D25" s="14">
        <v>4</v>
      </c>
      <c r="E25" s="23">
        <f>ROUND(C25*D25,2)</f>
        <v>8.68</v>
      </c>
      <c r="F25" s="16">
        <v>0</v>
      </c>
      <c r="G25" s="23">
        <f>ROUND(E25*F25,2)</f>
        <v>0</v>
      </c>
      <c r="H25" s="23">
        <f>ROUND(E25-G25,2)</f>
        <v>8.68</v>
      </c>
    </row>
    <row r="26" spans="1:8" x14ac:dyDescent="0.25">
      <c r="A26" s="14" t="s">
        <v>127</v>
      </c>
      <c r="B26" s="14" t="s">
        <v>26</v>
      </c>
      <c r="C26" s="15">
        <v>5.76</v>
      </c>
      <c r="D26" s="14">
        <v>3.6</v>
      </c>
      <c r="E26" s="23">
        <f>ROUND(C26*D26,2)</f>
        <v>20.74</v>
      </c>
      <c r="F26" s="16">
        <v>0</v>
      </c>
      <c r="G26" s="23">
        <f>ROUND(E26*F26,2)</f>
        <v>0</v>
      </c>
      <c r="H26" s="23">
        <f>ROUND(E26-G26,2)</f>
        <v>20.74</v>
      </c>
    </row>
    <row r="27" spans="1:8" x14ac:dyDescent="0.25">
      <c r="A27" s="13" t="s">
        <v>27</v>
      </c>
      <c r="C27" s="23"/>
      <c r="E27" s="23"/>
    </row>
    <row r="28" spans="1:8" x14ac:dyDescent="0.25">
      <c r="A28" s="14" t="s">
        <v>110</v>
      </c>
      <c r="B28" s="14" t="s">
        <v>18</v>
      </c>
      <c r="C28" s="15">
        <v>0.42</v>
      </c>
      <c r="D28" s="14">
        <v>1.28</v>
      </c>
      <c r="E28" s="23">
        <f>ROUND(C28*D28,2)</f>
        <v>0.54</v>
      </c>
      <c r="F28" s="16">
        <v>0</v>
      </c>
      <c r="G28" s="23">
        <f>ROUND(E28*F28,2)</f>
        <v>0</v>
      </c>
      <c r="H28" s="23">
        <f>ROUND(E28-G28,2)</f>
        <v>0.54</v>
      </c>
    </row>
    <row r="29" spans="1:8" x14ac:dyDescent="0.25">
      <c r="A29" s="13" t="s">
        <v>33</v>
      </c>
      <c r="C29" s="23"/>
      <c r="E29" s="23"/>
    </row>
    <row r="30" spans="1:8" x14ac:dyDescent="0.25">
      <c r="A30" s="14" t="s">
        <v>149</v>
      </c>
      <c r="B30" s="14" t="s">
        <v>60</v>
      </c>
      <c r="C30" s="15">
        <v>6.02</v>
      </c>
      <c r="D30" s="14">
        <v>28</v>
      </c>
      <c r="E30" s="23">
        <f>ROUND(C30*D30,2)</f>
        <v>168.56</v>
      </c>
      <c r="F30" s="16">
        <v>0</v>
      </c>
      <c r="G30" s="23">
        <f>ROUND(E30*F30,2)</f>
        <v>0</v>
      </c>
      <c r="H30" s="23">
        <f>ROUND(E30-G30,2)</f>
        <v>168.56</v>
      </c>
    </row>
    <row r="31" spans="1:8" x14ac:dyDescent="0.25">
      <c r="A31" s="13" t="s">
        <v>113</v>
      </c>
      <c r="C31" s="23"/>
      <c r="E31" s="23"/>
    </row>
    <row r="32" spans="1:8" x14ac:dyDescent="0.25">
      <c r="A32" s="14" t="s">
        <v>114</v>
      </c>
      <c r="B32" s="14" t="s">
        <v>26</v>
      </c>
      <c r="C32" s="15">
        <v>3.3</v>
      </c>
      <c r="D32" s="14">
        <v>0.6</v>
      </c>
      <c r="E32" s="23">
        <f>ROUND(C32*D32,2)</f>
        <v>1.98</v>
      </c>
      <c r="F32" s="16">
        <v>0</v>
      </c>
      <c r="G32" s="23">
        <f>ROUND(E32*F32,2)</f>
        <v>0</v>
      </c>
      <c r="H32" s="23">
        <f>ROUND(E32-G32,2)</f>
        <v>1.98</v>
      </c>
    </row>
    <row r="33" spans="1:8" x14ac:dyDescent="0.25">
      <c r="A33" s="13" t="s">
        <v>61</v>
      </c>
      <c r="C33" s="23"/>
      <c r="E33" s="23"/>
    </row>
    <row r="34" spans="1:8" x14ac:dyDescent="0.25">
      <c r="A34" s="14" t="s">
        <v>62</v>
      </c>
      <c r="B34" s="14" t="s">
        <v>48</v>
      </c>
      <c r="C34" s="15">
        <v>9</v>
      </c>
      <c r="D34" s="14">
        <v>1</v>
      </c>
      <c r="E34" s="23">
        <f>ROUND(C34*D34,2)</f>
        <v>9</v>
      </c>
      <c r="F34" s="16">
        <v>0</v>
      </c>
      <c r="G34" s="23">
        <f>ROUND(E34*F34,2)</f>
        <v>0</v>
      </c>
      <c r="H34" s="23">
        <f>ROUND(E34-G34,2)</f>
        <v>9</v>
      </c>
    </row>
    <row r="35" spans="1:8" x14ac:dyDescent="0.25">
      <c r="A35" s="13" t="s">
        <v>130</v>
      </c>
      <c r="C35" s="23"/>
      <c r="E35" s="23"/>
    </row>
    <row r="36" spans="1:8" x14ac:dyDescent="0.25">
      <c r="A36" s="14" t="s">
        <v>131</v>
      </c>
      <c r="B36" s="14" t="s">
        <v>123</v>
      </c>
      <c r="C36" s="15">
        <v>0.31</v>
      </c>
      <c r="D36" s="14">
        <v>170</v>
      </c>
      <c r="E36" s="23">
        <f>ROUND(C36*D36,2)</f>
        <v>52.7</v>
      </c>
      <c r="F36" s="16">
        <v>0</v>
      </c>
      <c r="G36" s="23">
        <f>ROUND(E36*F36,2)</f>
        <v>0</v>
      </c>
      <c r="H36" s="23">
        <f>ROUND(E36-G36,2)</f>
        <v>52.7</v>
      </c>
    </row>
    <row r="37" spans="1:8" x14ac:dyDescent="0.25">
      <c r="A37" s="13" t="s">
        <v>34</v>
      </c>
      <c r="C37" s="23"/>
      <c r="E37" s="23"/>
    </row>
    <row r="38" spans="1:8" x14ac:dyDescent="0.25">
      <c r="A38" s="14" t="s">
        <v>35</v>
      </c>
      <c r="B38" s="14" t="s">
        <v>36</v>
      </c>
      <c r="C38" s="15">
        <v>63.67</v>
      </c>
      <c r="D38" s="14">
        <v>0.66600000000000004</v>
      </c>
      <c r="E38" s="23">
        <f>ROUND(C38*D38,2)</f>
        <v>42.4</v>
      </c>
      <c r="F38" s="16">
        <v>0</v>
      </c>
      <c r="G38" s="23">
        <f>ROUND(E38*F38,2)</f>
        <v>0</v>
      </c>
      <c r="H38" s="23">
        <f>ROUND(E38-G38,2)</f>
        <v>42.4</v>
      </c>
    </row>
    <row r="39" spans="1:8" x14ac:dyDescent="0.25">
      <c r="A39" s="13" t="s">
        <v>115</v>
      </c>
      <c r="C39" s="23"/>
      <c r="E39" s="23"/>
    </row>
    <row r="40" spans="1:8" x14ac:dyDescent="0.25">
      <c r="A40" s="14" t="s">
        <v>132</v>
      </c>
      <c r="B40" s="14" t="s">
        <v>48</v>
      </c>
      <c r="C40" s="15">
        <v>6</v>
      </c>
      <c r="D40" s="14">
        <v>1</v>
      </c>
      <c r="E40" s="23">
        <f>ROUND(C40*D40,2)</f>
        <v>6</v>
      </c>
      <c r="F40" s="16">
        <v>0</v>
      </c>
      <c r="G40" s="23">
        <f>ROUND(E40*F40,2)</f>
        <v>0</v>
      </c>
      <c r="H40" s="23">
        <f>ROUND(E40-G40,2)</f>
        <v>6</v>
      </c>
    </row>
    <row r="41" spans="1:8" x14ac:dyDescent="0.25">
      <c r="A41" s="13" t="s">
        <v>117</v>
      </c>
      <c r="C41" s="23"/>
      <c r="E41" s="23"/>
    </row>
    <row r="42" spans="1:8" x14ac:dyDescent="0.25">
      <c r="A42" s="14" t="s">
        <v>118</v>
      </c>
      <c r="B42" s="14" t="s">
        <v>48</v>
      </c>
      <c r="C42" s="15">
        <v>10</v>
      </c>
      <c r="D42" s="14">
        <v>0.33300000000000002</v>
      </c>
      <c r="E42" s="23">
        <f>ROUND(C42*D42,2)</f>
        <v>3.33</v>
      </c>
      <c r="F42" s="16">
        <v>0</v>
      </c>
      <c r="G42" s="23">
        <f>ROUND(E42*F42,2)</f>
        <v>0</v>
      </c>
      <c r="H42" s="23">
        <f>ROUND(E42-G42,2)</f>
        <v>3.33</v>
      </c>
    </row>
    <row r="43" spans="1:8" x14ac:dyDescent="0.25">
      <c r="A43" s="13" t="s">
        <v>37</v>
      </c>
      <c r="C43" s="23"/>
      <c r="E43" s="23"/>
    </row>
    <row r="44" spans="1:8" x14ac:dyDescent="0.25">
      <c r="A44" s="14" t="s">
        <v>38</v>
      </c>
      <c r="B44" s="14" t="s">
        <v>39</v>
      </c>
      <c r="C44" s="15">
        <v>19.28</v>
      </c>
      <c r="D44" s="14">
        <v>0.34570000000000001</v>
      </c>
      <c r="E44" s="23">
        <f>ROUND(C44*D44,2)</f>
        <v>6.67</v>
      </c>
      <c r="F44" s="16">
        <v>0</v>
      </c>
      <c r="G44" s="23">
        <f>ROUND(E44*F44,2)</f>
        <v>0</v>
      </c>
      <c r="H44" s="23">
        <f>ROUND(E44-G44,2)</f>
        <v>6.67</v>
      </c>
    </row>
    <row r="45" spans="1:8" x14ac:dyDescent="0.25">
      <c r="A45" s="14" t="s">
        <v>133</v>
      </c>
      <c r="B45" s="14" t="s">
        <v>39</v>
      </c>
      <c r="C45" s="15">
        <v>19.28</v>
      </c>
      <c r="D45" s="14">
        <v>0.10100000000000001</v>
      </c>
      <c r="E45" s="23">
        <f>ROUND(C45*D45,2)</f>
        <v>1.95</v>
      </c>
      <c r="F45" s="16">
        <v>0</v>
      </c>
      <c r="G45" s="23">
        <f>ROUND(E45*F45,2)</f>
        <v>0</v>
      </c>
      <c r="H45" s="23">
        <f>ROUND(E45-G45,2)</f>
        <v>1.95</v>
      </c>
    </row>
    <row r="46" spans="1:8" x14ac:dyDescent="0.25">
      <c r="A46" s="13" t="s">
        <v>43</v>
      </c>
      <c r="C46" s="23"/>
      <c r="E46" s="23"/>
    </row>
    <row r="47" spans="1:8" x14ac:dyDescent="0.25">
      <c r="A47" s="14" t="s">
        <v>42</v>
      </c>
      <c r="B47" s="14" t="s">
        <v>39</v>
      </c>
      <c r="C47" s="15">
        <v>9.06</v>
      </c>
      <c r="D47" s="14">
        <v>0.13550000000000001</v>
      </c>
      <c r="E47" s="23">
        <f>ROUND(C47*D47,2)</f>
        <v>1.23</v>
      </c>
      <c r="F47" s="16">
        <v>0</v>
      </c>
      <c r="G47" s="23">
        <f>ROUND(E47*F47,2)</f>
        <v>0</v>
      </c>
      <c r="H47" s="23">
        <f>ROUND(E47-G47,2)</f>
        <v>1.23</v>
      </c>
    </row>
    <row r="48" spans="1:8" x14ac:dyDescent="0.25">
      <c r="A48" s="14" t="s">
        <v>44</v>
      </c>
      <c r="B48" s="14" t="s">
        <v>39</v>
      </c>
      <c r="C48" s="15">
        <v>19.28</v>
      </c>
      <c r="D48" s="14">
        <v>0.40200000000000002</v>
      </c>
      <c r="E48" s="23">
        <f>ROUND(C48*D48,2)</f>
        <v>7.75</v>
      </c>
      <c r="F48" s="16">
        <v>0</v>
      </c>
      <c r="G48" s="23">
        <f>ROUND(E48*F48,2)</f>
        <v>0</v>
      </c>
      <c r="H48" s="23">
        <f>ROUND(E48-G48,2)</f>
        <v>7.75</v>
      </c>
    </row>
    <row r="49" spans="1:8" x14ac:dyDescent="0.25">
      <c r="A49" s="13" t="s">
        <v>45</v>
      </c>
      <c r="C49" s="23"/>
      <c r="E49" s="23"/>
    </row>
    <row r="50" spans="1:8" x14ac:dyDescent="0.25">
      <c r="A50" s="14" t="s">
        <v>38</v>
      </c>
      <c r="B50" s="14" t="s">
        <v>19</v>
      </c>
      <c r="C50" s="15">
        <v>2.94</v>
      </c>
      <c r="D50" s="14">
        <v>4.0039999999999996</v>
      </c>
      <c r="E50" s="23">
        <f>ROUND(C50*D50,2)</f>
        <v>11.77</v>
      </c>
      <c r="F50" s="16">
        <v>0</v>
      </c>
      <c r="G50" s="23">
        <f>ROUND(E50*F50,2)</f>
        <v>0</v>
      </c>
      <c r="H50" s="23">
        <f>ROUND(E50-G50,2)</f>
        <v>11.77</v>
      </c>
    </row>
    <row r="51" spans="1:8" x14ac:dyDescent="0.25">
      <c r="A51" s="14" t="s">
        <v>133</v>
      </c>
      <c r="B51" s="14" t="s">
        <v>19</v>
      </c>
      <c r="C51" s="15">
        <v>2.94</v>
      </c>
      <c r="D51" s="14">
        <v>1.3771</v>
      </c>
      <c r="E51" s="23">
        <f>ROUND(C51*D51,2)</f>
        <v>4.05</v>
      </c>
      <c r="F51" s="16">
        <v>0</v>
      </c>
      <c r="G51" s="23">
        <f>ROUND(E51*F51,2)</f>
        <v>0</v>
      </c>
      <c r="H51" s="23">
        <f>ROUND(E51-G51,2)</f>
        <v>4.05</v>
      </c>
    </row>
    <row r="52" spans="1:8" x14ac:dyDescent="0.25">
      <c r="A52" s="13" t="s">
        <v>47</v>
      </c>
      <c r="C52" s="23"/>
      <c r="E52" s="23"/>
    </row>
    <row r="53" spans="1:8" x14ac:dyDescent="0.25">
      <c r="A53" s="14" t="s">
        <v>42</v>
      </c>
      <c r="B53" s="14" t="s">
        <v>48</v>
      </c>
      <c r="C53" s="15">
        <v>11.4</v>
      </c>
      <c r="D53" s="14">
        <v>1</v>
      </c>
      <c r="E53" s="23">
        <f>ROUND(C53*D53,2)</f>
        <v>11.4</v>
      </c>
      <c r="F53" s="16">
        <v>0</v>
      </c>
      <c r="G53" s="23">
        <f>ROUND(E53*F53,2)</f>
        <v>0</v>
      </c>
      <c r="H53" s="23">
        <f t="shared" ref="H53:H58" si="3">ROUND(E53-G53,2)</f>
        <v>11.4</v>
      </c>
    </row>
    <row r="54" spans="1:8" x14ac:dyDescent="0.25">
      <c r="A54" s="14" t="s">
        <v>38</v>
      </c>
      <c r="B54" s="14" t="s">
        <v>48</v>
      </c>
      <c r="C54" s="15">
        <v>3.31</v>
      </c>
      <c r="D54" s="14">
        <v>1</v>
      </c>
      <c r="E54" s="23">
        <f>ROUND(C54*D54,2)</f>
        <v>3.31</v>
      </c>
      <c r="F54" s="16">
        <v>0</v>
      </c>
      <c r="G54" s="23">
        <f>ROUND(E54*F54,2)</f>
        <v>0</v>
      </c>
      <c r="H54" s="23">
        <f t="shared" si="3"/>
        <v>3.31</v>
      </c>
    </row>
    <row r="55" spans="1:8" x14ac:dyDescent="0.25">
      <c r="A55" s="14" t="s">
        <v>133</v>
      </c>
      <c r="B55" s="14" t="s">
        <v>48</v>
      </c>
      <c r="C55" s="15">
        <v>4.87</v>
      </c>
      <c r="D55" s="14">
        <v>1</v>
      </c>
      <c r="E55" s="23">
        <f>ROUND(C55*D55,2)</f>
        <v>4.87</v>
      </c>
      <c r="F55" s="16">
        <v>0</v>
      </c>
      <c r="G55" s="23">
        <f>ROUND(E55*F55,2)</f>
        <v>0</v>
      </c>
      <c r="H55" s="23">
        <f t="shared" si="3"/>
        <v>4.87</v>
      </c>
    </row>
    <row r="56" spans="1:8" x14ac:dyDescent="0.25">
      <c r="A56" s="9" t="s">
        <v>49</v>
      </c>
      <c r="B56" s="9" t="s">
        <v>48</v>
      </c>
      <c r="C56" s="10">
        <v>31.3</v>
      </c>
      <c r="D56" s="9">
        <v>1</v>
      </c>
      <c r="E56" s="22">
        <f>ROUND(C56*D56,2)</f>
        <v>31.3</v>
      </c>
      <c r="F56" s="11">
        <v>0</v>
      </c>
      <c r="G56" s="22">
        <f>ROUND(E56*F56,2)</f>
        <v>0</v>
      </c>
      <c r="H56" s="22">
        <f t="shared" si="3"/>
        <v>31.3</v>
      </c>
    </row>
    <row r="57" spans="1:8" x14ac:dyDescent="0.25">
      <c r="A57" s="7" t="s">
        <v>50</v>
      </c>
      <c r="C57" s="23"/>
      <c r="E57" s="23">
        <f>SUM(E12:E56)</f>
        <v>688.8</v>
      </c>
      <c r="G57" s="12">
        <f>SUM(G12:G56)</f>
        <v>0</v>
      </c>
      <c r="H57" s="12">
        <f t="shared" si="3"/>
        <v>688.8</v>
      </c>
    </row>
    <row r="58" spans="1:8" x14ac:dyDescent="0.25">
      <c r="A58" s="7" t="s">
        <v>51</v>
      </c>
      <c r="C58" s="23"/>
      <c r="E58" s="23" t="e">
        <f>+#REF!-E57</f>
        <v>#REF!</v>
      </c>
      <c r="G58" s="12" t="e">
        <f>+#REF!-G57</f>
        <v>#REF!</v>
      </c>
      <c r="H58" s="12" t="e">
        <f t="shared" si="3"/>
        <v>#REF!</v>
      </c>
    </row>
    <row r="59" spans="1:8" x14ac:dyDescent="0.25">
      <c r="A59" t="s">
        <v>12</v>
      </c>
      <c r="C59" s="23"/>
      <c r="E59" s="23"/>
    </row>
    <row r="60" spans="1:8" x14ac:dyDescent="0.25">
      <c r="A60" s="7" t="s">
        <v>52</v>
      </c>
      <c r="C60" s="23"/>
      <c r="E60" s="23"/>
    </row>
    <row r="61" spans="1:8" x14ac:dyDescent="0.25">
      <c r="A61" s="14" t="s">
        <v>42</v>
      </c>
      <c r="B61" s="14" t="s">
        <v>48</v>
      </c>
      <c r="C61" s="15">
        <v>22.52</v>
      </c>
      <c r="D61" s="14">
        <v>1</v>
      </c>
      <c r="E61" s="23">
        <f>ROUND(C61*D61,2)</f>
        <v>22.52</v>
      </c>
      <c r="F61" s="16">
        <v>0</v>
      </c>
      <c r="G61" s="23">
        <f>ROUND(E61*F61,2)</f>
        <v>0</v>
      </c>
      <c r="H61" s="23">
        <f t="shared" ref="H61:H66" si="4">ROUND(E61-G61,2)</f>
        <v>22.52</v>
      </c>
    </row>
    <row r="62" spans="1:8" x14ac:dyDescent="0.25">
      <c r="A62" s="14" t="s">
        <v>38</v>
      </c>
      <c r="B62" s="14" t="s">
        <v>48</v>
      </c>
      <c r="C62" s="15">
        <v>25.66</v>
      </c>
      <c r="D62" s="14">
        <v>1</v>
      </c>
      <c r="E62" s="23">
        <f>ROUND(C62*D62,2)</f>
        <v>25.66</v>
      </c>
      <c r="F62" s="16">
        <v>0</v>
      </c>
      <c r="G62" s="23">
        <f>ROUND(E62*F62,2)</f>
        <v>0</v>
      </c>
      <c r="H62" s="23">
        <f t="shared" si="4"/>
        <v>25.66</v>
      </c>
    </row>
    <row r="63" spans="1:8" x14ac:dyDescent="0.25">
      <c r="A63" s="9" t="s">
        <v>133</v>
      </c>
      <c r="B63" s="9" t="s">
        <v>48</v>
      </c>
      <c r="C63" s="10">
        <v>23.31</v>
      </c>
      <c r="D63" s="9">
        <v>1</v>
      </c>
      <c r="E63" s="22">
        <f>ROUND(C63*D63,2)</f>
        <v>23.31</v>
      </c>
      <c r="F63" s="11">
        <v>0</v>
      </c>
      <c r="G63" s="22">
        <f>ROUND(E63*F63,2)</f>
        <v>0</v>
      </c>
      <c r="H63" s="22">
        <f t="shared" si="4"/>
        <v>23.31</v>
      </c>
    </row>
    <row r="64" spans="1:8" x14ac:dyDescent="0.25">
      <c r="A64" s="7" t="s">
        <v>53</v>
      </c>
      <c r="C64" s="23"/>
      <c r="E64" s="23">
        <f>SUM(E61:E63)</f>
        <v>71.489999999999995</v>
      </c>
      <c r="G64" s="12">
        <f>SUM(G61:G63)</f>
        <v>0</v>
      </c>
      <c r="H64" s="12">
        <f t="shared" si="4"/>
        <v>71.489999999999995</v>
      </c>
    </row>
    <row r="65" spans="1:8" x14ac:dyDescent="0.25">
      <c r="A65" s="7" t="s">
        <v>54</v>
      </c>
      <c r="C65" s="23"/>
      <c r="E65" s="23">
        <f>+E57+E64</f>
        <v>760.29</v>
      </c>
      <c r="G65" s="12">
        <f>+G57+G64</f>
        <v>0</v>
      </c>
      <c r="H65" s="12">
        <f t="shared" si="4"/>
        <v>760.29</v>
      </c>
    </row>
    <row r="66" spans="1:8" x14ac:dyDescent="0.25">
      <c r="A66" s="7" t="s">
        <v>55</v>
      </c>
      <c r="C66" s="23"/>
      <c r="E66" s="23" t="e">
        <f>+#REF!-E65</f>
        <v>#REF!</v>
      </c>
      <c r="G66" s="12" t="e">
        <f>+#REF!-G65</f>
        <v>#REF!</v>
      </c>
      <c r="H66" s="12" t="e">
        <f t="shared" si="4"/>
        <v>#REF!</v>
      </c>
    </row>
    <row r="67" spans="1:8" x14ac:dyDescent="0.25">
      <c r="A67" t="s">
        <v>119</v>
      </c>
      <c r="C67" s="23"/>
      <c r="E67" s="23"/>
    </row>
    <row r="68" spans="1:8" x14ac:dyDescent="0.25">
      <c r="A68" t="s">
        <v>483</v>
      </c>
      <c r="C68" s="23"/>
      <c r="E68" s="23"/>
    </row>
    <row r="70" spans="1:8" x14ac:dyDescent="0.25">
      <c r="A70" s="7" t="s">
        <v>120</v>
      </c>
      <c r="C70" s="23"/>
      <c r="E70" s="23"/>
    </row>
    <row r="71" spans="1:8" x14ac:dyDescent="0.25">
      <c r="A71" s="7" t="s">
        <v>121</v>
      </c>
      <c r="C71" s="23"/>
      <c r="E71" s="23"/>
    </row>
    <row r="98" spans="1:8" x14ac:dyDescent="0.25">
      <c r="A98" t="str" cm="1">
        <f t="array" aca="1" ref="A98" ca="1">MID(CELL("filename",A1),FIND("]",CELL("filename",A1))+1,256)</f>
        <v>corn2</v>
      </c>
    </row>
    <row r="99" spans="1:8" x14ac:dyDescent="0.25">
      <c r="A99" s="7" t="s">
        <v>50</v>
      </c>
      <c r="E99" s="25">
        <f>VLOOKUP(A99,$A$1:$H$98,5,FALSE)</f>
        <v>688.8</v>
      </c>
    </row>
    <row r="100" spans="1:8" x14ac:dyDescent="0.25">
      <c r="A100" s="7" t="s">
        <v>288</v>
      </c>
      <c r="E100" s="25">
        <f>VLOOKUP(A100,$A$1:$H$98,5,FALSE)</f>
        <v>71.489999999999995</v>
      </c>
    </row>
    <row r="101" spans="1:8" x14ac:dyDescent="0.25">
      <c r="A101" s="7" t="s">
        <v>289</v>
      </c>
      <c r="E101" s="25">
        <f t="shared" ref="E101:E102" si="5">VLOOKUP(A101,$A$1:$H$98,5,FALSE)</f>
        <v>760.29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F0906-194A-4810-A7CF-362A167B5566}">
  <sheetPr codeName="Sheet40"/>
  <dimension ref="A1:H102"/>
  <sheetViews>
    <sheetView workbookViewId="0">
      <selection activeCell="D7" sqref="D7"/>
    </sheetView>
  </sheetViews>
  <sheetFormatPr defaultRowHeight="15" x14ac:dyDescent="0.25"/>
  <cols>
    <col min="1" max="1" width="22.5703125" customWidth="1"/>
    <col min="5" max="5" width="14.5703125" bestFit="1" customWidth="1"/>
    <col min="8" max="8" width="9.5703125" bestFit="1" customWidth="1"/>
  </cols>
  <sheetData>
    <row r="1" spans="1:8" x14ac:dyDescent="0.25">
      <c r="A1" s="81" t="s">
        <v>451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155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498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17</v>
      </c>
      <c r="C12" s="23"/>
      <c r="E12" s="23"/>
    </row>
    <row r="13" spans="1:8" x14ac:dyDescent="0.25">
      <c r="A13" s="14" t="s">
        <v>66</v>
      </c>
      <c r="B13" s="14" t="s">
        <v>18</v>
      </c>
      <c r="C13" s="15">
        <v>1.0900000000000001</v>
      </c>
      <c r="D13" s="14">
        <v>2.2999999999999998</v>
      </c>
      <c r="E13" s="23">
        <f>ROUND(C13*D13,2)</f>
        <v>2.5099999999999998</v>
      </c>
      <c r="F13" s="16">
        <v>0</v>
      </c>
      <c r="G13" s="23">
        <f>ROUND(E13*F13,2)</f>
        <v>0</v>
      </c>
      <c r="H13" s="23">
        <f>ROUND(E13-G13,2)</f>
        <v>2.5099999999999998</v>
      </c>
    </row>
    <row r="14" spans="1:8" x14ac:dyDescent="0.25">
      <c r="A14" s="14" t="s">
        <v>67</v>
      </c>
      <c r="B14" s="14" t="s">
        <v>26</v>
      </c>
      <c r="C14" s="15">
        <v>3.01</v>
      </c>
      <c r="D14" s="14">
        <v>2.3125</v>
      </c>
      <c r="E14" s="23">
        <f>ROUND(C14*D14,2)</f>
        <v>6.96</v>
      </c>
      <c r="F14" s="16">
        <v>0</v>
      </c>
      <c r="G14" s="23">
        <f>ROUND(E14*F14,2)</f>
        <v>0</v>
      </c>
      <c r="H14" s="23">
        <f>ROUND(E14-G14,2)</f>
        <v>6.96</v>
      </c>
    </row>
    <row r="15" spans="1:8" x14ac:dyDescent="0.25">
      <c r="A15" s="14" t="s">
        <v>68</v>
      </c>
      <c r="B15" s="14" t="s">
        <v>26</v>
      </c>
      <c r="C15" s="15">
        <v>7.75</v>
      </c>
      <c r="D15" s="14">
        <v>0.5</v>
      </c>
      <c r="E15" s="23">
        <f>ROUND(C15*D15,2)</f>
        <v>3.88</v>
      </c>
      <c r="F15" s="16">
        <v>0</v>
      </c>
      <c r="G15" s="23">
        <f>ROUND(E15*F15,2)</f>
        <v>0</v>
      </c>
      <c r="H15" s="23">
        <f>ROUND(E15-G15,2)</f>
        <v>3.88</v>
      </c>
    </row>
    <row r="16" spans="1:8" x14ac:dyDescent="0.25">
      <c r="A16" s="14" t="s">
        <v>495</v>
      </c>
      <c r="B16" s="14" t="s">
        <v>496</v>
      </c>
      <c r="C16" s="15">
        <v>41.25</v>
      </c>
      <c r="D16" s="14">
        <v>1.18</v>
      </c>
      <c r="E16" s="23">
        <f>ROUND(C16*D16,2)</f>
        <v>48.68</v>
      </c>
      <c r="F16" s="16">
        <v>0</v>
      </c>
      <c r="G16" s="23">
        <f>ROUND(E16*F16,2)</f>
        <v>0</v>
      </c>
      <c r="H16" s="23">
        <f>ROUND(E16-G16,2)</f>
        <v>48.68</v>
      </c>
    </row>
    <row r="17" spans="1:8" x14ac:dyDescent="0.25">
      <c r="A17" s="13" t="s">
        <v>69</v>
      </c>
      <c r="C17" s="23"/>
      <c r="E17" s="23"/>
    </row>
    <row r="18" spans="1:8" x14ac:dyDescent="0.25">
      <c r="A18" s="14" t="s">
        <v>70</v>
      </c>
      <c r="B18" s="14" t="s">
        <v>29</v>
      </c>
      <c r="C18" s="15">
        <v>0.11</v>
      </c>
      <c r="D18" s="14">
        <v>1000</v>
      </c>
      <c r="E18" s="23">
        <f>ROUND(C18*D18,2)</f>
        <v>110</v>
      </c>
      <c r="F18" s="16">
        <v>0</v>
      </c>
      <c r="G18" s="23">
        <f>ROUND(E18*F18,2)</f>
        <v>0</v>
      </c>
      <c r="H18" s="23">
        <f>ROUND(E18-G18,2)</f>
        <v>110</v>
      </c>
    </row>
    <row r="19" spans="1:8" x14ac:dyDescent="0.25">
      <c r="A19" s="13" t="s">
        <v>20</v>
      </c>
      <c r="C19" s="23"/>
      <c r="E19" s="23"/>
    </row>
    <row r="20" spans="1:8" x14ac:dyDescent="0.25">
      <c r="A20" s="14" t="s">
        <v>22</v>
      </c>
      <c r="B20" s="14" t="s">
        <v>21</v>
      </c>
      <c r="C20" s="15">
        <v>25.56</v>
      </c>
      <c r="D20" s="14">
        <v>1.5</v>
      </c>
      <c r="E20" s="23">
        <f>ROUND(C20*D20,2)</f>
        <v>38.340000000000003</v>
      </c>
      <c r="F20" s="16">
        <v>0</v>
      </c>
      <c r="G20" s="23">
        <f>ROUND(E20*F20,2)</f>
        <v>0</v>
      </c>
      <c r="H20" s="23">
        <f>ROUND(E20-G20,2)</f>
        <v>38.340000000000003</v>
      </c>
    </row>
    <row r="21" spans="1:8" x14ac:dyDescent="0.25">
      <c r="A21" s="14" t="s">
        <v>103</v>
      </c>
      <c r="B21" s="14" t="s">
        <v>19</v>
      </c>
      <c r="C21" s="15">
        <v>2.63</v>
      </c>
      <c r="D21" s="14">
        <v>28.933199999999999</v>
      </c>
      <c r="E21" s="23">
        <f>ROUND(C21*D21,2)</f>
        <v>76.09</v>
      </c>
      <c r="F21" s="16">
        <v>0</v>
      </c>
      <c r="G21" s="23">
        <f>ROUND(E21*F21,2)</f>
        <v>0</v>
      </c>
      <c r="H21" s="23">
        <f>ROUND(E21-G21,2)</f>
        <v>76.09</v>
      </c>
    </row>
    <row r="22" spans="1:8" x14ac:dyDescent="0.25">
      <c r="A22" s="13" t="s">
        <v>23</v>
      </c>
      <c r="C22" s="23"/>
      <c r="E22" s="23"/>
    </row>
    <row r="23" spans="1:8" x14ac:dyDescent="0.25">
      <c r="A23" s="14" t="s">
        <v>71</v>
      </c>
      <c r="B23" s="14" t="s">
        <v>48</v>
      </c>
      <c r="C23" s="15">
        <v>20</v>
      </c>
      <c r="D23" s="14">
        <v>1</v>
      </c>
      <c r="E23" s="23">
        <f>ROUND(C23*D23,2)</f>
        <v>20</v>
      </c>
      <c r="F23" s="16">
        <v>0</v>
      </c>
      <c r="G23" s="23">
        <f>ROUND(E23*F23,2)</f>
        <v>0</v>
      </c>
      <c r="H23" s="23">
        <f>ROUND(E23-G23,2)</f>
        <v>20</v>
      </c>
    </row>
    <row r="24" spans="1:8" x14ac:dyDescent="0.25">
      <c r="A24" s="13" t="s">
        <v>24</v>
      </c>
      <c r="C24" s="23"/>
      <c r="E24" s="23"/>
    </row>
    <row r="25" spans="1:8" x14ac:dyDescent="0.25">
      <c r="A25" s="14" t="s">
        <v>59</v>
      </c>
      <c r="B25" s="14" t="s">
        <v>26</v>
      </c>
      <c r="C25" s="15">
        <v>15</v>
      </c>
      <c r="D25" s="14">
        <v>0.5</v>
      </c>
      <c r="E25" s="23">
        <f t="shared" ref="E25:E30" si="0">ROUND(C25*D25,2)</f>
        <v>7.5</v>
      </c>
      <c r="F25" s="16">
        <v>0</v>
      </c>
      <c r="G25" s="23">
        <f t="shared" ref="G25:G30" si="1">ROUND(E25*F25,2)</f>
        <v>0</v>
      </c>
      <c r="H25" s="23">
        <f t="shared" ref="H25:H30" si="2">ROUND(E25-G25,2)</f>
        <v>7.5</v>
      </c>
    </row>
    <row r="26" spans="1:8" x14ac:dyDescent="0.25">
      <c r="A26" s="14" t="s">
        <v>25</v>
      </c>
      <c r="B26" s="14" t="s">
        <v>18</v>
      </c>
      <c r="C26" s="15">
        <v>0.12</v>
      </c>
      <c r="D26" s="14">
        <v>96</v>
      </c>
      <c r="E26" s="23">
        <f t="shared" si="0"/>
        <v>11.52</v>
      </c>
      <c r="F26" s="16">
        <v>0</v>
      </c>
      <c r="G26" s="23">
        <f t="shared" si="1"/>
        <v>0</v>
      </c>
      <c r="H26" s="23">
        <f t="shared" si="2"/>
        <v>11.52</v>
      </c>
    </row>
    <row r="27" spans="1:8" x14ac:dyDescent="0.25">
      <c r="A27" s="14" t="s">
        <v>105</v>
      </c>
      <c r="B27" s="14" t="s">
        <v>18</v>
      </c>
      <c r="C27" s="15">
        <v>0.32</v>
      </c>
      <c r="D27" s="14">
        <v>48</v>
      </c>
      <c r="E27" s="23">
        <f t="shared" si="0"/>
        <v>15.36</v>
      </c>
      <c r="F27" s="16">
        <v>0</v>
      </c>
      <c r="G27" s="23">
        <f t="shared" si="1"/>
        <v>0</v>
      </c>
      <c r="H27" s="23">
        <f t="shared" si="2"/>
        <v>15.36</v>
      </c>
    </row>
    <row r="28" spans="1:8" x14ac:dyDescent="0.25">
      <c r="A28" s="14" t="s">
        <v>106</v>
      </c>
      <c r="B28" s="14" t="s">
        <v>26</v>
      </c>
      <c r="C28" s="15">
        <v>7.34</v>
      </c>
      <c r="D28" s="14">
        <v>2</v>
      </c>
      <c r="E28" s="23">
        <f t="shared" si="0"/>
        <v>14.68</v>
      </c>
      <c r="F28" s="16">
        <v>0</v>
      </c>
      <c r="G28" s="23">
        <f t="shared" si="1"/>
        <v>0</v>
      </c>
      <c r="H28" s="23">
        <f t="shared" si="2"/>
        <v>14.68</v>
      </c>
    </row>
    <row r="29" spans="1:8" x14ac:dyDescent="0.25">
      <c r="A29" s="14" t="s">
        <v>369</v>
      </c>
      <c r="B29" s="14" t="s">
        <v>18</v>
      </c>
      <c r="C29" s="15">
        <v>1.06</v>
      </c>
      <c r="D29" s="14">
        <v>25.6</v>
      </c>
      <c r="E29" s="23">
        <f t="shared" si="0"/>
        <v>27.14</v>
      </c>
      <c r="F29" s="16">
        <v>0</v>
      </c>
      <c r="G29" s="23">
        <f t="shared" si="1"/>
        <v>0</v>
      </c>
      <c r="H29" s="23">
        <f t="shared" si="2"/>
        <v>27.14</v>
      </c>
    </row>
    <row r="30" spans="1:8" x14ac:dyDescent="0.25">
      <c r="A30" s="14" t="s">
        <v>74</v>
      </c>
      <c r="B30" s="14" t="s">
        <v>26</v>
      </c>
      <c r="C30" s="15">
        <v>7.79</v>
      </c>
      <c r="D30" s="14">
        <v>2</v>
      </c>
      <c r="E30" s="23">
        <f t="shared" si="0"/>
        <v>15.58</v>
      </c>
      <c r="F30" s="16">
        <v>0</v>
      </c>
      <c r="G30" s="23">
        <f t="shared" si="1"/>
        <v>0</v>
      </c>
      <c r="H30" s="23">
        <f t="shared" si="2"/>
        <v>15.58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107</v>
      </c>
      <c r="B32" s="14" t="s">
        <v>18</v>
      </c>
      <c r="C32" s="15">
        <v>1.77</v>
      </c>
      <c r="D32" s="14">
        <v>3.2</v>
      </c>
      <c r="E32" s="23">
        <f>ROUND(C32*D32,2)</f>
        <v>5.66</v>
      </c>
      <c r="F32" s="16">
        <v>0</v>
      </c>
      <c r="G32" s="23">
        <f>ROUND(E32*F32,2)</f>
        <v>0</v>
      </c>
      <c r="H32" s="23">
        <f>ROUND(E32-G32,2)</f>
        <v>5.66</v>
      </c>
    </row>
    <row r="33" spans="1:8" x14ac:dyDescent="0.25">
      <c r="A33" s="14" t="s">
        <v>79</v>
      </c>
      <c r="B33" s="14" t="s">
        <v>18</v>
      </c>
      <c r="C33" s="15">
        <v>7.29</v>
      </c>
      <c r="D33" s="14">
        <v>2</v>
      </c>
      <c r="E33" s="23">
        <f>ROUND(C33*D33,2)</f>
        <v>14.58</v>
      </c>
      <c r="F33" s="16">
        <v>0</v>
      </c>
      <c r="G33" s="23">
        <f>ROUND(E33*F33,2)</f>
        <v>0</v>
      </c>
      <c r="H33" s="23">
        <f>ROUND(E33-G33,2)</f>
        <v>14.58</v>
      </c>
    </row>
    <row r="34" spans="1:8" x14ac:dyDescent="0.25">
      <c r="A34" s="14" t="s">
        <v>78</v>
      </c>
      <c r="B34" s="14" t="s">
        <v>29</v>
      </c>
      <c r="C34" s="15">
        <v>7.97</v>
      </c>
      <c r="D34" s="14">
        <v>1.5</v>
      </c>
      <c r="E34" s="23">
        <f>ROUND(C34*D34,2)</f>
        <v>11.96</v>
      </c>
      <c r="F34" s="16">
        <v>0</v>
      </c>
      <c r="G34" s="23">
        <f>ROUND(E34*F34,2)</f>
        <v>0</v>
      </c>
      <c r="H34" s="23">
        <f>ROUND(E34-G34,2)</f>
        <v>11.96</v>
      </c>
    </row>
    <row r="35" spans="1:8" x14ac:dyDescent="0.25">
      <c r="A35" s="14" t="s">
        <v>111</v>
      </c>
      <c r="B35" s="14" t="s">
        <v>48</v>
      </c>
      <c r="C35" s="15">
        <v>15</v>
      </c>
      <c r="D35" s="14">
        <v>1</v>
      </c>
      <c r="E35" s="23">
        <f>ROUND(C35*D35,2)</f>
        <v>15</v>
      </c>
      <c r="F35" s="16">
        <v>0</v>
      </c>
      <c r="G35" s="23">
        <f>ROUND(E35*F35,2)</f>
        <v>0</v>
      </c>
      <c r="H35" s="23">
        <f>ROUND(E35-G35,2)</f>
        <v>15</v>
      </c>
    </row>
    <row r="36" spans="1:8" x14ac:dyDescent="0.25">
      <c r="A36" s="13" t="s">
        <v>33</v>
      </c>
      <c r="C36" s="23"/>
      <c r="E36" s="23"/>
    </row>
    <row r="37" spans="1:8" x14ac:dyDescent="0.25">
      <c r="A37" s="14" t="s">
        <v>444</v>
      </c>
      <c r="B37" s="14" t="s">
        <v>60</v>
      </c>
      <c r="C37" s="15">
        <v>3.64</v>
      </c>
      <c r="D37" s="14">
        <v>45</v>
      </c>
      <c r="E37" s="23">
        <f>ROUND(C37*D37,2)</f>
        <v>163.80000000000001</v>
      </c>
      <c r="F37" s="16">
        <v>0</v>
      </c>
      <c r="G37" s="23">
        <f>ROUND(E37*F37,2)</f>
        <v>0</v>
      </c>
      <c r="H37" s="23">
        <f>ROUND(E37-G37,2)</f>
        <v>163.80000000000001</v>
      </c>
    </row>
    <row r="38" spans="1:8" x14ac:dyDescent="0.25">
      <c r="A38" s="13" t="s">
        <v>85</v>
      </c>
      <c r="C38" s="23"/>
      <c r="E38" s="23"/>
    </row>
    <row r="39" spans="1:8" x14ac:dyDescent="0.25">
      <c r="A39" s="14" t="s">
        <v>86</v>
      </c>
      <c r="B39" s="14" t="s">
        <v>18</v>
      </c>
      <c r="C39" s="15">
        <v>0.06</v>
      </c>
      <c r="D39" s="14">
        <v>32</v>
      </c>
      <c r="E39" s="23">
        <f>ROUND(C39*D39,2)</f>
        <v>1.92</v>
      </c>
      <c r="F39" s="16">
        <v>0</v>
      </c>
      <c r="G39" s="23">
        <f>ROUND(E39*F39,2)</f>
        <v>0</v>
      </c>
      <c r="H39" s="23">
        <f>ROUND(E39-G39,2)</f>
        <v>1.92</v>
      </c>
    </row>
    <row r="40" spans="1:8" x14ac:dyDescent="0.25">
      <c r="A40" s="13" t="s">
        <v>113</v>
      </c>
      <c r="C40" s="23"/>
      <c r="E40" s="23"/>
    </row>
    <row r="41" spans="1:8" x14ac:dyDescent="0.25">
      <c r="A41" s="14" t="s">
        <v>114</v>
      </c>
      <c r="B41" s="14" t="s">
        <v>26</v>
      </c>
      <c r="C41" s="15">
        <v>3.3</v>
      </c>
      <c r="D41" s="14">
        <v>0.4</v>
      </c>
      <c r="E41" s="23">
        <f>ROUND(C41*D41,2)</f>
        <v>1.32</v>
      </c>
      <c r="F41" s="16">
        <v>0</v>
      </c>
      <c r="G41" s="23">
        <f>ROUND(E41*F41,2)</f>
        <v>0</v>
      </c>
      <c r="H41" s="23">
        <f>ROUND(E41-G41,2)</f>
        <v>1.32</v>
      </c>
    </row>
    <row r="42" spans="1:8" x14ac:dyDescent="0.25">
      <c r="A42" s="13" t="s">
        <v>61</v>
      </c>
      <c r="C42" s="23"/>
      <c r="E42" s="23"/>
    </row>
    <row r="43" spans="1:8" x14ac:dyDescent="0.25">
      <c r="A43" s="14" t="s">
        <v>62</v>
      </c>
      <c r="B43" s="14" t="s">
        <v>48</v>
      </c>
      <c r="C43" s="15">
        <v>9</v>
      </c>
      <c r="D43" s="14">
        <v>1</v>
      </c>
      <c r="E43" s="23">
        <f>ROUND(C43*D43,2)</f>
        <v>9</v>
      </c>
      <c r="F43" s="16">
        <v>0</v>
      </c>
      <c r="G43" s="23">
        <f>ROUND(E43*F43,2)</f>
        <v>0</v>
      </c>
      <c r="H43" s="23">
        <f>ROUND(E43-G43,2)</f>
        <v>9</v>
      </c>
    </row>
    <row r="44" spans="1:8" x14ac:dyDescent="0.25">
      <c r="A44" s="13" t="s">
        <v>87</v>
      </c>
      <c r="C44" s="23"/>
      <c r="E44" s="23"/>
    </row>
    <row r="45" spans="1:8" x14ac:dyDescent="0.25">
      <c r="A45" s="14" t="s">
        <v>88</v>
      </c>
      <c r="B45" s="14" t="s">
        <v>48</v>
      </c>
      <c r="C45" s="15">
        <v>1</v>
      </c>
      <c r="D45" s="14">
        <v>1</v>
      </c>
      <c r="E45" s="23">
        <f>ROUND(C45*D45,2)</f>
        <v>1</v>
      </c>
      <c r="F45" s="16">
        <v>0</v>
      </c>
      <c r="G45" s="23">
        <f>ROUND(E45*F45,2)</f>
        <v>0</v>
      </c>
      <c r="H45" s="23">
        <f>ROUND(E45-G45,2)</f>
        <v>1</v>
      </c>
    </row>
    <row r="46" spans="1:8" x14ac:dyDescent="0.25">
      <c r="A46" s="13" t="s">
        <v>34</v>
      </c>
      <c r="C46" s="23"/>
      <c r="E46" s="23"/>
    </row>
    <row r="47" spans="1:8" x14ac:dyDescent="0.25">
      <c r="A47" s="14" t="s">
        <v>35</v>
      </c>
      <c r="B47" s="14" t="s">
        <v>36</v>
      </c>
      <c r="C47" s="15">
        <v>63.67</v>
      </c>
      <c r="D47" s="14">
        <v>0.66600000000000004</v>
      </c>
      <c r="E47" s="23">
        <f>ROUND(C47*D47,2)</f>
        <v>42.4</v>
      </c>
      <c r="F47" s="16">
        <v>0</v>
      </c>
      <c r="G47" s="23">
        <f>ROUND(E47*F47,2)</f>
        <v>0</v>
      </c>
      <c r="H47" s="23">
        <f>ROUND(E47-G47,2)</f>
        <v>42.4</v>
      </c>
    </row>
    <row r="48" spans="1:8" x14ac:dyDescent="0.25">
      <c r="A48" s="13" t="s">
        <v>115</v>
      </c>
      <c r="C48" s="23"/>
      <c r="E48" s="23"/>
    </row>
    <row r="49" spans="1:8" x14ac:dyDescent="0.25">
      <c r="A49" s="14" t="s">
        <v>116</v>
      </c>
      <c r="B49" s="14" t="s">
        <v>48</v>
      </c>
      <c r="C49" s="15">
        <v>8</v>
      </c>
      <c r="D49" s="14">
        <v>1</v>
      </c>
      <c r="E49" s="23">
        <f>ROUND(C49*D49,2)</f>
        <v>8</v>
      </c>
      <c r="F49" s="16">
        <v>0</v>
      </c>
      <c r="G49" s="23">
        <f>ROUND(E49*F49,2)</f>
        <v>0</v>
      </c>
      <c r="H49" s="23">
        <f>ROUND(E49-G49,2)</f>
        <v>8</v>
      </c>
    </row>
    <row r="50" spans="1:8" x14ac:dyDescent="0.25">
      <c r="A50" s="13" t="s">
        <v>117</v>
      </c>
      <c r="C50" s="23"/>
      <c r="E50" s="23"/>
    </row>
    <row r="51" spans="1:8" x14ac:dyDescent="0.25">
      <c r="A51" s="14" t="s">
        <v>118</v>
      </c>
      <c r="B51" s="14" t="s">
        <v>48</v>
      </c>
      <c r="C51" s="15">
        <v>10</v>
      </c>
      <c r="D51" s="14">
        <v>0.33300000000000002</v>
      </c>
      <c r="E51" s="23">
        <f>ROUND(C51*D51,2)</f>
        <v>3.33</v>
      </c>
      <c r="F51" s="16">
        <v>0</v>
      </c>
      <c r="G51" s="23">
        <f>ROUND(E51*F51,2)</f>
        <v>0</v>
      </c>
      <c r="H51" s="23">
        <f>ROUND(E51-G51,2)</f>
        <v>3.33</v>
      </c>
    </row>
    <row r="52" spans="1:8" x14ac:dyDescent="0.25">
      <c r="A52" s="13" t="s">
        <v>37</v>
      </c>
      <c r="C52" s="23"/>
      <c r="E52" s="23"/>
    </row>
    <row r="53" spans="1:8" x14ac:dyDescent="0.25">
      <c r="A53" s="14" t="s">
        <v>38</v>
      </c>
      <c r="B53" s="14" t="s">
        <v>39</v>
      </c>
      <c r="C53" s="15">
        <v>19.28</v>
      </c>
      <c r="D53" s="14">
        <v>0.51219999999999999</v>
      </c>
      <c r="E53" s="23">
        <f>ROUND(C53*D53,2)</f>
        <v>9.8800000000000008</v>
      </c>
      <c r="F53" s="16">
        <v>0</v>
      </c>
      <c r="G53" s="23">
        <f>ROUND(E53*F53,2)</f>
        <v>0</v>
      </c>
      <c r="H53" s="23">
        <f>ROUND(E53-G53,2)</f>
        <v>9.8800000000000008</v>
      </c>
    </row>
    <row r="54" spans="1:8" x14ac:dyDescent="0.25">
      <c r="A54" s="14" t="s">
        <v>91</v>
      </c>
      <c r="B54" s="14" t="s">
        <v>39</v>
      </c>
      <c r="C54" s="15">
        <v>19.28</v>
      </c>
      <c r="D54" s="14">
        <v>0.2722</v>
      </c>
      <c r="E54" s="23">
        <f>ROUND(C54*D54,2)</f>
        <v>5.25</v>
      </c>
      <c r="F54" s="16">
        <v>0</v>
      </c>
      <c r="G54" s="23">
        <f>ROUND(E54*F54,2)</f>
        <v>0</v>
      </c>
      <c r="H54" s="23">
        <f>ROUND(E54-G54,2)</f>
        <v>5.25</v>
      </c>
    </row>
    <row r="55" spans="1:8" x14ac:dyDescent="0.25">
      <c r="A55" s="13" t="s">
        <v>43</v>
      </c>
      <c r="C55" s="23"/>
      <c r="E55" s="23"/>
    </row>
    <row r="56" spans="1:8" x14ac:dyDescent="0.25">
      <c r="A56" s="14" t="s">
        <v>42</v>
      </c>
      <c r="B56" s="14" t="s">
        <v>39</v>
      </c>
      <c r="C56" s="15">
        <v>9.06</v>
      </c>
      <c r="D56" s="14">
        <v>0.1236</v>
      </c>
      <c r="E56" s="23">
        <f>ROUND(C56*D56,2)</f>
        <v>1.1200000000000001</v>
      </c>
      <c r="F56" s="16">
        <v>0</v>
      </c>
      <c r="G56" s="23">
        <f>ROUND(E56*F56,2)</f>
        <v>0</v>
      </c>
      <c r="H56" s="23">
        <f>ROUND(E56-G56,2)</f>
        <v>1.1200000000000001</v>
      </c>
    </row>
    <row r="57" spans="1:8" x14ac:dyDescent="0.25">
      <c r="A57" s="14" t="s">
        <v>91</v>
      </c>
      <c r="B57" s="14" t="s">
        <v>39</v>
      </c>
      <c r="C57" s="15">
        <v>9.06</v>
      </c>
      <c r="D57" s="14">
        <v>0.22220000000000001</v>
      </c>
      <c r="E57" s="23">
        <f>ROUND(C57*D57,2)</f>
        <v>2.0099999999999998</v>
      </c>
      <c r="F57" s="16">
        <v>0</v>
      </c>
      <c r="G57" s="23">
        <f>ROUND(E57*F57,2)</f>
        <v>0</v>
      </c>
      <c r="H57" s="23">
        <f>ROUND(E57-G57,2)</f>
        <v>2.0099999999999998</v>
      </c>
    </row>
    <row r="58" spans="1:8" x14ac:dyDescent="0.25">
      <c r="A58" s="14" t="s">
        <v>44</v>
      </c>
      <c r="B58" s="14" t="s">
        <v>39</v>
      </c>
      <c r="C58" s="15">
        <v>19.3</v>
      </c>
      <c r="D58" s="14">
        <v>0.62749999999999995</v>
      </c>
      <c r="E58" s="23">
        <f>ROUND(C58*D58,2)</f>
        <v>12.11</v>
      </c>
      <c r="F58" s="16">
        <v>0</v>
      </c>
      <c r="G58" s="23">
        <f>ROUND(E58*F58,2)</f>
        <v>0</v>
      </c>
      <c r="H58" s="23">
        <f>ROUND(E58-G58,2)</f>
        <v>12.11</v>
      </c>
    </row>
    <row r="59" spans="1:8" x14ac:dyDescent="0.25">
      <c r="A59" s="13" t="s">
        <v>45</v>
      </c>
      <c r="C59" s="23"/>
      <c r="E59" s="23"/>
    </row>
    <row r="60" spans="1:8" x14ac:dyDescent="0.25">
      <c r="A60" s="14" t="s">
        <v>38</v>
      </c>
      <c r="B60" s="14" t="s">
        <v>19</v>
      </c>
      <c r="C60" s="15">
        <v>2.94</v>
      </c>
      <c r="D60" s="14">
        <v>7.9099000000000004</v>
      </c>
      <c r="E60" s="23">
        <f>ROUND(C60*D60,2)</f>
        <v>23.26</v>
      </c>
      <c r="F60" s="16">
        <v>0</v>
      </c>
      <c r="G60" s="23">
        <f>ROUND(E60*F60,2)</f>
        <v>0</v>
      </c>
      <c r="H60" s="23">
        <f>ROUND(E60-G60,2)</f>
        <v>23.26</v>
      </c>
    </row>
    <row r="61" spans="1:8" x14ac:dyDescent="0.25">
      <c r="A61" s="14" t="s">
        <v>91</v>
      </c>
      <c r="B61" s="14" t="s">
        <v>19</v>
      </c>
      <c r="C61" s="15">
        <v>2.94</v>
      </c>
      <c r="D61" s="14">
        <v>5.7069000000000001</v>
      </c>
      <c r="E61" s="23">
        <f>ROUND(C61*D61,2)</f>
        <v>16.78</v>
      </c>
      <c r="F61" s="16">
        <v>0</v>
      </c>
      <c r="G61" s="23">
        <f>ROUND(E61*F61,2)</f>
        <v>0</v>
      </c>
      <c r="H61" s="23">
        <f>ROUND(E61-G61,2)</f>
        <v>16.78</v>
      </c>
    </row>
    <row r="62" spans="1:8" x14ac:dyDescent="0.25">
      <c r="A62" s="13" t="s">
        <v>47</v>
      </c>
      <c r="C62" s="23"/>
      <c r="E62" s="23"/>
    </row>
    <row r="63" spans="1:8" x14ac:dyDescent="0.25">
      <c r="A63" s="14" t="s">
        <v>42</v>
      </c>
      <c r="B63" s="14" t="s">
        <v>48</v>
      </c>
      <c r="C63" s="15">
        <v>12.29</v>
      </c>
      <c r="D63" s="14">
        <v>1</v>
      </c>
      <c r="E63" s="23">
        <f>ROUND(C63*D63,2)</f>
        <v>12.29</v>
      </c>
      <c r="F63" s="16">
        <v>0</v>
      </c>
      <c r="G63" s="23">
        <f>ROUND(E63*F63,2)</f>
        <v>0</v>
      </c>
      <c r="H63" s="23">
        <f t="shared" ref="H63:H68" si="3">ROUND(E63-G63,2)</f>
        <v>12.29</v>
      </c>
    </row>
    <row r="64" spans="1:8" x14ac:dyDescent="0.25">
      <c r="A64" s="14" t="s">
        <v>38</v>
      </c>
      <c r="B64" s="14" t="s">
        <v>48</v>
      </c>
      <c r="C64" s="15">
        <v>6.31</v>
      </c>
      <c r="D64" s="14">
        <v>1</v>
      </c>
      <c r="E64" s="23">
        <f>ROUND(C64*D64,2)</f>
        <v>6.31</v>
      </c>
      <c r="F64" s="16">
        <v>0</v>
      </c>
      <c r="G64" s="23">
        <f>ROUND(E64*F64,2)</f>
        <v>0</v>
      </c>
      <c r="H64" s="23">
        <f t="shared" si="3"/>
        <v>6.31</v>
      </c>
    </row>
    <row r="65" spans="1:8" x14ac:dyDescent="0.25">
      <c r="A65" s="14" t="s">
        <v>91</v>
      </c>
      <c r="B65" s="14" t="s">
        <v>48</v>
      </c>
      <c r="C65" s="15">
        <v>31.49</v>
      </c>
      <c r="D65" s="14">
        <v>1</v>
      </c>
      <c r="E65" s="23">
        <f>ROUND(C65*D65,2)</f>
        <v>31.49</v>
      </c>
      <c r="F65" s="16">
        <v>0</v>
      </c>
      <c r="G65" s="23">
        <f>ROUND(E65*F65,2)</f>
        <v>0</v>
      </c>
      <c r="H65" s="23">
        <f t="shared" si="3"/>
        <v>31.49</v>
      </c>
    </row>
    <row r="66" spans="1:8" x14ac:dyDescent="0.25">
      <c r="A66" s="9" t="s">
        <v>49</v>
      </c>
      <c r="B66" s="9" t="s">
        <v>48</v>
      </c>
      <c r="C66" s="10">
        <v>28.1</v>
      </c>
      <c r="D66" s="9">
        <v>1</v>
      </c>
      <c r="E66" s="22">
        <f>ROUND(C66*D66,2)</f>
        <v>28.1</v>
      </c>
      <c r="F66" s="11">
        <v>0</v>
      </c>
      <c r="G66" s="22">
        <f>ROUND(E66*F66,2)</f>
        <v>0</v>
      </c>
      <c r="H66" s="22">
        <f t="shared" si="3"/>
        <v>28.1</v>
      </c>
    </row>
    <row r="67" spans="1:8" x14ac:dyDescent="0.25">
      <c r="A67" s="7" t="s">
        <v>50</v>
      </c>
      <c r="C67" s="23"/>
      <c r="E67" s="23">
        <f>SUM(E13:E66)</f>
        <v>824.81</v>
      </c>
      <c r="G67" s="12">
        <f>SUM(G13:G66)</f>
        <v>0</v>
      </c>
      <c r="H67" s="12">
        <f t="shared" si="3"/>
        <v>824.81</v>
      </c>
    </row>
    <row r="68" spans="1:8" x14ac:dyDescent="0.25">
      <c r="A68" s="7" t="s">
        <v>51</v>
      </c>
      <c r="C68" s="23"/>
      <c r="E68" s="23" t="e">
        <f>+#REF!-E67</f>
        <v>#REF!</v>
      </c>
      <c r="G68" s="12" t="e">
        <f>+#REF!-G67</f>
        <v>#REF!</v>
      </c>
      <c r="H68" s="12" t="e">
        <f t="shared" si="3"/>
        <v>#REF!</v>
      </c>
    </row>
    <row r="69" spans="1:8" x14ac:dyDescent="0.25">
      <c r="A69" t="s">
        <v>12</v>
      </c>
      <c r="C69" s="23"/>
      <c r="E69" s="23"/>
    </row>
    <row r="70" spans="1:8" x14ac:dyDescent="0.25">
      <c r="A70" s="7" t="s">
        <v>52</v>
      </c>
      <c r="C70" s="23"/>
      <c r="E70" s="23"/>
    </row>
    <row r="71" spans="1:8" x14ac:dyDescent="0.25">
      <c r="A71" s="14" t="s">
        <v>42</v>
      </c>
      <c r="B71" s="14" t="s">
        <v>48</v>
      </c>
      <c r="C71" s="15">
        <v>23.63</v>
      </c>
      <c r="D71" s="14">
        <v>1</v>
      </c>
      <c r="E71" s="23">
        <f>ROUND(C71*D71,2)</f>
        <v>23.63</v>
      </c>
      <c r="F71" s="16">
        <v>0</v>
      </c>
      <c r="G71" s="23">
        <f>ROUND(E71*F71,2)</f>
        <v>0</v>
      </c>
      <c r="H71" s="23">
        <f t="shared" ref="H71:H76" si="4">ROUND(E71-G71,2)</f>
        <v>23.63</v>
      </c>
    </row>
    <row r="72" spans="1:8" x14ac:dyDescent="0.25">
      <c r="A72" s="14" t="s">
        <v>38</v>
      </c>
      <c r="B72" s="14" t="s">
        <v>48</v>
      </c>
      <c r="C72" s="15">
        <v>48.89</v>
      </c>
      <c r="D72" s="14">
        <v>1</v>
      </c>
      <c r="E72" s="23">
        <f>ROUND(C72*D72,2)</f>
        <v>48.89</v>
      </c>
      <c r="F72" s="16">
        <v>0</v>
      </c>
      <c r="G72" s="23">
        <f>ROUND(E72*F72,2)</f>
        <v>0</v>
      </c>
      <c r="H72" s="23">
        <f t="shared" si="4"/>
        <v>48.89</v>
      </c>
    </row>
    <row r="73" spans="1:8" x14ac:dyDescent="0.25">
      <c r="A73" s="9" t="s">
        <v>91</v>
      </c>
      <c r="B73" s="9" t="s">
        <v>48</v>
      </c>
      <c r="C73" s="10">
        <v>157.02000000000001</v>
      </c>
      <c r="D73" s="9">
        <v>1</v>
      </c>
      <c r="E73" s="22">
        <f>ROUND(C73*D73,2)</f>
        <v>157.02000000000001</v>
      </c>
      <c r="F73" s="11">
        <v>0</v>
      </c>
      <c r="G73" s="22">
        <f>ROUND(E73*F73,2)</f>
        <v>0</v>
      </c>
      <c r="H73" s="22">
        <f t="shared" si="4"/>
        <v>157.02000000000001</v>
      </c>
    </row>
    <row r="74" spans="1:8" x14ac:dyDescent="0.25">
      <c r="A74" s="7" t="s">
        <v>53</v>
      </c>
      <c r="C74" s="23"/>
      <c r="E74" s="23">
        <f>SUM(E71:E73)</f>
        <v>229.54000000000002</v>
      </c>
      <c r="G74" s="12">
        <f>SUM(G71:G73)</f>
        <v>0</v>
      </c>
      <c r="H74" s="12">
        <f t="shared" si="4"/>
        <v>229.54</v>
      </c>
    </row>
    <row r="75" spans="1:8" x14ac:dyDescent="0.25">
      <c r="A75" s="7" t="s">
        <v>54</v>
      </c>
      <c r="C75" s="23"/>
      <c r="E75" s="23">
        <f>+E67+E74</f>
        <v>1054.3499999999999</v>
      </c>
      <c r="G75" s="12">
        <f>+G67+G74</f>
        <v>0</v>
      </c>
      <c r="H75" s="12">
        <f t="shared" si="4"/>
        <v>1054.3499999999999</v>
      </c>
    </row>
    <row r="76" spans="1:8" x14ac:dyDescent="0.25">
      <c r="A76" s="7" t="s">
        <v>55</v>
      </c>
      <c r="C76" s="23"/>
      <c r="E76" s="23" t="e">
        <f>+#REF!-E75</f>
        <v>#REF!</v>
      </c>
      <c r="G76" s="12" t="e">
        <f>+#REF!-G75</f>
        <v>#REF!</v>
      </c>
      <c r="H76" s="12" t="e">
        <f t="shared" si="4"/>
        <v>#REF!</v>
      </c>
    </row>
    <row r="77" spans="1:8" x14ac:dyDescent="0.25">
      <c r="A77" t="s">
        <v>119</v>
      </c>
      <c r="C77" s="23"/>
      <c r="E77" s="23"/>
    </row>
    <row r="78" spans="1:8" x14ac:dyDescent="0.25">
      <c r="A78" t="s">
        <v>483</v>
      </c>
      <c r="C78" s="23"/>
      <c r="E78" s="23"/>
    </row>
    <row r="79" spans="1:8" x14ac:dyDescent="0.25">
      <c r="A79" s="7" t="s">
        <v>120</v>
      </c>
      <c r="C79" s="23"/>
      <c r="E79" s="23"/>
    </row>
    <row r="80" spans="1:8" x14ac:dyDescent="0.25">
      <c r="A80" s="7" t="s">
        <v>121</v>
      </c>
      <c r="C80" s="23"/>
      <c r="E80" s="23"/>
    </row>
    <row r="98" spans="1:5" x14ac:dyDescent="0.25">
      <c r="A98" t="str" cm="1">
        <f t="array" aca="1" ref="A98" ca="1">MID(CELL("filename",A1),FIND("]",CELL("filename",A1))+1,256)</f>
        <v>cotton28</v>
      </c>
    </row>
    <row r="99" spans="1:5" x14ac:dyDescent="0.25">
      <c r="A99" s="7" t="s">
        <v>50</v>
      </c>
      <c r="E99" s="25">
        <f>VLOOKUP(A99,$A$1:$H$98,5,FALSE)</f>
        <v>824.81</v>
      </c>
    </row>
    <row r="100" spans="1:5" x14ac:dyDescent="0.25">
      <c r="A100" s="7" t="s">
        <v>288</v>
      </c>
      <c r="E100" s="25">
        <f>VLOOKUP(A100,$A$1:$H$98,5,FALSE)</f>
        <v>229.54000000000002</v>
      </c>
    </row>
    <row r="101" spans="1:5" x14ac:dyDescent="0.25">
      <c r="A101" s="7" t="s">
        <v>289</v>
      </c>
      <c r="E101" s="25">
        <f t="shared" ref="E101:E102" si="5">VLOOKUP(A101,$A$1:$H$98,5,FALSE)</f>
        <v>1054.3499999999999</v>
      </c>
    </row>
    <row r="102" spans="1:5" x14ac:dyDescent="0.25">
      <c r="A102" s="7" t="s">
        <v>55</v>
      </c>
      <c r="E102" s="25" t="e">
        <f t="shared" si="5"/>
        <v>#REF!</v>
      </c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5AF21-C8BF-41D3-A067-3A6CC6E1E8D0}">
  <sheetPr codeName="Sheet41"/>
  <dimension ref="A1:H102"/>
  <sheetViews>
    <sheetView workbookViewId="0">
      <selection activeCell="D7" sqref="D7"/>
    </sheetView>
  </sheetViews>
  <sheetFormatPr defaultRowHeight="15" x14ac:dyDescent="0.25"/>
  <cols>
    <col min="1" max="1" width="23.140625" customWidth="1"/>
    <col min="5" max="5" width="14.5703125" bestFit="1" customWidth="1"/>
    <col min="8" max="8" width="9.5703125" bestFit="1" customWidth="1"/>
  </cols>
  <sheetData>
    <row r="1" spans="1:8" x14ac:dyDescent="0.25">
      <c r="A1" s="81" t="s">
        <v>452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160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498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17</v>
      </c>
      <c r="C12" s="23"/>
      <c r="E12" s="23"/>
    </row>
    <row r="13" spans="1:8" x14ac:dyDescent="0.25">
      <c r="A13" s="14" t="s">
        <v>66</v>
      </c>
      <c r="B13" s="14" t="s">
        <v>18</v>
      </c>
      <c r="C13" s="15">
        <v>1.0900000000000001</v>
      </c>
      <c r="D13" s="14">
        <v>2.2999999999999998</v>
      </c>
      <c r="E13" s="23">
        <f>ROUND(C13*D13,2)</f>
        <v>2.5099999999999998</v>
      </c>
      <c r="F13" s="16">
        <v>0</v>
      </c>
      <c r="G13" s="23">
        <f>ROUND(E13*F13,2)</f>
        <v>0</v>
      </c>
      <c r="H13" s="23">
        <f>ROUND(E13-G13,2)</f>
        <v>2.5099999999999998</v>
      </c>
    </row>
    <row r="14" spans="1:8" x14ac:dyDescent="0.25">
      <c r="A14" s="14" t="s">
        <v>67</v>
      </c>
      <c r="B14" s="14" t="s">
        <v>26</v>
      </c>
      <c r="C14" s="15">
        <v>3.01</v>
      </c>
      <c r="D14" s="14">
        <v>2.3125</v>
      </c>
      <c r="E14" s="23">
        <f>ROUND(C14*D14,2)</f>
        <v>6.96</v>
      </c>
      <c r="F14" s="16">
        <v>0</v>
      </c>
      <c r="G14" s="23">
        <f>ROUND(E14*F14,2)</f>
        <v>0</v>
      </c>
      <c r="H14" s="23">
        <f>ROUND(E14-G14,2)</f>
        <v>6.96</v>
      </c>
    </row>
    <row r="15" spans="1:8" x14ac:dyDescent="0.25">
      <c r="A15" s="14" t="s">
        <v>68</v>
      </c>
      <c r="B15" s="14" t="s">
        <v>26</v>
      </c>
      <c r="C15" s="15">
        <v>7.75</v>
      </c>
      <c r="D15" s="14">
        <v>0.5</v>
      </c>
      <c r="E15" s="23">
        <f>ROUND(C15*D15,2)</f>
        <v>3.88</v>
      </c>
      <c r="F15" s="16">
        <v>0</v>
      </c>
      <c r="G15" s="23">
        <f>ROUND(E15*F15,2)</f>
        <v>0</v>
      </c>
      <c r="H15" s="23">
        <f>ROUND(E15-G15,2)</f>
        <v>3.88</v>
      </c>
    </row>
    <row r="16" spans="1:8" x14ac:dyDescent="0.25">
      <c r="A16" s="14" t="s">
        <v>495</v>
      </c>
      <c r="B16" s="14" t="s">
        <v>496</v>
      </c>
      <c r="C16" s="15">
        <v>41.25</v>
      </c>
      <c r="D16" s="14">
        <v>1.06</v>
      </c>
      <c r="E16" s="23">
        <f>ROUND(C16*D16,2)</f>
        <v>43.73</v>
      </c>
      <c r="F16" s="16">
        <v>0</v>
      </c>
      <c r="G16" s="23">
        <f>ROUND(E16*F16,2)</f>
        <v>0</v>
      </c>
      <c r="H16" s="23">
        <f>ROUND(E16-G16,2)</f>
        <v>43.73</v>
      </c>
    </row>
    <row r="17" spans="1:8" x14ac:dyDescent="0.25">
      <c r="A17" s="13" t="s">
        <v>69</v>
      </c>
      <c r="C17" s="23"/>
      <c r="E17" s="23"/>
    </row>
    <row r="18" spans="1:8" x14ac:dyDescent="0.25">
      <c r="A18" s="14" t="s">
        <v>70</v>
      </c>
      <c r="B18" s="14" t="s">
        <v>29</v>
      </c>
      <c r="C18" s="15">
        <v>0.11</v>
      </c>
      <c r="D18" s="14">
        <v>900</v>
      </c>
      <c r="E18" s="23">
        <f>ROUND(C18*D18,2)</f>
        <v>99</v>
      </c>
      <c r="F18" s="16">
        <v>0</v>
      </c>
      <c r="G18" s="23">
        <f>ROUND(E18*F18,2)</f>
        <v>0</v>
      </c>
      <c r="H18" s="23">
        <f>ROUND(E18-G18,2)</f>
        <v>99</v>
      </c>
    </row>
    <row r="19" spans="1:8" x14ac:dyDescent="0.25">
      <c r="A19" s="13" t="s">
        <v>20</v>
      </c>
      <c r="C19" s="23"/>
      <c r="E19" s="23"/>
    </row>
    <row r="20" spans="1:8" x14ac:dyDescent="0.25">
      <c r="A20" s="14" t="s">
        <v>22</v>
      </c>
      <c r="B20" s="14" t="s">
        <v>21</v>
      </c>
      <c r="C20" s="15">
        <v>25.56</v>
      </c>
      <c r="D20" s="14">
        <v>1.5</v>
      </c>
      <c r="E20" s="23">
        <f>ROUND(C20*D20,2)</f>
        <v>38.340000000000003</v>
      </c>
      <c r="F20" s="16">
        <v>0</v>
      </c>
      <c r="G20" s="23">
        <f>ROUND(E20*F20,2)</f>
        <v>0</v>
      </c>
      <c r="H20" s="23">
        <f>ROUND(E20-G20,2)</f>
        <v>38.340000000000003</v>
      </c>
    </row>
    <row r="21" spans="1:8" x14ac:dyDescent="0.25">
      <c r="A21" s="14" t="s">
        <v>103</v>
      </c>
      <c r="B21" s="14" t="s">
        <v>19</v>
      </c>
      <c r="C21" s="15">
        <v>2.63</v>
      </c>
      <c r="D21" s="14">
        <v>18.399999999999999</v>
      </c>
      <c r="E21" s="23">
        <f>ROUND(C21*D21,2)</f>
        <v>48.39</v>
      </c>
      <c r="F21" s="16">
        <v>0</v>
      </c>
      <c r="G21" s="23">
        <f>ROUND(E21*F21,2)</f>
        <v>0</v>
      </c>
      <c r="H21" s="23">
        <f>ROUND(E21-G21,2)</f>
        <v>48.39</v>
      </c>
    </row>
    <row r="22" spans="1:8" x14ac:dyDescent="0.25">
      <c r="A22" s="13" t="s">
        <v>23</v>
      </c>
      <c r="C22" s="23"/>
      <c r="E22" s="23"/>
    </row>
    <row r="23" spans="1:8" x14ac:dyDescent="0.25">
      <c r="A23" s="14" t="s">
        <v>71</v>
      </c>
      <c r="B23" s="14" t="s">
        <v>48</v>
      </c>
      <c r="C23" s="15">
        <v>20</v>
      </c>
      <c r="D23" s="14">
        <v>1</v>
      </c>
      <c r="E23" s="23">
        <f>ROUND(C23*D23,2)</f>
        <v>20</v>
      </c>
      <c r="F23" s="16">
        <v>0</v>
      </c>
      <c r="G23" s="23">
        <f>ROUND(E23*F23,2)</f>
        <v>0</v>
      </c>
      <c r="H23" s="23">
        <f>ROUND(E23-G23,2)</f>
        <v>20</v>
      </c>
    </row>
    <row r="24" spans="1:8" x14ac:dyDescent="0.25">
      <c r="A24" s="13" t="s">
        <v>24</v>
      </c>
      <c r="C24" s="23"/>
      <c r="E24" s="23"/>
    </row>
    <row r="25" spans="1:8" x14ac:dyDescent="0.25">
      <c r="A25" s="14" t="s">
        <v>59</v>
      </c>
      <c r="B25" s="14" t="s">
        <v>26</v>
      </c>
      <c r="C25" s="15">
        <v>15</v>
      </c>
      <c r="D25" s="14">
        <v>0.5</v>
      </c>
      <c r="E25" s="23">
        <f t="shared" ref="E25:E30" si="0">ROUND(C25*D25,2)</f>
        <v>7.5</v>
      </c>
      <c r="F25" s="16">
        <v>0</v>
      </c>
      <c r="G25" s="23">
        <f t="shared" ref="G25:G30" si="1">ROUND(E25*F25,2)</f>
        <v>0</v>
      </c>
      <c r="H25" s="23">
        <f t="shared" ref="H25:H30" si="2">ROUND(E25-G25,2)</f>
        <v>7.5</v>
      </c>
    </row>
    <row r="26" spans="1:8" x14ac:dyDescent="0.25">
      <c r="A26" s="14" t="s">
        <v>25</v>
      </c>
      <c r="B26" s="14" t="s">
        <v>18</v>
      </c>
      <c r="C26" s="15">
        <v>0.12</v>
      </c>
      <c r="D26" s="14">
        <v>96</v>
      </c>
      <c r="E26" s="23">
        <f t="shared" si="0"/>
        <v>11.52</v>
      </c>
      <c r="F26" s="16">
        <v>0</v>
      </c>
      <c r="G26" s="23">
        <f t="shared" si="1"/>
        <v>0</v>
      </c>
      <c r="H26" s="23">
        <f t="shared" si="2"/>
        <v>11.52</v>
      </c>
    </row>
    <row r="27" spans="1:8" x14ac:dyDescent="0.25">
      <c r="A27" s="14" t="s">
        <v>105</v>
      </c>
      <c r="B27" s="14" t="s">
        <v>18</v>
      </c>
      <c r="C27" s="15">
        <v>0.32</v>
      </c>
      <c r="D27" s="14">
        <v>48</v>
      </c>
      <c r="E27" s="23">
        <f t="shared" si="0"/>
        <v>15.36</v>
      </c>
      <c r="F27" s="16">
        <v>0</v>
      </c>
      <c r="G27" s="23">
        <f t="shared" si="1"/>
        <v>0</v>
      </c>
      <c r="H27" s="23">
        <f t="shared" si="2"/>
        <v>15.36</v>
      </c>
    </row>
    <row r="28" spans="1:8" x14ac:dyDescent="0.25">
      <c r="A28" s="14" t="s">
        <v>106</v>
      </c>
      <c r="B28" s="14" t="s">
        <v>26</v>
      </c>
      <c r="C28" s="15">
        <v>7.34</v>
      </c>
      <c r="D28" s="14">
        <v>2</v>
      </c>
      <c r="E28" s="23">
        <f t="shared" si="0"/>
        <v>14.68</v>
      </c>
      <c r="F28" s="16">
        <v>0</v>
      </c>
      <c r="G28" s="23">
        <f t="shared" si="1"/>
        <v>0</v>
      </c>
      <c r="H28" s="23">
        <f t="shared" si="2"/>
        <v>14.68</v>
      </c>
    </row>
    <row r="29" spans="1:8" x14ac:dyDescent="0.25">
      <c r="A29" s="14" t="s">
        <v>369</v>
      </c>
      <c r="B29" s="14" t="s">
        <v>18</v>
      </c>
      <c r="C29" s="15">
        <v>1.06</v>
      </c>
      <c r="D29" s="14">
        <v>25.6</v>
      </c>
      <c r="E29" s="23">
        <f t="shared" si="0"/>
        <v>27.14</v>
      </c>
      <c r="F29" s="16">
        <v>0</v>
      </c>
      <c r="G29" s="23">
        <f t="shared" si="1"/>
        <v>0</v>
      </c>
      <c r="H29" s="23">
        <f t="shared" si="2"/>
        <v>27.14</v>
      </c>
    </row>
    <row r="30" spans="1:8" x14ac:dyDescent="0.25">
      <c r="A30" s="14" t="s">
        <v>74</v>
      </c>
      <c r="B30" s="14" t="s">
        <v>26</v>
      </c>
      <c r="C30" s="15">
        <v>7.79</v>
      </c>
      <c r="D30" s="14">
        <v>2</v>
      </c>
      <c r="E30" s="23">
        <f t="shared" si="0"/>
        <v>15.58</v>
      </c>
      <c r="F30" s="16">
        <v>0</v>
      </c>
      <c r="G30" s="23">
        <f t="shared" si="1"/>
        <v>0</v>
      </c>
      <c r="H30" s="23">
        <f t="shared" si="2"/>
        <v>15.58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107</v>
      </c>
      <c r="B32" s="14" t="s">
        <v>18</v>
      </c>
      <c r="C32" s="15">
        <v>1.77</v>
      </c>
      <c r="D32" s="14">
        <v>3.2</v>
      </c>
      <c r="E32" s="23">
        <f>ROUND(C32*D32,2)</f>
        <v>5.66</v>
      </c>
      <c r="F32" s="16">
        <v>0</v>
      </c>
      <c r="G32" s="23">
        <f>ROUND(E32*F32,2)</f>
        <v>0</v>
      </c>
      <c r="H32" s="23">
        <f>ROUND(E32-G32,2)</f>
        <v>5.66</v>
      </c>
    </row>
    <row r="33" spans="1:8" x14ac:dyDescent="0.25">
      <c r="A33" s="14" t="s">
        <v>79</v>
      </c>
      <c r="B33" s="14" t="s">
        <v>18</v>
      </c>
      <c r="C33" s="15">
        <v>7.29</v>
      </c>
      <c r="D33" s="14">
        <v>2</v>
      </c>
      <c r="E33" s="23">
        <f>ROUND(C33*D33,2)</f>
        <v>14.58</v>
      </c>
      <c r="F33" s="16">
        <v>0</v>
      </c>
      <c r="G33" s="23">
        <f>ROUND(E33*F33,2)</f>
        <v>0</v>
      </c>
      <c r="H33" s="23">
        <f>ROUND(E33-G33,2)</f>
        <v>14.58</v>
      </c>
    </row>
    <row r="34" spans="1:8" x14ac:dyDescent="0.25">
      <c r="A34" s="14" t="s">
        <v>78</v>
      </c>
      <c r="B34" s="14" t="s">
        <v>29</v>
      </c>
      <c r="C34" s="15">
        <v>7.97</v>
      </c>
      <c r="D34" s="14">
        <v>1.5</v>
      </c>
      <c r="E34" s="23">
        <f>ROUND(C34*D34,2)</f>
        <v>11.96</v>
      </c>
      <c r="F34" s="16">
        <v>0</v>
      </c>
      <c r="G34" s="23">
        <f>ROUND(E34*F34,2)</f>
        <v>0</v>
      </c>
      <c r="H34" s="23">
        <f>ROUND(E34-G34,2)</f>
        <v>11.96</v>
      </c>
    </row>
    <row r="35" spans="1:8" x14ac:dyDescent="0.25">
      <c r="A35" s="14" t="s">
        <v>111</v>
      </c>
      <c r="B35" s="14" t="s">
        <v>48</v>
      </c>
      <c r="C35" s="15">
        <v>15</v>
      </c>
      <c r="D35" s="14">
        <v>1</v>
      </c>
      <c r="E35" s="23">
        <f>ROUND(C35*D35,2)</f>
        <v>15</v>
      </c>
      <c r="F35" s="16">
        <v>0</v>
      </c>
      <c r="G35" s="23">
        <f>ROUND(E35*F35,2)</f>
        <v>0</v>
      </c>
      <c r="H35" s="23">
        <f>ROUND(E35-G35,2)</f>
        <v>15</v>
      </c>
    </row>
    <row r="36" spans="1:8" x14ac:dyDescent="0.25">
      <c r="A36" s="13" t="s">
        <v>33</v>
      </c>
      <c r="C36" s="23"/>
      <c r="E36" s="23"/>
    </row>
    <row r="37" spans="1:8" x14ac:dyDescent="0.25">
      <c r="A37" s="14" t="s">
        <v>444</v>
      </c>
      <c r="B37" s="14" t="s">
        <v>60</v>
      </c>
      <c r="C37" s="15">
        <v>3.64</v>
      </c>
      <c r="D37" s="14">
        <v>45</v>
      </c>
      <c r="E37" s="23">
        <f>ROUND(C37*D37,2)</f>
        <v>163.80000000000001</v>
      </c>
      <c r="F37" s="16">
        <v>0</v>
      </c>
      <c r="G37" s="23">
        <f>ROUND(E37*F37,2)</f>
        <v>0</v>
      </c>
      <c r="H37" s="23">
        <f>ROUND(E37-G37,2)</f>
        <v>163.80000000000001</v>
      </c>
    </row>
    <row r="38" spans="1:8" x14ac:dyDescent="0.25">
      <c r="A38" s="13" t="s">
        <v>85</v>
      </c>
      <c r="C38" s="23"/>
      <c r="E38" s="23"/>
    </row>
    <row r="39" spans="1:8" x14ac:dyDescent="0.25">
      <c r="A39" s="14" t="s">
        <v>86</v>
      </c>
      <c r="B39" s="14" t="s">
        <v>18</v>
      </c>
      <c r="C39" s="15">
        <v>0.06</v>
      </c>
      <c r="D39" s="14">
        <v>32</v>
      </c>
      <c r="E39" s="23">
        <f>ROUND(C39*D39,2)</f>
        <v>1.92</v>
      </c>
      <c r="F39" s="16">
        <v>0</v>
      </c>
      <c r="G39" s="23">
        <f>ROUND(E39*F39,2)</f>
        <v>0</v>
      </c>
      <c r="H39" s="23">
        <f>ROUND(E39-G39,2)</f>
        <v>1.92</v>
      </c>
    </row>
    <row r="40" spans="1:8" x14ac:dyDescent="0.25">
      <c r="A40" s="13" t="s">
        <v>113</v>
      </c>
      <c r="C40" s="23"/>
      <c r="E40" s="23"/>
    </row>
    <row r="41" spans="1:8" x14ac:dyDescent="0.25">
      <c r="A41" s="14" t="s">
        <v>114</v>
      </c>
      <c r="B41" s="14" t="s">
        <v>26</v>
      </c>
      <c r="C41" s="15">
        <v>3.3</v>
      </c>
      <c r="D41" s="14">
        <v>0.4</v>
      </c>
      <c r="E41" s="23">
        <f>ROUND(C41*D41,2)</f>
        <v>1.32</v>
      </c>
      <c r="F41" s="16">
        <v>0</v>
      </c>
      <c r="G41" s="23">
        <f>ROUND(E41*F41,2)</f>
        <v>0</v>
      </c>
      <c r="H41" s="23">
        <f>ROUND(E41-G41,2)</f>
        <v>1.32</v>
      </c>
    </row>
    <row r="42" spans="1:8" x14ac:dyDescent="0.25">
      <c r="A42" s="13" t="s">
        <v>61</v>
      </c>
      <c r="C42" s="23"/>
      <c r="E42" s="23"/>
    </row>
    <row r="43" spans="1:8" x14ac:dyDescent="0.25">
      <c r="A43" s="14" t="s">
        <v>62</v>
      </c>
      <c r="B43" s="14" t="s">
        <v>48</v>
      </c>
      <c r="C43" s="15">
        <v>9</v>
      </c>
      <c r="D43" s="14">
        <v>1</v>
      </c>
      <c r="E43" s="23">
        <f>ROUND(C43*D43,2)</f>
        <v>9</v>
      </c>
      <c r="F43" s="16">
        <v>0</v>
      </c>
      <c r="G43" s="23">
        <f>ROUND(E43*F43,2)</f>
        <v>0</v>
      </c>
      <c r="H43" s="23">
        <f>ROUND(E43-G43,2)</f>
        <v>9</v>
      </c>
    </row>
    <row r="44" spans="1:8" x14ac:dyDescent="0.25">
      <c r="A44" s="13" t="s">
        <v>87</v>
      </c>
      <c r="C44" s="23"/>
      <c r="E44" s="23"/>
    </row>
    <row r="45" spans="1:8" x14ac:dyDescent="0.25">
      <c r="A45" s="14" t="s">
        <v>88</v>
      </c>
      <c r="B45" s="14" t="s">
        <v>48</v>
      </c>
      <c r="C45" s="15">
        <v>1</v>
      </c>
      <c r="D45" s="14">
        <v>1</v>
      </c>
      <c r="E45" s="23">
        <f>ROUND(C45*D45,2)</f>
        <v>1</v>
      </c>
      <c r="F45" s="16">
        <v>0</v>
      </c>
      <c r="G45" s="23">
        <f>ROUND(E45*F45,2)</f>
        <v>0</v>
      </c>
      <c r="H45" s="23">
        <f>ROUND(E45-G45,2)</f>
        <v>1</v>
      </c>
    </row>
    <row r="46" spans="1:8" x14ac:dyDescent="0.25">
      <c r="A46" s="13" t="s">
        <v>34</v>
      </c>
      <c r="C46" s="23"/>
      <c r="E46" s="23"/>
    </row>
    <row r="47" spans="1:8" x14ac:dyDescent="0.25">
      <c r="A47" s="14" t="s">
        <v>35</v>
      </c>
      <c r="B47" s="14" t="s">
        <v>36</v>
      </c>
      <c r="C47" s="15">
        <v>63.67</v>
      </c>
      <c r="D47" s="14">
        <v>0.66600000000000004</v>
      </c>
      <c r="E47" s="23">
        <f>ROUND(C47*D47,2)</f>
        <v>42.4</v>
      </c>
      <c r="F47" s="16">
        <v>0</v>
      </c>
      <c r="G47" s="23">
        <f>ROUND(E47*F47,2)</f>
        <v>0</v>
      </c>
      <c r="H47" s="23">
        <f>ROUND(E47-G47,2)</f>
        <v>42.4</v>
      </c>
    </row>
    <row r="48" spans="1:8" x14ac:dyDescent="0.25">
      <c r="A48" s="13" t="s">
        <v>115</v>
      </c>
      <c r="C48" s="23"/>
      <c r="E48" s="23"/>
    </row>
    <row r="49" spans="1:8" x14ac:dyDescent="0.25">
      <c r="A49" s="14" t="s">
        <v>116</v>
      </c>
      <c r="B49" s="14" t="s">
        <v>48</v>
      </c>
      <c r="C49" s="15">
        <v>8</v>
      </c>
      <c r="D49" s="14">
        <v>1</v>
      </c>
      <c r="E49" s="23">
        <f>ROUND(C49*D49,2)</f>
        <v>8</v>
      </c>
      <c r="F49" s="16">
        <v>0</v>
      </c>
      <c r="G49" s="23">
        <f>ROUND(E49*F49,2)</f>
        <v>0</v>
      </c>
      <c r="H49" s="23">
        <f>ROUND(E49-G49,2)</f>
        <v>8</v>
      </c>
    </row>
    <row r="50" spans="1:8" x14ac:dyDescent="0.25">
      <c r="A50" s="13" t="s">
        <v>117</v>
      </c>
      <c r="C50" s="23"/>
      <c r="E50" s="23"/>
    </row>
    <row r="51" spans="1:8" x14ac:dyDescent="0.25">
      <c r="A51" s="14" t="s">
        <v>118</v>
      </c>
      <c r="B51" s="14" t="s">
        <v>48</v>
      </c>
      <c r="C51" s="15">
        <v>10</v>
      </c>
      <c r="D51" s="14">
        <v>0.33300000000000002</v>
      </c>
      <c r="E51" s="23">
        <f>ROUND(C51*D51,2)</f>
        <v>3.33</v>
      </c>
      <c r="F51" s="16">
        <v>0</v>
      </c>
      <c r="G51" s="23">
        <f>ROUND(E51*F51,2)</f>
        <v>0</v>
      </c>
      <c r="H51" s="23">
        <f>ROUND(E51-G51,2)</f>
        <v>3.33</v>
      </c>
    </row>
    <row r="52" spans="1:8" x14ac:dyDescent="0.25">
      <c r="A52" s="13" t="s">
        <v>37</v>
      </c>
      <c r="C52" s="23"/>
      <c r="E52" s="23"/>
    </row>
    <row r="53" spans="1:8" x14ac:dyDescent="0.25">
      <c r="A53" s="14" t="s">
        <v>38</v>
      </c>
      <c r="B53" s="14" t="s">
        <v>39</v>
      </c>
      <c r="C53" s="15">
        <v>19.28</v>
      </c>
      <c r="D53" s="14">
        <v>0.38419999999999999</v>
      </c>
      <c r="E53" s="23">
        <f>ROUND(C53*D53,2)</f>
        <v>7.41</v>
      </c>
      <c r="F53" s="16">
        <v>0</v>
      </c>
      <c r="G53" s="23">
        <f>ROUND(E53*F53,2)</f>
        <v>0</v>
      </c>
      <c r="H53" s="23">
        <f>ROUND(E53-G53,2)</f>
        <v>7.41</v>
      </c>
    </row>
    <row r="54" spans="1:8" x14ac:dyDescent="0.25">
      <c r="A54" s="14" t="s">
        <v>91</v>
      </c>
      <c r="B54" s="14" t="s">
        <v>39</v>
      </c>
      <c r="C54" s="15">
        <v>19.28</v>
      </c>
      <c r="D54" s="14">
        <v>0.2722</v>
      </c>
      <c r="E54" s="23">
        <f>ROUND(C54*D54,2)</f>
        <v>5.25</v>
      </c>
      <c r="F54" s="16">
        <v>0</v>
      </c>
      <c r="G54" s="23">
        <f>ROUND(E54*F54,2)</f>
        <v>0</v>
      </c>
      <c r="H54" s="23">
        <f>ROUND(E54-G54,2)</f>
        <v>5.25</v>
      </c>
    </row>
    <row r="55" spans="1:8" x14ac:dyDescent="0.25">
      <c r="A55" s="13" t="s">
        <v>43</v>
      </c>
      <c r="C55" s="23"/>
      <c r="E55" s="23"/>
    </row>
    <row r="56" spans="1:8" x14ac:dyDescent="0.25">
      <c r="A56" s="14" t="s">
        <v>42</v>
      </c>
      <c r="B56" s="14" t="s">
        <v>39</v>
      </c>
      <c r="C56" s="15">
        <v>9.06</v>
      </c>
      <c r="D56" s="14">
        <v>9.98E-2</v>
      </c>
      <c r="E56" s="23">
        <f>ROUND(C56*D56,2)</f>
        <v>0.9</v>
      </c>
      <c r="F56" s="16">
        <v>0</v>
      </c>
      <c r="G56" s="23">
        <f>ROUND(E56*F56,2)</f>
        <v>0</v>
      </c>
      <c r="H56" s="23">
        <f>ROUND(E56-G56,2)</f>
        <v>0.9</v>
      </c>
    </row>
    <row r="57" spans="1:8" x14ac:dyDescent="0.25">
      <c r="A57" s="14" t="s">
        <v>91</v>
      </c>
      <c r="B57" s="14" t="s">
        <v>39</v>
      </c>
      <c r="C57" s="15">
        <v>9.06</v>
      </c>
      <c r="D57" s="14">
        <v>0.22220000000000001</v>
      </c>
      <c r="E57" s="23">
        <f>ROUND(C57*D57,2)</f>
        <v>2.0099999999999998</v>
      </c>
      <c r="F57" s="16">
        <v>0</v>
      </c>
      <c r="G57" s="23">
        <f>ROUND(E57*F57,2)</f>
        <v>0</v>
      </c>
      <c r="H57" s="23">
        <f>ROUND(E57-G57,2)</f>
        <v>2.0099999999999998</v>
      </c>
    </row>
    <row r="58" spans="1:8" x14ac:dyDescent="0.25">
      <c r="A58" s="14" t="s">
        <v>44</v>
      </c>
      <c r="B58" s="14" t="s">
        <v>39</v>
      </c>
      <c r="C58" s="15">
        <v>19.29</v>
      </c>
      <c r="D58" s="14">
        <v>0.52510000000000001</v>
      </c>
      <c r="E58" s="23">
        <f>ROUND(C58*D58,2)</f>
        <v>10.130000000000001</v>
      </c>
      <c r="F58" s="16">
        <v>0</v>
      </c>
      <c r="G58" s="23">
        <f>ROUND(E58*F58,2)</f>
        <v>0</v>
      </c>
      <c r="H58" s="23">
        <f>ROUND(E58-G58,2)</f>
        <v>10.130000000000001</v>
      </c>
    </row>
    <row r="59" spans="1:8" x14ac:dyDescent="0.25">
      <c r="A59" s="13" t="s">
        <v>45</v>
      </c>
      <c r="C59" s="23"/>
      <c r="E59" s="23"/>
    </row>
    <row r="60" spans="1:8" x14ac:dyDescent="0.25">
      <c r="A60" s="14" t="s">
        <v>38</v>
      </c>
      <c r="B60" s="14" t="s">
        <v>19</v>
      </c>
      <c r="C60" s="15">
        <v>2.94</v>
      </c>
      <c r="D60" s="14">
        <v>5.9324000000000003</v>
      </c>
      <c r="E60" s="23">
        <f>ROUND(C60*D60,2)</f>
        <v>17.440000000000001</v>
      </c>
      <c r="F60" s="16">
        <v>0</v>
      </c>
      <c r="G60" s="23">
        <f>ROUND(E60*F60,2)</f>
        <v>0</v>
      </c>
      <c r="H60" s="23">
        <f>ROUND(E60-G60,2)</f>
        <v>17.440000000000001</v>
      </c>
    </row>
    <row r="61" spans="1:8" x14ac:dyDescent="0.25">
      <c r="A61" s="14" t="s">
        <v>91</v>
      </c>
      <c r="B61" s="14" t="s">
        <v>19</v>
      </c>
      <c r="C61" s="15">
        <v>2.94</v>
      </c>
      <c r="D61" s="14">
        <v>5.7069000000000001</v>
      </c>
      <c r="E61" s="23">
        <f>ROUND(C61*D61,2)</f>
        <v>16.78</v>
      </c>
      <c r="F61" s="16">
        <v>0</v>
      </c>
      <c r="G61" s="23">
        <f>ROUND(E61*F61,2)</f>
        <v>0</v>
      </c>
      <c r="H61" s="23">
        <f>ROUND(E61-G61,2)</f>
        <v>16.78</v>
      </c>
    </row>
    <row r="62" spans="1:8" x14ac:dyDescent="0.25">
      <c r="A62" s="13" t="s">
        <v>47</v>
      </c>
      <c r="C62" s="23"/>
      <c r="E62" s="23"/>
    </row>
    <row r="63" spans="1:8" x14ac:dyDescent="0.25">
      <c r="A63" s="14" t="s">
        <v>42</v>
      </c>
      <c r="B63" s="14" t="s">
        <v>48</v>
      </c>
      <c r="C63" s="15">
        <v>8.89</v>
      </c>
      <c r="D63" s="14">
        <v>1</v>
      </c>
      <c r="E63" s="23">
        <f>ROUND(C63*D63,2)</f>
        <v>8.89</v>
      </c>
      <c r="F63" s="16">
        <v>0</v>
      </c>
      <c r="G63" s="23">
        <f>ROUND(E63*F63,2)</f>
        <v>0</v>
      </c>
      <c r="H63" s="23">
        <f t="shared" ref="H63:H68" si="3">ROUND(E63-G63,2)</f>
        <v>8.89</v>
      </c>
    </row>
    <row r="64" spans="1:8" x14ac:dyDescent="0.25">
      <c r="A64" s="14" t="s">
        <v>38</v>
      </c>
      <c r="B64" s="14" t="s">
        <v>48</v>
      </c>
      <c r="C64" s="15">
        <v>4.74</v>
      </c>
      <c r="D64" s="14">
        <v>1</v>
      </c>
      <c r="E64" s="23">
        <f>ROUND(C64*D64,2)</f>
        <v>4.74</v>
      </c>
      <c r="F64" s="16">
        <v>0</v>
      </c>
      <c r="G64" s="23">
        <f>ROUND(E64*F64,2)</f>
        <v>0</v>
      </c>
      <c r="H64" s="23">
        <f t="shared" si="3"/>
        <v>4.74</v>
      </c>
    </row>
    <row r="65" spans="1:8" x14ac:dyDescent="0.25">
      <c r="A65" s="14" t="s">
        <v>91</v>
      </c>
      <c r="B65" s="14" t="s">
        <v>48</v>
      </c>
      <c r="C65" s="15">
        <v>31.49</v>
      </c>
      <c r="D65" s="14">
        <v>1</v>
      </c>
      <c r="E65" s="23">
        <f>ROUND(C65*D65,2)</f>
        <v>31.49</v>
      </c>
      <c r="F65" s="16">
        <v>0</v>
      </c>
      <c r="G65" s="23">
        <f>ROUND(E65*F65,2)</f>
        <v>0</v>
      </c>
      <c r="H65" s="23">
        <f t="shared" si="3"/>
        <v>31.49</v>
      </c>
    </row>
    <row r="66" spans="1:8" x14ac:dyDescent="0.25">
      <c r="A66" s="9" t="s">
        <v>49</v>
      </c>
      <c r="B66" s="9" t="s">
        <v>48</v>
      </c>
      <c r="C66" s="10">
        <v>25.42</v>
      </c>
      <c r="D66" s="9">
        <v>1</v>
      </c>
      <c r="E66" s="22">
        <f>ROUND(C66*D66,2)</f>
        <v>25.42</v>
      </c>
      <c r="F66" s="11">
        <v>0</v>
      </c>
      <c r="G66" s="22">
        <f>ROUND(E66*F66,2)</f>
        <v>0</v>
      </c>
      <c r="H66" s="22">
        <f t="shared" si="3"/>
        <v>25.42</v>
      </c>
    </row>
    <row r="67" spans="1:8" x14ac:dyDescent="0.25">
      <c r="A67" s="7" t="s">
        <v>50</v>
      </c>
      <c r="C67" s="23"/>
      <c r="E67" s="23">
        <f>SUM(E13:E66)</f>
        <v>763.01999999999987</v>
      </c>
      <c r="G67" s="12">
        <f>SUM(G13:G66)</f>
        <v>0</v>
      </c>
      <c r="H67" s="12">
        <f t="shared" si="3"/>
        <v>763.02</v>
      </c>
    </row>
    <row r="68" spans="1:8" x14ac:dyDescent="0.25">
      <c r="A68" s="7" t="s">
        <v>51</v>
      </c>
      <c r="C68" s="23"/>
      <c r="E68" s="23" t="e">
        <f>+#REF!-E67</f>
        <v>#REF!</v>
      </c>
      <c r="G68" s="12" t="e">
        <f>+#REF!-G67</f>
        <v>#REF!</v>
      </c>
      <c r="H68" s="12" t="e">
        <f t="shared" si="3"/>
        <v>#REF!</v>
      </c>
    </row>
    <row r="69" spans="1:8" x14ac:dyDescent="0.25">
      <c r="A69" t="s">
        <v>12</v>
      </c>
      <c r="C69" s="23"/>
      <c r="E69" s="23"/>
    </row>
    <row r="70" spans="1:8" x14ac:dyDescent="0.25">
      <c r="A70" s="7" t="s">
        <v>52</v>
      </c>
      <c r="C70" s="23"/>
      <c r="E70" s="23"/>
    </row>
    <row r="71" spans="1:8" x14ac:dyDescent="0.25">
      <c r="A71" s="14" t="s">
        <v>42</v>
      </c>
      <c r="B71" s="14" t="s">
        <v>48</v>
      </c>
      <c r="C71" s="15">
        <v>16.239999999999998</v>
      </c>
      <c r="D71" s="14">
        <v>1</v>
      </c>
      <c r="E71" s="23">
        <f>ROUND(C71*D71,2)</f>
        <v>16.239999999999998</v>
      </c>
      <c r="F71" s="16">
        <v>0</v>
      </c>
      <c r="G71" s="23">
        <f>ROUND(E71*F71,2)</f>
        <v>0</v>
      </c>
      <c r="H71" s="23">
        <f t="shared" ref="H71:H76" si="4">ROUND(E71-G71,2)</f>
        <v>16.239999999999998</v>
      </c>
    </row>
    <row r="72" spans="1:8" x14ac:dyDescent="0.25">
      <c r="A72" s="14" t="s">
        <v>38</v>
      </c>
      <c r="B72" s="14" t="s">
        <v>48</v>
      </c>
      <c r="C72" s="15">
        <v>36.659999999999997</v>
      </c>
      <c r="D72" s="14">
        <v>1</v>
      </c>
      <c r="E72" s="23">
        <f>ROUND(C72*D72,2)</f>
        <v>36.659999999999997</v>
      </c>
      <c r="F72" s="16">
        <v>0</v>
      </c>
      <c r="G72" s="23">
        <f>ROUND(E72*F72,2)</f>
        <v>0</v>
      </c>
      <c r="H72" s="23">
        <f t="shared" si="4"/>
        <v>36.659999999999997</v>
      </c>
    </row>
    <row r="73" spans="1:8" x14ac:dyDescent="0.25">
      <c r="A73" s="9" t="s">
        <v>91</v>
      </c>
      <c r="B73" s="9" t="s">
        <v>48</v>
      </c>
      <c r="C73" s="10">
        <v>157.02000000000001</v>
      </c>
      <c r="D73" s="9">
        <v>1</v>
      </c>
      <c r="E73" s="22">
        <f>ROUND(C73*D73,2)</f>
        <v>157.02000000000001</v>
      </c>
      <c r="F73" s="11">
        <v>0</v>
      </c>
      <c r="G73" s="22">
        <f>ROUND(E73*F73,2)</f>
        <v>0</v>
      </c>
      <c r="H73" s="22">
        <f t="shared" si="4"/>
        <v>157.02000000000001</v>
      </c>
    </row>
    <row r="74" spans="1:8" x14ac:dyDescent="0.25">
      <c r="A74" s="7" t="s">
        <v>53</v>
      </c>
      <c r="C74" s="23"/>
      <c r="E74" s="23">
        <f>SUM(E71:E73)</f>
        <v>209.92000000000002</v>
      </c>
      <c r="G74" s="12">
        <f>SUM(G71:G73)</f>
        <v>0</v>
      </c>
      <c r="H74" s="12">
        <f t="shared" si="4"/>
        <v>209.92</v>
      </c>
    </row>
    <row r="75" spans="1:8" x14ac:dyDescent="0.25">
      <c r="A75" s="7" t="s">
        <v>54</v>
      </c>
      <c r="C75" s="23"/>
      <c r="E75" s="23">
        <f>+E67+E74</f>
        <v>972.93999999999983</v>
      </c>
      <c r="G75" s="12">
        <f>+G67+G74</f>
        <v>0</v>
      </c>
      <c r="H75" s="12">
        <f t="shared" si="4"/>
        <v>972.94</v>
      </c>
    </row>
    <row r="76" spans="1:8" x14ac:dyDescent="0.25">
      <c r="A76" s="7" t="s">
        <v>55</v>
      </c>
      <c r="C76" s="23"/>
      <c r="E76" s="23" t="e">
        <f>+#REF!-E75</f>
        <v>#REF!</v>
      </c>
      <c r="G76" s="12" t="e">
        <f>+#REF!-G75</f>
        <v>#REF!</v>
      </c>
      <c r="H76" s="12" t="e">
        <f t="shared" si="4"/>
        <v>#REF!</v>
      </c>
    </row>
    <row r="77" spans="1:8" x14ac:dyDescent="0.25">
      <c r="A77" t="s">
        <v>119</v>
      </c>
      <c r="C77" s="23"/>
      <c r="E77" s="23"/>
    </row>
    <row r="78" spans="1:8" x14ac:dyDescent="0.25">
      <c r="A78" t="s">
        <v>483</v>
      </c>
      <c r="C78" s="23"/>
      <c r="E78" s="23"/>
    </row>
    <row r="79" spans="1:8" x14ac:dyDescent="0.25">
      <c r="A79" s="7" t="s">
        <v>120</v>
      </c>
      <c r="C79" s="23"/>
      <c r="E79" s="23"/>
    </row>
    <row r="80" spans="1:8" x14ac:dyDescent="0.25">
      <c r="A80" s="7" t="s">
        <v>121</v>
      </c>
      <c r="C80" s="23"/>
      <c r="E80" s="23"/>
    </row>
    <row r="98" spans="1:5" x14ac:dyDescent="0.25">
      <c r="A98" t="str" cm="1">
        <f t="array" aca="1" ref="A98" ca="1">MID(CELL("filename",A1),FIND("]",CELL("filename",A1))+1,256)</f>
        <v>cotton29</v>
      </c>
    </row>
    <row r="99" spans="1:5" x14ac:dyDescent="0.25">
      <c r="A99" s="7" t="s">
        <v>50</v>
      </c>
      <c r="E99" s="25">
        <f>VLOOKUP(A99,$A$1:$H$98,5,FALSE)</f>
        <v>763.01999999999987</v>
      </c>
    </row>
    <row r="100" spans="1:5" x14ac:dyDescent="0.25">
      <c r="A100" s="7" t="s">
        <v>288</v>
      </c>
      <c r="E100" s="25">
        <f>VLOOKUP(A100,$A$1:$H$98,5,FALSE)</f>
        <v>209.92000000000002</v>
      </c>
    </row>
    <row r="101" spans="1:5" x14ac:dyDescent="0.25">
      <c r="A101" s="7" t="s">
        <v>289</v>
      </c>
      <c r="E101" s="25">
        <f t="shared" ref="E101:E102" si="5">VLOOKUP(A101,$A$1:$H$98,5,FALSE)</f>
        <v>972.93999999999983</v>
      </c>
    </row>
    <row r="102" spans="1:5" x14ac:dyDescent="0.25">
      <c r="A102" s="7" t="s">
        <v>55</v>
      </c>
      <c r="E102" s="25" t="e">
        <f t="shared" si="5"/>
        <v>#REF!</v>
      </c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F90EF-6E28-464E-A799-6BDBC713B7AA}">
  <sheetPr codeName="Sheet42"/>
  <dimension ref="A1:H102"/>
  <sheetViews>
    <sheetView topLeftCell="A91" workbookViewId="0">
      <selection activeCell="D7" sqref="D7"/>
    </sheetView>
  </sheetViews>
  <sheetFormatPr defaultRowHeight="15" x14ac:dyDescent="0.25"/>
  <cols>
    <col min="1" max="1" width="22.85546875" customWidth="1"/>
    <col min="5" max="5" width="14.5703125" bestFit="1" customWidth="1"/>
    <col min="8" max="8" width="10.5703125" bestFit="1" customWidth="1"/>
  </cols>
  <sheetData>
    <row r="1" spans="1:8" x14ac:dyDescent="0.25">
      <c r="A1" s="81" t="s">
        <v>453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155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497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14" t="s">
        <v>64</v>
      </c>
      <c r="B7" s="14" t="s">
        <v>29</v>
      </c>
      <c r="C7" s="20">
        <f>IF(Calculator!B7="Cotton",Calculator!B15,IF(Calculator!B20="Cotton",Calculator!B28,0.74))</f>
        <v>0.68</v>
      </c>
      <c r="D7" s="17">
        <f>IF(Calculator!B7="Cotton",Calculator!B11,IF(Calculator!B20="Cotton",Calculator!B24,1200))</f>
        <v>1500</v>
      </c>
      <c r="E7" s="23">
        <f>ROUND(C7*D7,2)</f>
        <v>1020</v>
      </c>
      <c r="F7" s="16">
        <v>0</v>
      </c>
      <c r="G7" s="23">
        <f>ROUND(E7*F7,2)</f>
        <v>0</v>
      </c>
      <c r="H7" s="23">
        <f>ROUND(E7-G7,2)</f>
        <v>1020</v>
      </c>
    </row>
    <row r="8" spans="1:8" x14ac:dyDescent="0.25">
      <c r="A8" s="9" t="s">
        <v>65</v>
      </c>
      <c r="B8" s="9" t="s">
        <v>29</v>
      </c>
      <c r="C8" s="28">
        <f>IF(Calculator!B7="Cotton",Calculator!#REF!,IF(Calculator!B20="Cotton",Calculator!C28,0.11))</f>
        <v>0.11</v>
      </c>
      <c r="D8" s="29">
        <f>IF(Calculator!B7="Cotton",Calculator!#REF!,IF(Calculator!B20="Cotton",Calculator!C24,1620))</f>
        <v>2025</v>
      </c>
      <c r="E8" s="22">
        <f>ROUND(C8*D8,2)</f>
        <v>222.75</v>
      </c>
      <c r="F8" s="11">
        <v>0</v>
      </c>
      <c r="G8" s="22">
        <f>ROUND(E8*F8,2)</f>
        <v>0</v>
      </c>
      <c r="H8" s="22">
        <f>ROUND(E8-G8,2)</f>
        <v>222.75</v>
      </c>
    </row>
    <row r="9" spans="1:8" x14ac:dyDescent="0.25">
      <c r="A9" s="7" t="s">
        <v>11</v>
      </c>
      <c r="C9" s="23"/>
      <c r="E9" s="23">
        <f>SUM(E7:E8)</f>
        <v>1242.75</v>
      </c>
      <c r="G9" s="12">
        <f>SUM(G7:G8)</f>
        <v>0</v>
      </c>
      <c r="H9" s="12">
        <f>ROUND(E9-G9,2)</f>
        <v>1242.75</v>
      </c>
    </row>
    <row r="10" spans="1:8" x14ac:dyDescent="0.25">
      <c r="A10" t="s">
        <v>12</v>
      </c>
      <c r="C10" s="23"/>
      <c r="E10" s="23"/>
    </row>
    <row r="11" spans="1:8" x14ac:dyDescent="0.25">
      <c r="A11" s="7" t="s">
        <v>13</v>
      </c>
      <c r="C11" s="23"/>
      <c r="E11" s="23"/>
    </row>
    <row r="12" spans="1:8" x14ac:dyDescent="0.25">
      <c r="A12" s="13" t="s">
        <v>17</v>
      </c>
      <c r="C12" s="23"/>
      <c r="E12" s="23"/>
    </row>
    <row r="13" spans="1:8" x14ac:dyDescent="0.25">
      <c r="A13" s="14" t="s">
        <v>66</v>
      </c>
      <c r="B13" s="14" t="s">
        <v>18</v>
      </c>
      <c r="C13" s="15">
        <v>1.0900000000000001</v>
      </c>
      <c r="D13" s="14">
        <v>2.2999999999999998</v>
      </c>
      <c r="E13" s="23">
        <f>ROUND(C13*D13,2)</f>
        <v>2.5099999999999998</v>
      </c>
      <c r="F13" s="16">
        <v>0</v>
      </c>
      <c r="G13" s="23">
        <f>ROUND(E13*F13,2)</f>
        <v>0</v>
      </c>
      <c r="H13" s="23">
        <f>ROUND(E13-G13,2)</f>
        <v>2.5099999999999998</v>
      </c>
    </row>
    <row r="14" spans="1:8" x14ac:dyDescent="0.25">
      <c r="A14" s="14" t="s">
        <v>67</v>
      </c>
      <c r="B14" s="14" t="s">
        <v>26</v>
      </c>
      <c r="C14" s="15">
        <v>3.01</v>
      </c>
      <c r="D14" s="14">
        <v>2.3125</v>
      </c>
      <c r="E14" s="23">
        <f>ROUND(C14*D14,2)</f>
        <v>6.96</v>
      </c>
      <c r="F14" s="16">
        <v>0</v>
      </c>
      <c r="G14" s="23">
        <f>ROUND(E14*F14,2)</f>
        <v>0</v>
      </c>
      <c r="H14" s="23">
        <f>ROUND(E14-G14,2)</f>
        <v>6.96</v>
      </c>
    </row>
    <row r="15" spans="1:8" x14ac:dyDescent="0.25">
      <c r="A15" s="14" t="s">
        <v>68</v>
      </c>
      <c r="B15" s="14" t="s">
        <v>26</v>
      </c>
      <c r="C15" s="15">
        <v>7.75</v>
      </c>
      <c r="D15" s="14">
        <v>0.5</v>
      </c>
      <c r="E15" s="23">
        <f>ROUND(C15*D15,2)</f>
        <v>3.88</v>
      </c>
      <c r="F15" s="16">
        <v>0</v>
      </c>
      <c r="G15" s="23">
        <f>ROUND(E15*F15,2)</f>
        <v>0</v>
      </c>
      <c r="H15" s="23">
        <f>ROUND(E15-G15,2)</f>
        <v>3.88</v>
      </c>
    </row>
    <row r="16" spans="1:8" x14ac:dyDescent="0.25">
      <c r="A16" s="14" t="s">
        <v>495</v>
      </c>
      <c r="B16" s="14" t="s">
        <v>496</v>
      </c>
      <c r="C16" s="15">
        <v>41.25</v>
      </c>
      <c r="D16" s="14">
        <v>1.41</v>
      </c>
      <c r="E16" s="23">
        <f>ROUND(C16*D16,2)</f>
        <v>58.16</v>
      </c>
      <c r="F16" s="16">
        <v>0</v>
      </c>
      <c r="G16" s="23">
        <f>ROUND(E16*F16,2)</f>
        <v>0</v>
      </c>
      <c r="H16" s="23">
        <f>ROUND(E16-G16,2)</f>
        <v>58.16</v>
      </c>
    </row>
    <row r="17" spans="1:8" x14ac:dyDescent="0.25">
      <c r="A17" s="13" t="s">
        <v>69</v>
      </c>
      <c r="C17" s="23"/>
      <c r="E17" s="23"/>
    </row>
    <row r="18" spans="1:8" x14ac:dyDescent="0.25">
      <c r="A18" s="14" t="s">
        <v>70</v>
      </c>
      <c r="B18" s="14" t="s">
        <v>29</v>
      </c>
      <c r="C18" s="15">
        <v>0.11</v>
      </c>
      <c r="D18" s="14">
        <v>1200</v>
      </c>
      <c r="E18" s="23">
        <f>ROUND(C18*D18,2)</f>
        <v>132</v>
      </c>
      <c r="F18" s="16">
        <v>0</v>
      </c>
      <c r="G18" s="23">
        <f>ROUND(E18*F18,2)</f>
        <v>0</v>
      </c>
      <c r="H18" s="23">
        <f>ROUND(E18-G18,2)</f>
        <v>132</v>
      </c>
    </row>
    <row r="19" spans="1:8" x14ac:dyDescent="0.25">
      <c r="A19" s="13" t="s">
        <v>20</v>
      </c>
      <c r="C19" s="23"/>
      <c r="E19" s="23"/>
    </row>
    <row r="20" spans="1:8" x14ac:dyDescent="0.25">
      <c r="A20" s="14" t="s">
        <v>22</v>
      </c>
      <c r="B20" s="14" t="s">
        <v>21</v>
      </c>
      <c r="C20" s="15">
        <v>25.56</v>
      </c>
      <c r="D20" s="14">
        <v>1.5</v>
      </c>
      <c r="E20" s="23">
        <f>ROUND(C20*D20,2)</f>
        <v>38.340000000000003</v>
      </c>
      <c r="F20" s="16">
        <v>0</v>
      </c>
      <c r="G20" s="23">
        <f>ROUND(E20*F20,2)</f>
        <v>0</v>
      </c>
      <c r="H20" s="23">
        <f>ROUND(E20-G20,2)</f>
        <v>38.340000000000003</v>
      </c>
    </row>
    <row r="21" spans="1:8" x14ac:dyDescent="0.25">
      <c r="A21" s="14" t="s">
        <v>103</v>
      </c>
      <c r="B21" s="14" t="s">
        <v>19</v>
      </c>
      <c r="C21" s="15">
        <v>2.63</v>
      </c>
      <c r="D21" s="14">
        <v>28.933199999999999</v>
      </c>
      <c r="E21" s="23">
        <f>ROUND(C21*D21,2)</f>
        <v>76.09</v>
      </c>
      <c r="F21" s="16">
        <v>0</v>
      </c>
      <c r="G21" s="23">
        <f>ROUND(E21*F21,2)</f>
        <v>0</v>
      </c>
      <c r="H21" s="23">
        <f>ROUND(E21-G21,2)</f>
        <v>76.09</v>
      </c>
    </row>
    <row r="22" spans="1:8" x14ac:dyDescent="0.25">
      <c r="A22" s="13" t="s">
        <v>23</v>
      </c>
      <c r="C22" s="23"/>
      <c r="E22" s="23"/>
    </row>
    <row r="23" spans="1:8" x14ac:dyDescent="0.25">
      <c r="A23" s="14" t="s">
        <v>71</v>
      </c>
      <c r="B23" s="14" t="s">
        <v>48</v>
      </c>
      <c r="C23" s="15">
        <v>20</v>
      </c>
      <c r="D23" s="14">
        <v>1</v>
      </c>
      <c r="E23" s="23">
        <f>ROUND(C23*D23,2)</f>
        <v>20</v>
      </c>
      <c r="F23" s="16">
        <v>0</v>
      </c>
      <c r="G23" s="23">
        <f>ROUND(E23*F23,2)</f>
        <v>0</v>
      </c>
      <c r="H23" s="23">
        <f>ROUND(E23-G23,2)</f>
        <v>20</v>
      </c>
    </row>
    <row r="24" spans="1:8" x14ac:dyDescent="0.25">
      <c r="A24" s="13" t="s">
        <v>24</v>
      </c>
      <c r="C24" s="23"/>
      <c r="E24" s="23"/>
    </row>
    <row r="25" spans="1:8" x14ac:dyDescent="0.25">
      <c r="A25" s="14" t="s">
        <v>59</v>
      </c>
      <c r="B25" s="14" t="s">
        <v>26</v>
      </c>
      <c r="C25" s="15">
        <v>15</v>
      </c>
      <c r="D25" s="14">
        <v>0.5</v>
      </c>
      <c r="E25" s="23">
        <f t="shared" ref="E25:E30" si="0">ROUND(C25*D25,2)</f>
        <v>7.5</v>
      </c>
      <c r="F25" s="16">
        <v>0</v>
      </c>
      <c r="G25" s="23">
        <f t="shared" ref="G25:G30" si="1">ROUND(E25*F25,2)</f>
        <v>0</v>
      </c>
      <c r="H25" s="23">
        <f t="shared" ref="H25:H30" si="2">ROUND(E25-G25,2)</f>
        <v>7.5</v>
      </c>
    </row>
    <row r="26" spans="1:8" x14ac:dyDescent="0.25">
      <c r="A26" s="14" t="s">
        <v>25</v>
      </c>
      <c r="B26" s="14" t="s">
        <v>18</v>
      </c>
      <c r="C26" s="15">
        <v>0.12</v>
      </c>
      <c r="D26" s="14">
        <v>96</v>
      </c>
      <c r="E26" s="23">
        <f t="shared" si="0"/>
        <v>11.52</v>
      </c>
      <c r="F26" s="16">
        <v>0</v>
      </c>
      <c r="G26" s="23">
        <f t="shared" si="1"/>
        <v>0</v>
      </c>
      <c r="H26" s="23">
        <f t="shared" si="2"/>
        <v>11.52</v>
      </c>
    </row>
    <row r="27" spans="1:8" x14ac:dyDescent="0.25">
      <c r="A27" s="14" t="s">
        <v>105</v>
      </c>
      <c r="B27" s="14" t="s">
        <v>18</v>
      </c>
      <c r="C27" s="15">
        <v>0.32</v>
      </c>
      <c r="D27" s="14">
        <v>48</v>
      </c>
      <c r="E27" s="23">
        <f t="shared" si="0"/>
        <v>15.36</v>
      </c>
      <c r="F27" s="16">
        <v>0</v>
      </c>
      <c r="G27" s="23">
        <f t="shared" si="1"/>
        <v>0</v>
      </c>
      <c r="H27" s="23">
        <f t="shared" si="2"/>
        <v>15.36</v>
      </c>
    </row>
    <row r="28" spans="1:8" x14ac:dyDescent="0.25">
      <c r="A28" s="14" t="s">
        <v>106</v>
      </c>
      <c r="B28" s="14" t="s">
        <v>26</v>
      </c>
      <c r="C28" s="15">
        <v>7.34</v>
      </c>
      <c r="D28" s="14">
        <v>2</v>
      </c>
      <c r="E28" s="23">
        <f t="shared" si="0"/>
        <v>14.68</v>
      </c>
      <c r="F28" s="16">
        <v>0</v>
      </c>
      <c r="G28" s="23">
        <f t="shared" si="1"/>
        <v>0</v>
      </c>
      <c r="H28" s="23">
        <f t="shared" si="2"/>
        <v>14.68</v>
      </c>
    </row>
    <row r="29" spans="1:8" x14ac:dyDescent="0.25">
      <c r="A29" s="14" t="s">
        <v>369</v>
      </c>
      <c r="B29" s="14" t="s">
        <v>18</v>
      </c>
      <c r="C29" s="15">
        <v>1.06</v>
      </c>
      <c r="D29" s="14">
        <v>25.6</v>
      </c>
      <c r="E29" s="23">
        <f t="shared" si="0"/>
        <v>27.14</v>
      </c>
      <c r="F29" s="16">
        <v>0</v>
      </c>
      <c r="G29" s="23">
        <f t="shared" si="1"/>
        <v>0</v>
      </c>
      <c r="H29" s="23">
        <f t="shared" si="2"/>
        <v>27.14</v>
      </c>
    </row>
    <row r="30" spans="1:8" x14ac:dyDescent="0.25">
      <c r="A30" s="14" t="s">
        <v>74</v>
      </c>
      <c r="B30" s="14" t="s">
        <v>26</v>
      </c>
      <c r="C30" s="15">
        <v>7.79</v>
      </c>
      <c r="D30" s="14">
        <v>2</v>
      </c>
      <c r="E30" s="23">
        <f t="shared" si="0"/>
        <v>15.58</v>
      </c>
      <c r="F30" s="16">
        <v>0</v>
      </c>
      <c r="G30" s="23">
        <f t="shared" si="1"/>
        <v>0</v>
      </c>
      <c r="H30" s="23">
        <f t="shared" si="2"/>
        <v>15.58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107</v>
      </c>
      <c r="B32" s="14" t="s">
        <v>18</v>
      </c>
      <c r="C32" s="15">
        <v>1.77</v>
      </c>
      <c r="D32" s="14">
        <v>3.2</v>
      </c>
      <c r="E32" s="23">
        <f>ROUND(C32*D32,2)</f>
        <v>5.66</v>
      </c>
      <c r="F32" s="16">
        <v>0</v>
      </c>
      <c r="G32" s="23">
        <f>ROUND(E32*F32,2)</f>
        <v>0</v>
      </c>
      <c r="H32" s="23">
        <f>ROUND(E32-G32,2)</f>
        <v>5.66</v>
      </c>
    </row>
    <row r="33" spans="1:8" x14ac:dyDescent="0.25">
      <c r="A33" s="14" t="s">
        <v>79</v>
      </c>
      <c r="B33" s="14" t="s">
        <v>18</v>
      </c>
      <c r="C33" s="15">
        <v>7.29</v>
      </c>
      <c r="D33" s="14">
        <v>2</v>
      </c>
      <c r="E33" s="23">
        <f>ROUND(C33*D33,2)</f>
        <v>14.58</v>
      </c>
      <c r="F33" s="16">
        <v>0</v>
      </c>
      <c r="G33" s="23">
        <f>ROUND(E33*F33,2)</f>
        <v>0</v>
      </c>
      <c r="H33" s="23">
        <f>ROUND(E33-G33,2)</f>
        <v>14.58</v>
      </c>
    </row>
    <row r="34" spans="1:8" x14ac:dyDescent="0.25">
      <c r="A34" s="14" t="s">
        <v>78</v>
      </c>
      <c r="B34" s="14" t="s">
        <v>29</v>
      </c>
      <c r="C34" s="15">
        <v>7.97</v>
      </c>
      <c r="D34" s="14">
        <v>1.5</v>
      </c>
      <c r="E34" s="23">
        <f>ROUND(C34*D34,2)</f>
        <v>11.96</v>
      </c>
      <c r="F34" s="16">
        <v>0</v>
      </c>
      <c r="G34" s="23">
        <f>ROUND(E34*F34,2)</f>
        <v>0</v>
      </c>
      <c r="H34" s="23">
        <f>ROUND(E34-G34,2)</f>
        <v>11.96</v>
      </c>
    </row>
    <row r="35" spans="1:8" x14ac:dyDescent="0.25">
      <c r="A35" s="14" t="s">
        <v>111</v>
      </c>
      <c r="B35" s="14" t="s">
        <v>48</v>
      </c>
      <c r="C35" s="15">
        <v>15</v>
      </c>
      <c r="D35" s="14">
        <v>1.5</v>
      </c>
      <c r="E35" s="23">
        <f>ROUND(C35*D35,2)</f>
        <v>22.5</v>
      </c>
      <c r="F35" s="16">
        <v>0</v>
      </c>
      <c r="G35" s="23">
        <f>ROUND(E35*F35,2)</f>
        <v>0</v>
      </c>
      <c r="H35" s="23">
        <f>ROUND(E35-G35,2)</f>
        <v>22.5</v>
      </c>
    </row>
    <row r="36" spans="1:8" x14ac:dyDescent="0.25">
      <c r="A36" s="13" t="s">
        <v>33</v>
      </c>
      <c r="C36" s="23"/>
      <c r="E36" s="23"/>
    </row>
    <row r="37" spans="1:8" x14ac:dyDescent="0.25">
      <c r="A37" s="14" t="s">
        <v>444</v>
      </c>
      <c r="B37" s="14" t="s">
        <v>60</v>
      </c>
      <c r="C37" s="15">
        <v>3.64</v>
      </c>
      <c r="D37" s="14">
        <v>45</v>
      </c>
      <c r="E37" s="23">
        <f>ROUND(C37*D37,2)</f>
        <v>163.80000000000001</v>
      </c>
      <c r="F37" s="16">
        <v>0</v>
      </c>
      <c r="G37" s="23">
        <f>ROUND(E37*F37,2)</f>
        <v>0</v>
      </c>
      <c r="H37" s="23">
        <f>ROUND(E37-G37,2)</f>
        <v>163.80000000000001</v>
      </c>
    </row>
    <row r="38" spans="1:8" x14ac:dyDescent="0.25">
      <c r="A38" s="13" t="s">
        <v>85</v>
      </c>
      <c r="C38" s="23"/>
      <c r="E38" s="23"/>
    </row>
    <row r="39" spans="1:8" x14ac:dyDescent="0.25">
      <c r="A39" s="14" t="s">
        <v>86</v>
      </c>
      <c r="B39" s="14" t="s">
        <v>18</v>
      </c>
      <c r="C39" s="15">
        <v>0.06</v>
      </c>
      <c r="D39" s="14">
        <v>32</v>
      </c>
      <c r="E39" s="23">
        <f>ROUND(C39*D39,2)</f>
        <v>1.92</v>
      </c>
      <c r="F39" s="16">
        <v>0</v>
      </c>
      <c r="G39" s="23">
        <f>ROUND(E39*F39,2)</f>
        <v>0</v>
      </c>
      <c r="H39" s="23">
        <f>ROUND(E39-G39,2)</f>
        <v>1.92</v>
      </c>
    </row>
    <row r="40" spans="1:8" x14ac:dyDescent="0.25">
      <c r="A40" s="13" t="s">
        <v>113</v>
      </c>
      <c r="C40" s="23"/>
      <c r="E40" s="23"/>
    </row>
    <row r="41" spans="1:8" x14ac:dyDescent="0.25">
      <c r="A41" s="14" t="s">
        <v>114</v>
      </c>
      <c r="B41" s="14" t="s">
        <v>26</v>
      </c>
      <c r="C41" s="15">
        <v>3.3</v>
      </c>
      <c r="D41" s="14">
        <v>0.4</v>
      </c>
      <c r="E41" s="23">
        <f>ROUND(C41*D41,2)</f>
        <v>1.32</v>
      </c>
      <c r="F41" s="16">
        <v>0</v>
      </c>
      <c r="G41" s="23">
        <f>ROUND(E41*F41,2)</f>
        <v>0</v>
      </c>
      <c r="H41" s="23">
        <f>ROUND(E41-G41,2)</f>
        <v>1.32</v>
      </c>
    </row>
    <row r="42" spans="1:8" x14ac:dyDescent="0.25">
      <c r="A42" s="13" t="s">
        <v>61</v>
      </c>
      <c r="C42" s="23"/>
      <c r="E42" s="23"/>
    </row>
    <row r="43" spans="1:8" x14ac:dyDescent="0.25">
      <c r="A43" s="14" t="s">
        <v>62</v>
      </c>
      <c r="B43" s="14" t="s">
        <v>48</v>
      </c>
      <c r="C43" s="15">
        <v>9</v>
      </c>
      <c r="D43" s="14">
        <v>1</v>
      </c>
      <c r="E43" s="23">
        <f>ROUND(C43*D43,2)</f>
        <v>9</v>
      </c>
      <c r="F43" s="16">
        <v>0</v>
      </c>
      <c r="G43" s="23">
        <f>ROUND(E43*F43,2)</f>
        <v>0</v>
      </c>
      <c r="H43" s="23">
        <f>ROUND(E43-G43,2)</f>
        <v>9</v>
      </c>
    </row>
    <row r="44" spans="1:8" x14ac:dyDescent="0.25">
      <c r="A44" s="13" t="s">
        <v>87</v>
      </c>
      <c r="C44" s="23"/>
      <c r="E44" s="23"/>
    </row>
    <row r="45" spans="1:8" x14ac:dyDescent="0.25">
      <c r="A45" s="14" t="s">
        <v>88</v>
      </c>
      <c r="B45" s="14" t="s">
        <v>48</v>
      </c>
      <c r="C45" s="15">
        <v>1</v>
      </c>
      <c r="D45" s="14">
        <v>1</v>
      </c>
      <c r="E45" s="23">
        <f>ROUND(C45*D45,2)</f>
        <v>1</v>
      </c>
      <c r="F45" s="16">
        <v>0</v>
      </c>
      <c r="G45" s="23">
        <f>ROUND(E45*F45,2)</f>
        <v>0</v>
      </c>
      <c r="H45" s="23">
        <f>ROUND(E45-G45,2)</f>
        <v>1</v>
      </c>
    </row>
    <row r="46" spans="1:8" x14ac:dyDescent="0.25">
      <c r="A46" s="13" t="s">
        <v>34</v>
      </c>
      <c r="C46" s="23"/>
      <c r="E46" s="23"/>
    </row>
    <row r="47" spans="1:8" x14ac:dyDescent="0.25">
      <c r="A47" s="14" t="s">
        <v>35</v>
      </c>
      <c r="B47" s="14" t="s">
        <v>36</v>
      </c>
      <c r="C47" s="15">
        <v>63.67</v>
      </c>
      <c r="D47" s="14">
        <v>0.66600000000000004</v>
      </c>
      <c r="E47" s="23">
        <f>ROUND(C47*D47,2)</f>
        <v>42.4</v>
      </c>
      <c r="F47" s="16">
        <v>0</v>
      </c>
      <c r="G47" s="23">
        <f>ROUND(E47*F47,2)</f>
        <v>0</v>
      </c>
      <c r="H47" s="23">
        <f>ROUND(E47-G47,2)</f>
        <v>42.4</v>
      </c>
    </row>
    <row r="48" spans="1:8" x14ac:dyDescent="0.25">
      <c r="A48" s="13" t="s">
        <v>115</v>
      </c>
      <c r="C48" s="23"/>
      <c r="E48" s="23"/>
    </row>
    <row r="49" spans="1:8" x14ac:dyDescent="0.25">
      <c r="A49" s="14" t="s">
        <v>116</v>
      </c>
      <c r="B49" s="14" t="s">
        <v>48</v>
      </c>
      <c r="C49" s="15">
        <v>8</v>
      </c>
      <c r="D49" s="14">
        <v>1</v>
      </c>
      <c r="E49" s="23">
        <f>ROUND(C49*D49,2)</f>
        <v>8</v>
      </c>
      <c r="F49" s="16">
        <v>0</v>
      </c>
      <c r="G49" s="23">
        <f>ROUND(E49*F49,2)</f>
        <v>0</v>
      </c>
      <c r="H49" s="23">
        <f>ROUND(E49-G49,2)</f>
        <v>8</v>
      </c>
    </row>
    <row r="50" spans="1:8" x14ac:dyDescent="0.25">
      <c r="A50" s="13" t="s">
        <v>117</v>
      </c>
      <c r="C50" s="23"/>
      <c r="E50" s="23"/>
    </row>
    <row r="51" spans="1:8" x14ac:dyDescent="0.25">
      <c r="A51" s="14" t="s">
        <v>118</v>
      </c>
      <c r="B51" s="14" t="s">
        <v>48</v>
      </c>
      <c r="C51" s="15">
        <v>10</v>
      </c>
      <c r="D51" s="14">
        <v>0.33300000000000002</v>
      </c>
      <c r="E51" s="23">
        <f>ROUND(C51*D51,2)</f>
        <v>3.33</v>
      </c>
      <c r="F51" s="16">
        <v>0</v>
      </c>
      <c r="G51" s="23">
        <f>ROUND(E51*F51,2)</f>
        <v>0</v>
      </c>
      <c r="H51" s="23">
        <f>ROUND(E51-G51,2)</f>
        <v>3.33</v>
      </c>
    </row>
    <row r="52" spans="1:8" x14ac:dyDescent="0.25">
      <c r="A52" s="13" t="s">
        <v>37</v>
      </c>
      <c r="C52" s="23"/>
      <c r="E52" s="23"/>
    </row>
    <row r="53" spans="1:8" x14ac:dyDescent="0.25">
      <c r="A53" s="14" t="s">
        <v>38</v>
      </c>
      <c r="B53" s="14" t="s">
        <v>39</v>
      </c>
      <c r="C53" s="15">
        <v>19.28</v>
      </c>
      <c r="D53" s="14">
        <v>0.51219999999999999</v>
      </c>
      <c r="E53" s="23">
        <f>ROUND(C53*D53,2)</f>
        <v>9.8800000000000008</v>
      </c>
      <c r="F53" s="16">
        <v>0</v>
      </c>
      <c r="G53" s="23">
        <f>ROUND(E53*F53,2)</f>
        <v>0</v>
      </c>
      <c r="H53" s="23">
        <f>ROUND(E53-G53,2)</f>
        <v>9.8800000000000008</v>
      </c>
    </row>
    <row r="54" spans="1:8" x14ac:dyDescent="0.25">
      <c r="A54" s="14" t="s">
        <v>91</v>
      </c>
      <c r="B54" s="14" t="s">
        <v>39</v>
      </c>
      <c r="C54" s="15">
        <v>19.28</v>
      </c>
      <c r="D54" s="14">
        <v>0.27810000000000001</v>
      </c>
      <c r="E54" s="23">
        <f>ROUND(C54*D54,2)</f>
        <v>5.36</v>
      </c>
      <c r="F54" s="16">
        <v>0</v>
      </c>
      <c r="G54" s="23">
        <f>ROUND(E54*F54,2)</f>
        <v>0</v>
      </c>
      <c r="H54" s="23">
        <f>ROUND(E54-G54,2)</f>
        <v>5.36</v>
      </c>
    </row>
    <row r="55" spans="1:8" x14ac:dyDescent="0.25">
      <c r="A55" s="13" t="s">
        <v>40</v>
      </c>
      <c r="C55" s="23"/>
      <c r="E55" s="23"/>
    </row>
    <row r="56" spans="1:8" x14ac:dyDescent="0.25">
      <c r="A56" s="14" t="s">
        <v>41</v>
      </c>
      <c r="B56" s="14" t="s">
        <v>39</v>
      </c>
      <c r="C56" s="15">
        <v>9.06</v>
      </c>
      <c r="D56" s="14">
        <v>0.20369999999999999</v>
      </c>
      <c r="E56" s="23">
        <f>ROUND(C56*D56,2)</f>
        <v>1.85</v>
      </c>
      <c r="F56" s="16">
        <v>0</v>
      </c>
      <c r="G56" s="23">
        <f>ROUND(E56*F56,2)</f>
        <v>0</v>
      </c>
      <c r="H56" s="23">
        <f>ROUND(E56-G56,2)</f>
        <v>1.85</v>
      </c>
    </row>
    <row r="57" spans="1:8" x14ac:dyDescent="0.25">
      <c r="A57" s="13" t="s">
        <v>43</v>
      </c>
      <c r="C57" s="23"/>
      <c r="E57" s="23"/>
    </row>
    <row r="58" spans="1:8" x14ac:dyDescent="0.25">
      <c r="A58" s="14" t="s">
        <v>42</v>
      </c>
      <c r="B58" s="14" t="s">
        <v>39</v>
      </c>
      <c r="C58" s="15">
        <v>9.06</v>
      </c>
      <c r="D58" s="14">
        <v>0.1236</v>
      </c>
      <c r="E58" s="23">
        <f>ROUND(C58*D58,2)</f>
        <v>1.1200000000000001</v>
      </c>
      <c r="F58" s="16">
        <v>0</v>
      </c>
      <c r="G58" s="23">
        <f>ROUND(E58*F58,2)</f>
        <v>0</v>
      </c>
      <c r="H58" s="23">
        <f>ROUND(E58-G58,2)</f>
        <v>1.1200000000000001</v>
      </c>
    </row>
    <row r="59" spans="1:8" x14ac:dyDescent="0.25">
      <c r="A59" s="14" t="s">
        <v>91</v>
      </c>
      <c r="B59" s="14" t="s">
        <v>39</v>
      </c>
      <c r="C59" s="15">
        <v>9.06</v>
      </c>
      <c r="D59" s="14">
        <v>0.22520000000000001</v>
      </c>
      <c r="E59" s="23">
        <f>ROUND(C59*D59,2)</f>
        <v>2.04</v>
      </c>
      <c r="F59" s="16">
        <v>0</v>
      </c>
      <c r="G59" s="23">
        <f>ROUND(E59*F59,2)</f>
        <v>0</v>
      </c>
      <c r="H59" s="23">
        <f>ROUND(E59-G59,2)</f>
        <v>2.04</v>
      </c>
    </row>
    <row r="60" spans="1:8" x14ac:dyDescent="0.25">
      <c r="A60" s="14" t="s">
        <v>44</v>
      </c>
      <c r="B60" s="14" t="s">
        <v>39</v>
      </c>
      <c r="C60" s="15">
        <v>19.3</v>
      </c>
      <c r="D60" s="14">
        <v>0.63219999999999998</v>
      </c>
      <c r="E60" s="23">
        <f>ROUND(C60*D60,2)</f>
        <v>12.2</v>
      </c>
      <c r="F60" s="16">
        <v>0</v>
      </c>
      <c r="G60" s="23">
        <f>ROUND(E60*F60,2)</f>
        <v>0</v>
      </c>
      <c r="H60" s="23">
        <f>ROUND(E60-G60,2)</f>
        <v>12.2</v>
      </c>
    </row>
    <row r="61" spans="1:8" x14ac:dyDescent="0.25">
      <c r="A61" s="13" t="s">
        <v>45</v>
      </c>
      <c r="C61" s="23"/>
      <c r="E61" s="23"/>
    </row>
    <row r="62" spans="1:8" x14ac:dyDescent="0.25">
      <c r="A62" s="14" t="s">
        <v>38</v>
      </c>
      <c r="B62" s="14" t="s">
        <v>19</v>
      </c>
      <c r="C62" s="15">
        <v>2.94</v>
      </c>
      <c r="D62" s="14">
        <v>7.9099000000000004</v>
      </c>
      <c r="E62" s="23">
        <f>ROUND(C62*D62,2)</f>
        <v>23.26</v>
      </c>
      <c r="F62" s="16">
        <v>0</v>
      </c>
      <c r="G62" s="23">
        <f>ROUND(E62*F62,2)</f>
        <v>0</v>
      </c>
      <c r="H62" s="23">
        <f>ROUND(E62-G62,2)</f>
        <v>23.26</v>
      </c>
    </row>
    <row r="63" spans="1:8" x14ac:dyDescent="0.25">
      <c r="A63" s="14" t="s">
        <v>91</v>
      </c>
      <c r="B63" s="14" t="s">
        <v>19</v>
      </c>
      <c r="C63" s="15">
        <v>2.94</v>
      </c>
      <c r="D63" s="14">
        <v>5.7816999999999998</v>
      </c>
      <c r="E63" s="23">
        <f>ROUND(C63*D63,2)</f>
        <v>17</v>
      </c>
      <c r="F63" s="16">
        <v>0</v>
      </c>
      <c r="G63" s="23">
        <f>ROUND(E63*F63,2)</f>
        <v>0</v>
      </c>
      <c r="H63" s="23">
        <f>ROUND(E63-G63,2)</f>
        <v>17</v>
      </c>
    </row>
    <row r="64" spans="1:8" x14ac:dyDescent="0.25">
      <c r="A64" s="14" t="s">
        <v>158</v>
      </c>
      <c r="B64" s="14" t="s">
        <v>19</v>
      </c>
      <c r="C64" s="15">
        <v>2.94</v>
      </c>
      <c r="D64" s="14">
        <v>11.2011</v>
      </c>
      <c r="E64" s="23">
        <f>ROUND(C64*D64,2)</f>
        <v>32.93</v>
      </c>
      <c r="F64" s="16">
        <v>0</v>
      </c>
      <c r="G64" s="23">
        <f>ROUND(E64*F64,2)</f>
        <v>0</v>
      </c>
      <c r="H64" s="23">
        <f>ROUND(E64-G64,2)</f>
        <v>32.93</v>
      </c>
    </row>
    <row r="65" spans="1:8" x14ac:dyDescent="0.25">
      <c r="A65" s="13" t="s">
        <v>47</v>
      </c>
      <c r="C65" s="23"/>
      <c r="E65" s="23"/>
    </row>
    <row r="66" spans="1:8" x14ac:dyDescent="0.25">
      <c r="A66" s="14" t="s">
        <v>42</v>
      </c>
      <c r="B66" s="14" t="s">
        <v>48</v>
      </c>
      <c r="C66" s="15">
        <v>12.29</v>
      </c>
      <c r="D66" s="14">
        <v>1</v>
      </c>
      <c r="E66" s="23">
        <f>ROUND(C66*D66,2)</f>
        <v>12.29</v>
      </c>
      <c r="F66" s="16">
        <v>0</v>
      </c>
      <c r="G66" s="23">
        <f>ROUND(E66*F66,2)</f>
        <v>0</v>
      </c>
      <c r="H66" s="23">
        <f t="shared" ref="H66:H72" si="3">ROUND(E66-G66,2)</f>
        <v>12.29</v>
      </c>
    </row>
    <row r="67" spans="1:8" x14ac:dyDescent="0.25">
      <c r="A67" s="14" t="s">
        <v>38</v>
      </c>
      <c r="B67" s="14" t="s">
        <v>48</v>
      </c>
      <c r="C67" s="15">
        <v>6.31</v>
      </c>
      <c r="D67" s="14">
        <v>1</v>
      </c>
      <c r="E67" s="23">
        <f>ROUND(C67*D67,2)</f>
        <v>6.31</v>
      </c>
      <c r="F67" s="16">
        <v>0</v>
      </c>
      <c r="G67" s="23">
        <f>ROUND(E67*F67,2)</f>
        <v>0</v>
      </c>
      <c r="H67" s="23">
        <f t="shared" si="3"/>
        <v>6.31</v>
      </c>
    </row>
    <row r="68" spans="1:8" x14ac:dyDescent="0.25">
      <c r="A68" s="14" t="s">
        <v>91</v>
      </c>
      <c r="B68" s="14" t="s">
        <v>48</v>
      </c>
      <c r="C68" s="15">
        <v>31.61</v>
      </c>
      <c r="D68" s="14">
        <v>1</v>
      </c>
      <c r="E68" s="23">
        <f>ROUND(C68*D68,2)</f>
        <v>31.61</v>
      </c>
      <c r="F68" s="16">
        <v>0</v>
      </c>
      <c r="G68" s="23">
        <f>ROUND(E68*F68,2)</f>
        <v>0</v>
      </c>
      <c r="H68" s="23">
        <f t="shared" si="3"/>
        <v>31.61</v>
      </c>
    </row>
    <row r="69" spans="1:8" x14ac:dyDescent="0.25">
      <c r="A69" s="14" t="s">
        <v>158</v>
      </c>
      <c r="B69" s="14" t="s">
        <v>48</v>
      </c>
      <c r="C69" s="15">
        <v>21.95</v>
      </c>
      <c r="D69" s="14">
        <v>1</v>
      </c>
      <c r="E69" s="23">
        <f>ROUND(C69*D69,2)</f>
        <v>21.95</v>
      </c>
      <c r="F69" s="16">
        <v>0</v>
      </c>
      <c r="G69" s="23">
        <f>ROUND(E69*F69,2)</f>
        <v>0</v>
      </c>
      <c r="H69" s="23">
        <f t="shared" si="3"/>
        <v>21.95</v>
      </c>
    </row>
    <row r="70" spans="1:8" x14ac:dyDescent="0.25">
      <c r="A70" s="9" t="s">
        <v>49</v>
      </c>
      <c r="B70" s="9" t="s">
        <v>48</v>
      </c>
      <c r="C70" s="10">
        <v>30.24</v>
      </c>
      <c r="D70" s="9">
        <v>1</v>
      </c>
      <c r="E70" s="22">
        <f>ROUND(C70*D70,2)</f>
        <v>30.24</v>
      </c>
      <c r="F70" s="11">
        <v>0</v>
      </c>
      <c r="G70" s="22">
        <f>ROUND(E70*F70,2)</f>
        <v>0</v>
      </c>
      <c r="H70" s="22">
        <f t="shared" si="3"/>
        <v>30.24</v>
      </c>
    </row>
    <row r="71" spans="1:8" x14ac:dyDescent="0.25">
      <c r="A71" s="7" t="s">
        <v>50</v>
      </c>
      <c r="C71" s="23"/>
      <c r="E71" s="23">
        <f>SUM(E13:E70)</f>
        <v>923.23</v>
      </c>
      <c r="G71" s="12">
        <f>SUM(G13:G70)</f>
        <v>0</v>
      </c>
      <c r="H71" s="12">
        <f t="shared" si="3"/>
        <v>923.23</v>
      </c>
    </row>
    <row r="72" spans="1:8" x14ac:dyDescent="0.25">
      <c r="A72" s="7" t="s">
        <v>51</v>
      </c>
      <c r="C72" s="23"/>
      <c r="E72" s="23" t="e">
        <f>+#REF!-E71</f>
        <v>#REF!</v>
      </c>
      <c r="G72" s="12" t="e">
        <f>+#REF!-G71</f>
        <v>#REF!</v>
      </c>
      <c r="H72" s="12" t="e">
        <f t="shared" si="3"/>
        <v>#REF!</v>
      </c>
    </row>
    <row r="73" spans="1:8" x14ac:dyDescent="0.25">
      <c r="A73" t="s">
        <v>12</v>
      </c>
      <c r="C73" s="23"/>
      <c r="E73" s="23"/>
    </row>
    <row r="74" spans="1:8" x14ac:dyDescent="0.25">
      <c r="A74" s="7" t="s">
        <v>52</v>
      </c>
      <c r="C74" s="23"/>
      <c r="E74" s="23"/>
    </row>
    <row r="75" spans="1:8" x14ac:dyDescent="0.25">
      <c r="A75" s="14" t="s">
        <v>42</v>
      </c>
      <c r="B75" s="14" t="s">
        <v>48</v>
      </c>
      <c r="C75" s="15">
        <v>23.63</v>
      </c>
      <c r="D75" s="14">
        <v>1</v>
      </c>
      <c r="E75" s="23">
        <f>ROUND(C75*D75,2)</f>
        <v>23.63</v>
      </c>
      <c r="F75" s="16">
        <v>0</v>
      </c>
      <c r="G75" s="23">
        <f>ROUND(E75*F75,2)</f>
        <v>0</v>
      </c>
      <c r="H75" s="23">
        <f t="shared" ref="H75:H81" si="4">ROUND(E75-G75,2)</f>
        <v>23.63</v>
      </c>
    </row>
    <row r="76" spans="1:8" x14ac:dyDescent="0.25">
      <c r="A76" s="14" t="s">
        <v>38</v>
      </c>
      <c r="B76" s="14" t="s">
        <v>48</v>
      </c>
      <c r="C76" s="15">
        <v>48.89</v>
      </c>
      <c r="D76" s="14">
        <v>1</v>
      </c>
      <c r="E76" s="23">
        <f>ROUND(C76*D76,2)</f>
        <v>48.89</v>
      </c>
      <c r="F76" s="16">
        <v>0</v>
      </c>
      <c r="G76" s="23">
        <f>ROUND(E76*F76,2)</f>
        <v>0</v>
      </c>
      <c r="H76" s="23">
        <f t="shared" si="4"/>
        <v>48.89</v>
      </c>
    </row>
    <row r="77" spans="1:8" x14ac:dyDescent="0.25">
      <c r="A77" s="14" t="s">
        <v>91</v>
      </c>
      <c r="B77" s="14" t="s">
        <v>48</v>
      </c>
      <c r="C77" s="15">
        <v>157.91</v>
      </c>
      <c r="D77" s="14">
        <v>1</v>
      </c>
      <c r="E77" s="23">
        <f>ROUND(C77*D77,2)</f>
        <v>157.91</v>
      </c>
      <c r="F77" s="16">
        <v>0</v>
      </c>
      <c r="G77" s="23">
        <f>ROUND(E77*F77,2)</f>
        <v>0</v>
      </c>
      <c r="H77" s="23">
        <f t="shared" si="4"/>
        <v>157.91</v>
      </c>
    </row>
    <row r="78" spans="1:8" x14ac:dyDescent="0.25">
      <c r="A78" s="9" t="s">
        <v>158</v>
      </c>
      <c r="B78" s="9" t="s">
        <v>48</v>
      </c>
      <c r="C78" s="10">
        <v>99.5</v>
      </c>
      <c r="D78" s="9">
        <v>1</v>
      </c>
      <c r="E78" s="22">
        <f>ROUND(C78*D78,2)</f>
        <v>99.5</v>
      </c>
      <c r="F78" s="11">
        <v>0</v>
      </c>
      <c r="G78" s="22">
        <f>ROUND(E78*F78,2)</f>
        <v>0</v>
      </c>
      <c r="H78" s="22">
        <f t="shared" si="4"/>
        <v>99.5</v>
      </c>
    </row>
    <row r="79" spans="1:8" x14ac:dyDescent="0.25">
      <c r="A79" s="7" t="s">
        <v>53</v>
      </c>
      <c r="C79" s="23"/>
      <c r="E79" s="23">
        <f>SUM(E75:E78)</f>
        <v>329.93</v>
      </c>
      <c r="G79" s="12">
        <f>SUM(G75:G78)</f>
        <v>0</v>
      </c>
      <c r="H79" s="12">
        <f t="shared" si="4"/>
        <v>329.93</v>
      </c>
    </row>
    <row r="80" spans="1:8" x14ac:dyDescent="0.25">
      <c r="A80" s="7" t="s">
        <v>54</v>
      </c>
      <c r="C80" s="23"/>
      <c r="E80" s="23">
        <f>+E71+E79</f>
        <v>1253.1600000000001</v>
      </c>
      <c r="G80" s="12">
        <f>+G71+G79</f>
        <v>0</v>
      </c>
      <c r="H80" s="12">
        <f t="shared" si="4"/>
        <v>1253.1600000000001</v>
      </c>
    </row>
    <row r="81" spans="1:8" x14ac:dyDescent="0.25">
      <c r="A81" s="7" t="s">
        <v>55</v>
      </c>
      <c r="C81" s="23"/>
      <c r="E81" s="23" t="e">
        <f>+#REF!-E80</f>
        <v>#REF!</v>
      </c>
      <c r="G81" s="12" t="e">
        <f>+#REF!-G80</f>
        <v>#REF!</v>
      </c>
      <c r="H81" s="12" t="e">
        <f t="shared" si="4"/>
        <v>#REF!</v>
      </c>
    </row>
    <row r="82" spans="1:8" x14ac:dyDescent="0.25">
      <c r="A82" t="s">
        <v>119</v>
      </c>
      <c r="C82" s="23"/>
      <c r="E82" s="23"/>
    </row>
    <row r="83" spans="1:8" x14ac:dyDescent="0.25">
      <c r="A83" t="s">
        <v>483</v>
      </c>
      <c r="C83" s="23"/>
      <c r="E83" s="23"/>
    </row>
    <row r="84" spans="1:8" x14ac:dyDescent="0.25">
      <c r="A84" s="7" t="s">
        <v>120</v>
      </c>
      <c r="C84" s="23"/>
      <c r="E84" s="23"/>
    </row>
    <row r="85" spans="1:8" x14ac:dyDescent="0.25">
      <c r="A85" s="7" t="s">
        <v>121</v>
      </c>
      <c r="C85" s="23"/>
      <c r="E85" s="23"/>
    </row>
    <row r="98" spans="1:5" x14ac:dyDescent="0.25">
      <c r="A98" t="str" cm="1">
        <f t="array" aca="1" ref="A98" ca="1">MID(CELL("filename",A1),FIND("]",CELL("filename",A1))+1,256)</f>
        <v>cotton30</v>
      </c>
    </row>
    <row r="99" spans="1:5" x14ac:dyDescent="0.25">
      <c r="A99" s="7" t="s">
        <v>50</v>
      </c>
      <c r="E99" s="25">
        <f>VLOOKUP(A99,$A$1:$H$98,5,FALSE)</f>
        <v>923.23</v>
      </c>
    </row>
    <row r="100" spans="1:5" x14ac:dyDescent="0.25">
      <c r="A100" s="7" t="s">
        <v>288</v>
      </c>
      <c r="E100" s="25">
        <f>VLOOKUP(A100,$A$1:$H$98,5,FALSE)</f>
        <v>329.93</v>
      </c>
    </row>
    <row r="101" spans="1:5" x14ac:dyDescent="0.25">
      <c r="A101" s="7" t="s">
        <v>289</v>
      </c>
      <c r="E101" s="25">
        <f t="shared" ref="E101:E102" si="5">VLOOKUP(A101,$A$1:$H$98,5,FALSE)</f>
        <v>1253.1600000000001</v>
      </c>
    </row>
    <row r="102" spans="1:5" x14ac:dyDescent="0.25">
      <c r="A102" s="7" t="s">
        <v>55</v>
      </c>
      <c r="E102" s="25" t="e">
        <f t="shared" si="5"/>
        <v>#REF!</v>
      </c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1B0DD-7882-4609-B823-4E2255D6BF6D}">
  <sheetPr codeName="Sheet43"/>
  <dimension ref="A1:H116"/>
  <sheetViews>
    <sheetView workbookViewId="0">
      <selection activeCell="D7" sqref="D7"/>
    </sheetView>
  </sheetViews>
  <sheetFormatPr defaultRowHeight="15" x14ac:dyDescent="0.25"/>
  <cols>
    <col min="1" max="1" width="25.5703125" customWidth="1"/>
    <col min="5" max="5" width="11" customWidth="1"/>
    <col min="8" max="8" width="11" customWidth="1"/>
  </cols>
  <sheetData>
    <row r="1" spans="1:8" x14ac:dyDescent="0.25">
      <c r="A1" s="81" t="s">
        <v>154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165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514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C8" s="23"/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5.5</v>
      </c>
      <c r="E12" s="23">
        <f>ROUND(C12*D12,2)</f>
        <v>44.28</v>
      </c>
      <c r="F12" s="16">
        <v>0</v>
      </c>
      <c r="G12" s="23">
        <f>ROUND(E12*F12,2)</f>
        <v>0</v>
      </c>
      <c r="H12" s="23">
        <f>ROUND(E12-G12,2)</f>
        <v>44.28</v>
      </c>
    </row>
    <row r="13" spans="1:8" x14ac:dyDescent="0.25">
      <c r="A13" s="14" t="s">
        <v>57</v>
      </c>
      <c r="B13" s="14" t="s">
        <v>16</v>
      </c>
      <c r="C13" s="15">
        <v>7.5</v>
      </c>
      <c r="D13" s="14">
        <v>1.3</v>
      </c>
      <c r="E13" s="23">
        <f>ROUND(C13*D13,2)</f>
        <v>9.75</v>
      </c>
      <c r="F13" s="16">
        <v>0</v>
      </c>
      <c r="G13" s="23">
        <f>ROUND(E13*F13,2)</f>
        <v>0</v>
      </c>
      <c r="H13" s="23">
        <f>ROUND(E13-G13,2)</f>
        <v>9.75</v>
      </c>
    </row>
    <row r="14" spans="1:8" x14ac:dyDescent="0.25">
      <c r="A14" s="13" t="s">
        <v>20</v>
      </c>
      <c r="C14" s="23"/>
      <c r="E14" s="23"/>
    </row>
    <row r="15" spans="1:8" x14ac:dyDescent="0.25">
      <c r="A15" s="14" t="s">
        <v>166</v>
      </c>
      <c r="B15" s="14" t="s">
        <v>21</v>
      </c>
      <c r="C15" s="15">
        <v>26.41</v>
      </c>
      <c r="D15" s="14">
        <v>0.5</v>
      </c>
      <c r="E15" s="23">
        <f>ROUND(C15*D15,2)</f>
        <v>13.21</v>
      </c>
      <c r="F15" s="16">
        <v>0</v>
      </c>
      <c r="G15" s="23">
        <f>ROUND(E15*F15,2)</f>
        <v>0</v>
      </c>
      <c r="H15" s="23">
        <f>ROUND(E15-G15,2)</f>
        <v>13.21</v>
      </c>
    </row>
    <row r="16" spans="1:8" x14ac:dyDescent="0.25">
      <c r="A16" s="14" t="s">
        <v>153</v>
      </c>
      <c r="B16" s="14" t="s">
        <v>21</v>
      </c>
      <c r="C16" s="15">
        <v>43.41</v>
      </c>
      <c r="D16" s="14">
        <v>0.5</v>
      </c>
      <c r="E16" s="23">
        <f>ROUND(C16*D16,2)</f>
        <v>21.71</v>
      </c>
      <c r="F16" s="16">
        <v>0</v>
      </c>
      <c r="G16" s="23">
        <f>ROUND(E16*F16,2)</f>
        <v>0</v>
      </c>
      <c r="H16" s="23">
        <f>ROUND(E16-G16,2)</f>
        <v>21.71</v>
      </c>
    </row>
    <row r="17" spans="1:8" x14ac:dyDescent="0.25">
      <c r="A17" s="14" t="s">
        <v>167</v>
      </c>
      <c r="B17" s="14" t="s">
        <v>21</v>
      </c>
      <c r="C17" s="15">
        <v>31.08</v>
      </c>
      <c r="D17" s="14">
        <v>4.7</v>
      </c>
      <c r="E17" s="23">
        <f>ROUND(C17*D17,2)</f>
        <v>146.08000000000001</v>
      </c>
      <c r="F17" s="16">
        <v>0</v>
      </c>
      <c r="G17" s="23">
        <f>ROUND(E17*F17,2)</f>
        <v>0</v>
      </c>
      <c r="H17" s="23">
        <f>ROUND(E17-G17,2)</f>
        <v>146.08000000000001</v>
      </c>
    </row>
    <row r="18" spans="1:8" x14ac:dyDescent="0.25">
      <c r="A18" s="14" t="s">
        <v>168</v>
      </c>
      <c r="B18" s="14" t="s">
        <v>26</v>
      </c>
      <c r="C18" s="15">
        <v>18.2</v>
      </c>
      <c r="D18" s="14">
        <v>0.75</v>
      </c>
      <c r="E18" s="23">
        <f>ROUND(C18*D18,2)</f>
        <v>13.65</v>
      </c>
      <c r="F18" s="16">
        <v>0</v>
      </c>
      <c r="G18" s="23">
        <f>ROUND(E18*F18,2)</f>
        <v>0</v>
      </c>
      <c r="H18" s="23">
        <f>ROUND(E18-G18,2)</f>
        <v>13.65</v>
      </c>
    </row>
    <row r="19" spans="1:8" x14ac:dyDescent="0.25">
      <c r="A19" s="13" t="s">
        <v>23</v>
      </c>
      <c r="C19" s="23"/>
      <c r="E19" s="23"/>
    </row>
    <row r="20" spans="1:8" x14ac:dyDescent="0.25">
      <c r="A20" s="14" t="s">
        <v>515</v>
      </c>
      <c r="B20" s="14" t="s">
        <v>18</v>
      </c>
      <c r="C20" s="15">
        <v>2.76</v>
      </c>
      <c r="D20" s="14">
        <v>10</v>
      </c>
      <c r="E20" s="23">
        <f>ROUND(C20*D20,2)</f>
        <v>27.6</v>
      </c>
      <c r="F20" s="16">
        <v>0</v>
      </c>
      <c r="G20" s="23">
        <f>ROUND(E20*F20,2)</f>
        <v>0</v>
      </c>
      <c r="H20" s="23">
        <f>ROUND(E20-G20,2)</f>
        <v>27.6</v>
      </c>
    </row>
    <row r="21" spans="1:8" x14ac:dyDescent="0.25">
      <c r="A21" s="13" t="s">
        <v>24</v>
      </c>
      <c r="C21" s="23"/>
      <c r="E21" s="23"/>
    </row>
    <row r="22" spans="1:8" x14ac:dyDescent="0.25">
      <c r="A22" s="14" t="s">
        <v>25</v>
      </c>
      <c r="B22" s="14" t="s">
        <v>18</v>
      </c>
      <c r="C22" s="15">
        <v>0.12</v>
      </c>
      <c r="D22" s="14">
        <v>80</v>
      </c>
      <c r="E22" s="23">
        <f t="shared" ref="E22:E29" si="0">ROUND(C22*D22,2)</f>
        <v>9.6</v>
      </c>
      <c r="F22" s="16">
        <v>0</v>
      </c>
      <c r="G22" s="23">
        <f t="shared" ref="G22:G29" si="1">ROUND(E22*F22,2)</f>
        <v>0</v>
      </c>
      <c r="H22" s="23">
        <f t="shared" ref="H22:H29" si="2">ROUND(E22-G22,2)</f>
        <v>9.6</v>
      </c>
    </row>
    <row r="23" spans="1:8" x14ac:dyDescent="0.25">
      <c r="A23" s="14" t="s">
        <v>137</v>
      </c>
      <c r="B23" s="14" t="s">
        <v>26</v>
      </c>
      <c r="C23" s="15">
        <v>2.69</v>
      </c>
      <c r="D23" s="14">
        <v>2</v>
      </c>
      <c r="E23" s="23">
        <f t="shared" si="0"/>
        <v>5.38</v>
      </c>
      <c r="F23" s="16">
        <v>0</v>
      </c>
      <c r="G23" s="23">
        <f t="shared" si="1"/>
        <v>0</v>
      </c>
      <c r="H23" s="23">
        <f t="shared" si="2"/>
        <v>5.38</v>
      </c>
    </row>
    <row r="24" spans="1:8" x14ac:dyDescent="0.25">
      <c r="A24" s="14" t="s">
        <v>169</v>
      </c>
      <c r="B24" s="14" t="s">
        <v>26</v>
      </c>
      <c r="C24" s="15">
        <v>13.75</v>
      </c>
      <c r="D24" s="14">
        <v>1.3</v>
      </c>
      <c r="E24" s="23">
        <f t="shared" si="0"/>
        <v>17.88</v>
      </c>
      <c r="F24" s="16">
        <v>0</v>
      </c>
      <c r="G24" s="23">
        <f t="shared" si="1"/>
        <v>0</v>
      </c>
      <c r="H24" s="23">
        <f t="shared" si="2"/>
        <v>17.88</v>
      </c>
    </row>
    <row r="25" spans="1:8" x14ac:dyDescent="0.25">
      <c r="A25" s="14" t="s">
        <v>170</v>
      </c>
      <c r="B25" s="14" t="s">
        <v>18</v>
      </c>
      <c r="C25" s="15">
        <v>6.91</v>
      </c>
      <c r="D25" s="14">
        <v>3</v>
      </c>
      <c r="E25" s="23">
        <f t="shared" si="0"/>
        <v>20.73</v>
      </c>
      <c r="F25" s="16">
        <v>0</v>
      </c>
      <c r="G25" s="23">
        <f t="shared" si="1"/>
        <v>0</v>
      </c>
      <c r="H25" s="23">
        <f t="shared" si="2"/>
        <v>20.73</v>
      </c>
    </row>
    <row r="26" spans="1:8" x14ac:dyDescent="0.25">
      <c r="A26" s="14" t="s">
        <v>171</v>
      </c>
      <c r="B26" s="14" t="s">
        <v>18</v>
      </c>
      <c r="C26" s="15">
        <v>61.59</v>
      </c>
      <c r="D26" s="14">
        <v>0.5</v>
      </c>
      <c r="E26" s="23">
        <f t="shared" si="0"/>
        <v>30.8</v>
      </c>
      <c r="F26" s="16">
        <v>0</v>
      </c>
      <c r="G26" s="23">
        <f t="shared" si="1"/>
        <v>0</v>
      </c>
      <c r="H26" s="23">
        <f t="shared" si="2"/>
        <v>30.8</v>
      </c>
    </row>
    <row r="27" spans="1:8" x14ac:dyDescent="0.25">
      <c r="A27" s="14" t="s">
        <v>172</v>
      </c>
      <c r="B27" s="14" t="s">
        <v>26</v>
      </c>
      <c r="C27" s="15">
        <v>17.78</v>
      </c>
      <c r="D27" s="14">
        <v>2</v>
      </c>
      <c r="E27" s="23">
        <f t="shared" si="0"/>
        <v>35.56</v>
      </c>
      <c r="F27" s="16">
        <v>0</v>
      </c>
      <c r="G27" s="23">
        <f t="shared" si="1"/>
        <v>0</v>
      </c>
      <c r="H27" s="23">
        <f t="shared" si="2"/>
        <v>35.56</v>
      </c>
    </row>
    <row r="28" spans="1:8" x14ac:dyDescent="0.25">
      <c r="A28" s="14" t="s">
        <v>173</v>
      </c>
      <c r="B28" s="14" t="s">
        <v>18</v>
      </c>
      <c r="C28" s="15">
        <v>16.5</v>
      </c>
      <c r="D28" s="14">
        <v>0.67</v>
      </c>
      <c r="E28" s="23">
        <f t="shared" si="0"/>
        <v>11.06</v>
      </c>
      <c r="F28" s="16">
        <v>0</v>
      </c>
      <c r="G28" s="23">
        <f t="shared" si="1"/>
        <v>0</v>
      </c>
      <c r="H28" s="23">
        <f t="shared" si="2"/>
        <v>11.06</v>
      </c>
    </row>
    <row r="29" spans="1:8" x14ac:dyDescent="0.25">
      <c r="A29" s="14" t="s">
        <v>174</v>
      </c>
      <c r="B29" s="14" t="s">
        <v>18</v>
      </c>
      <c r="C29" s="15">
        <v>3</v>
      </c>
      <c r="D29" s="14">
        <v>7.5</v>
      </c>
      <c r="E29" s="23">
        <f t="shared" si="0"/>
        <v>22.5</v>
      </c>
      <c r="F29" s="16">
        <v>0</v>
      </c>
      <c r="G29" s="23">
        <f t="shared" si="1"/>
        <v>0</v>
      </c>
      <c r="H29" s="23">
        <f t="shared" si="2"/>
        <v>22.5</v>
      </c>
    </row>
    <row r="30" spans="1:8" x14ac:dyDescent="0.25">
      <c r="A30" s="13" t="s">
        <v>27</v>
      </c>
      <c r="C30" s="23"/>
      <c r="E30" s="23"/>
    </row>
    <row r="31" spans="1:8" x14ac:dyDescent="0.25">
      <c r="A31" s="14" t="s">
        <v>395</v>
      </c>
      <c r="B31" s="14" t="s">
        <v>18</v>
      </c>
      <c r="C31" s="15">
        <v>1.23</v>
      </c>
      <c r="D31" s="14">
        <v>8</v>
      </c>
      <c r="E31" s="23">
        <f>ROUND(C31*D31,2)</f>
        <v>9.84</v>
      </c>
      <c r="F31" s="16">
        <v>0</v>
      </c>
      <c r="G31" s="23">
        <f>ROUND(E31*F31,2)</f>
        <v>0</v>
      </c>
      <c r="H31" s="23">
        <f>ROUND(E31-G31,2)</f>
        <v>9.84</v>
      </c>
    </row>
    <row r="32" spans="1:8" x14ac:dyDescent="0.25">
      <c r="A32" s="14" t="s">
        <v>468</v>
      </c>
      <c r="B32" s="14" t="s">
        <v>18</v>
      </c>
      <c r="C32" s="15">
        <v>3.73</v>
      </c>
      <c r="D32" s="14">
        <v>0.6</v>
      </c>
      <c r="E32" s="23">
        <f>ROUND(C32*D32,2)</f>
        <v>2.2400000000000002</v>
      </c>
      <c r="F32" s="16">
        <v>0</v>
      </c>
      <c r="G32" s="23">
        <f>ROUND(E32*F32,2)</f>
        <v>0</v>
      </c>
      <c r="H32" s="23">
        <f>ROUND(E32-G32,2)</f>
        <v>2.2400000000000002</v>
      </c>
    </row>
    <row r="33" spans="1:8" x14ac:dyDescent="0.25">
      <c r="A33" s="13" t="s">
        <v>33</v>
      </c>
      <c r="C33" s="23"/>
      <c r="E33" s="23"/>
    </row>
    <row r="34" spans="1:8" x14ac:dyDescent="0.25">
      <c r="A34" s="14" t="s">
        <v>175</v>
      </c>
      <c r="B34" s="14" t="s">
        <v>29</v>
      </c>
      <c r="C34" s="15">
        <v>0.3</v>
      </c>
      <c r="D34" s="14">
        <v>75</v>
      </c>
      <c r="E34" s="23">
        <f>ROUND(C34*D34,2)</f>
        <v>22.5</v>
      </c>
      <c r="F34" s="16">
        <v>0</v>
      </c>
      <c r="G34" s="23">
        <f>ROUND(E34*F34,2)</f>
        <v>0</v>
      </c>
      <c r="H34" s="23">
        <f>ROUND(E34-G34,2)</f>
        <v>22.5</v>
      </c>
    </row>
    <row r="35" spans="1:8" x14ac:dyDescent="0.25">
      <c r="A35" s="14" t="s">
        <v>176</v>
      </c>
      <c r="B35" s="14" t="s">
        <v>177</v>
      </c>
      <c r="C35" s="15">
        <v>0.28999999999999998</v>
      </c>
      <c r="D35" s="14">
        <v>88.6</v>
      </c>
      <c r="E35" s="23">
        <f>ROUND(C35*D35,2)</f>
        <v>25.69</v>
      </c>
      <c r="F35" s="16">
        <v>0</v>
      </c>
      <c r="G35" s="23">
        <f>ROUND(E35*F35,2)</f>
        <v>0</v>
      </c>
      <c r="H35" s="23">
        <f>ROUND(E35-G35,2)</f>
        <v>25.69</v>
      </c>
    </row>
    <row r="36" spans="1:8" x14ac:dyDescent="0.25">
      <c r="A36" s="14" t="s">
        <v>178</v>
      </c>
      <c r="B36" s="14" t="s">
        <v>29</v>
      </c>
      <c r="C36" s="15">
        <v>0.3</v>
      </c>
      <c r="D36" s="14">
        <v>13.6</v>
      </c>
      <c r="E36" s="23">
        <f>ROUND(C36*D36,2)</f>
        <v>4.08</v>
      </c>
      <c r="F36" s="16">
        <v>0</v>
      </c>
      <c r="G36" s="23">
        <f>ROUND(E36*F36,2)</f>
        <v>0</v>
      </c>
      <c r="H36" s="23">
        <f>ROUND(E36-G36,2)</f>
        <v>4.08</v>
      </c>
    </row>
    <row r="37" spans="1:8" x14ac:dyDescent="0.25">
      <c r="A37" s="13" t="s">
        <v>113</v>
      </c>
      <c r="C37" s="23"/>
      <c r="E37" s="23"/>
    </row>
    <row r="38" spans="1:8" x14ac:dyDescent="0.25">
      <c r="A38" s="14" t="s">
        <v>179</v>
      </c>
      <c r="B38" s="14" t="s">
        <v>26</v>
      </c>
      <c r="C38" s="15">
        <v>2</v>
      </c>
      <c r="D38" s="14">
        <v>0.5</v>
      </c>
      <c r="E38" s="23">
        <f>ROUND(C38*D38,2)</f>
        <v>1</v>
      </c>
      <c r="F38" s="16">
        <v>0</v>
      </c>
      <c r="G38" s="23">
        <f>ROUND(E38*F38,2)</f>
        <v>0</v>
      </c>
      <c r="H38" s="23">
        <f>ROUND(E38-G38,2)</f>
        <v>1</v>
      </c>
    </row>
    <row r="39" spans="1:8" x14ac:dyDescent="0.25">
      <c r="A39" s="14" t="s">
        <v>180</v>
      </c>
      <c r="B39" s="14" t="s">
        <v>26</v>
      </c>
      <c r="C39" s="15">
        <v>3.5</v>
      </c>
      <c r="D39" s="14">
        <v>1</v>
      </c>
      <c r="E39" s="23">
        <f>ROUND(C39*D39,2)</f>
        <v>3.5</v>
      </c>
      <c r="F39" s="16">
        <v>0</v>
      </c>
      <c r="G39" s="23">
        <f>ROUND(E39*F39,2)</f>
        <v>0</v>
      </c>
      <c r="H39" s="23">
        <f>ROUND(E39-G39,2)</f>
        <v>3.5</v>
      </c>
    </row>
    <row r="40" spans="1:8" x14ac:dyDescent="0.25">
      <c r="A40" s="14" t="s">
        <v>181</v>
      </c>
      <c r="B40" s="14" t="s">
        <v>26</v>
      </c>
      <c r="C40" s="15">
        <v>4.17</v>
      </c>
      <c r="D40" s="14">
        <v>0.5</v>
      </c>
      <c r="E40" s="23">
        <f>ROUND(C40*D40,2)</f>
        <v>2.09</v>
      </c>
      <c r="F40" s="16">
        <v>0</v>
      </c>
      <c r="G40" s="23">
        <f>ROUND(E40*F40,2)</f>
        <v>0</v>
      </c>
      <c r="H40" s="23">
        <f>ROUND(E40-G40,2)</f>
        <v>2.09</v>
      </c>
    </row>
    <row r="41" spans="1:8" x14ac:dyDescent="0.25">
      <c r="A41" s="14" t="s">
        <v>182</v>
      </c>
      <c r="B41" s="14" t="s">
        <v>26</v>
      </c>
      <c r="C41" s="15">
        <v>2.86</v>
      </c>
      <c r="D41" s="14">
        <v>0.4</v>
      </c>
      <c r="E41" s="23">
        <f>ROUND(C41*D41,2)</f>
        <v>1.1399999999999999</v>
      </c>
      <c r="F41" s="16">
        <v>0</v>
      </c>
      <c r="G41" s="23">
        <f>ROUND(E41*F41,2)</f>
        <v>0</v>
      </c>
      <c r="H41" s="23">
        <f>ROUND(E41-G41,2)</f>
        <v>1.1399999999999999</v>
      </c>
    </row>
    <row r="42" spans="1:8" x14ac:dyDescent="0.25">
      <c r="A42" s="14" t="s">
        <v>114</v>
      </c>
      <c r="B42" s="14" t="s">
        <v>26</v>
      </c>
      <c r="C42" s="15">
        <v>3.3</v>
      </c>
      <c r="D42" s="14">
        <v>0.1</v>
      </c>
      <c r="E42" s="23">
        <f>ROUND(C42*D42,2)</f>
        <v>0.33</v>
      </c>
      <c r="F42" s="16">
        <v>0</v>
      </c>
      <c r="G42" s="23">
        <f>ROUND(E42*F42,2)</f>
        <v>0</v>
      </c>
      <c r="H42" s="23">
        <f>ROUND(E42-G42,2)</f>
        <v>0.33</v>
      </c>
    </row>
    <row r="43" spans="1:8" x14ac:dyDescent="0.25">
      <c r="A43" s="13" t="s">
        <v>61</v>
      </c>
      <c r="C43" s="23"/>
      <c r="E43" s="23"/>
    </row>
    <row r="44" spans="1:8" x14ac:dyDescent="0.25">
      <c r="A44" s="14" t="s">
        <v>183</v>
      </c>
      <c r="B44" s="14" t="s">
        <v>21</v>
      </c>
      <c r="C44" s="15">
        <v>13.6</v>
      </c>
      <c r="D44" s="14">
        <v>5.7</v>
      </c>
      <c r="E44" s="23">
        <f>ROUND(C44*D44,2)</f>
        <v>77.52</v>
      </c>
      <c r="F44" s="16">
        <v>0</v>
      </c>
      <c r="G44" s="23">
        <f>ROUND(E44*F44,2)</f>
        <v>0</v>
      </c>
      <c r="H44" s="23">
        <f>ROUND(E44-G44,2)</f>
        <v>77.52</v>
      </c>
    </row>
    <row r="45" spans="1:8" x14ac:dyDescent="0.25">
      <c r="A45" s="13" t="s">
        <v>130</v>
      </c>
      <c r="C45" s="23"/>
      <c r="E45" s="23"/>
    </row>
    <row r="46" spans="1:8" x14ac:dyDescent="0.25">
      <c r="A46" s="14" t="s">
        <v>184</v>
      </c>
      <c r="B46" s="14" t="s">
        <v>123</v>
      </c>
      <c r="C46" s="15">
        <v>0.3</v>
      </c>
      <c r="D46" s="14">
        <v>160</v>
      </c>
      <c r="E46" s="23">
        <f>ROUND(C46*D46,2)</f>
        <v>48</v>
      </c>
      <c r="F46" s="16">
        <v>0</v>
      </c>
      <c r="G46" s="23">
        <f>ROUND(E46*F46,2)</f>
        <v>0</v>
      </c>
      <c r="H46" s="23">
        <f>ROUND(E46-G46,2)</f>
        <v>48</v>
      </c>
    </row>
    <row r="47" spans="1:8" x14ac:dyDescent="0.25">
      <c r="A47" s="13" t="s">
        <v>185</v>
      </c>
      <c r="C47" s="23"/>
      <c r="E47" s="23"/>
    </row>
    <row r="48" spans="1:8" x14ac:dyDescent="0.25">
      <c r="A48" s="14" t="s">
        <v>186</v>
      </c>
      <c r="B48" s="14" t="s">
        <v>123</v>
      </c>
      <c r="C48" s="15">
        <v>0.4</v>
      </c>
      <c r="D48" s="14">
        <v>160</v>
      </c>
      <c r="E48" s="23">
        <f>ROUND(C48*D48,2)</f>
        <v>64</v>
      </c>
      <c r="F48" s="16">
        <v>0</v>
      </c>
      <c r="G48" s="23">
        <f>ROUND(E48*F48,2)</f>
        <v>0</v>
      </c>
      <c r="H48" s="23">
        <f>ROUND(E48-G48,2)</f>
        <v>64</v>
      </c>
    </row>
    <row r="49" spans="1:8" x14ac:dyDescent="0.25">
      <c r="A49" s="13" t="s">
        <v>99</v>
      </c>
      <c r="C49" s="23"/>
      <c r="E49" s="23"/>
    </row>
    <row r="50" spans="1:8" x14ac:dyDescent="0.25">
      <c r="A50" s="14" t="s">
        <v>187</v>
      </c>
      <c r="B50" s="14" t="s">
        <v>48</v>
      </c>
      <c r="C50" s="15">
        <v>4.5</v>
      </c>
      <c r="D50" s="14">
        <v>1</v>
      </c>
      <c r="E50" s="23">
        <f>ROUND(C50*D50,2)</f>
        <v>4.5</v>
      </c>
      <c r="F50" s="16">
        <v>0</v>
      </c>
      <c r="G50" s="23">
        <f>ROUND(E50*F50,2)</f>
        <v>0</v>
      </c>
      <c r="H50" s="23">
        <f>ROUND(E50-G50,2)</f>
        <v>4.5</v>
      </c>
    </row>
    <row r="51" spans="1:8" x14ac:dyDescent="0.25">
      <c r="A51" s="13" t="s">
        <v>115</v>
      </c>
      <c r="C51" s="23"/>
      <c r="E51" s="23"/>
    </row>
    <row r="52" spans="1:8" x14ac:dyDescent="0.25">
      <c r="A52" s="14" t="s">
        <v>188</v>
      </c>
      <c r="B52" s="14" t="s">
        <v>48</v>
      </c>
      <c r="C52" s="15">
        <v>8</v>
      </c>
      <c r="D52" s="14">
        <v>1</v>
      </c>
      <c r="E52" s="23">
        <f>ROUND(C52*D52,2)</f>
        <v>8</v>
      </c>
      <c r="F52" s="16">
        <v>0</v>
      </c>
      <c r="G52" s="23">
        <f>ROUND(E52*F52,2)</f>
        <v>0</v>
      </c>
      <c r="H52" s="23">
        <f>ROUND(E52-G52,2)</f>
        <v>8</v>
      </c>
    </row>
    <row r="53" spans="1:8" x14ac:dyDescent="0.25">
      <c r="A53" s="13" t="s">
        <v>117</v>
      </c>
      <c r="C53" s="23"/>
      <c r="E53" s="23"/>
    </row>
    <row r="54" spans="1:8" x14ac:dyDescent="0.25">
      <c r="A54" s="14" t="s">
        <v>118</v>
      </c>
      <c r="B54" s="14" t="s">
        <v>48</v>
      </c>
      <c r="C54" s="15">
        <v>10</v>
      </c>
      <c r="D54" s="14">
        <v>0.33300000000000002</v>
      </c>
      <c r="E54" s="23">
        <f>ROUND(C54*D54,2)</f>
        <v>3.33</v>
      </c>
      <c r="F54" s="16">
        <v>0</v>
      </c>
      <c r="G54" s="23">
        <f>ROUND(E54*F54,2)</f>
        <v>0</v>
      </c>
      <c r="H54" s="23">
        <f>ROUND(E54-G54,2)</f>
        <v>3.33</v>
      </c>
    </row>
    <row r="55" spans="1:8" x14ac:dyDescent="0.25">
      <c r="A55" s="13" t="s">
        <v>37</v>
      </c>
      <c r="C55" s="23"/>
      <c r="E55" s="23"/>
    </row>
    <row r="56" spans="1:8" x14ac:dyDescent="0.25">
      <c r="A56" s="14" t="s">
        <v>38</v>
      </c>
      <c r="B56" s="14" t="s">
        <v>39</v>
      </c>
      <c r="C56" s="15">
        <v>19.28</v>
      </c>
      <c r="D56" s="14">
        <v>0.54759999999999998</v>
      </c>
      <c r="E56" s="23">
        <f>ROUND(C56*D56,2)</f>
        <v>10.56</v>
      </c>
      <c r="F56" s="16">
        <v>0</v>
      </c>
      <c r="G56" s="23">
        <f>ROUND(E56*F56,2)</f>
        <v>0</v>
      </c>
      <c r="H56" s="23">
        <f>ROUND(E56-G56,2)</f>
        <v>10.56</v>
      </c>
    </row>
    <row r="57" spans="1:8" x14ac:dyDescent="0.25">
      <c r="A57" s="14" t="s">
        <v>133</v>
      </c>
      <c r="B57" s="14" t="s">
        <v>39</v>
      </c>
      <c r="C57" s="15">
        <v>19.28</v>
      </c>
      <c r="D57" s="14">
        <v>0.12690000000000001</v>
      </c>
      <c r="E57" s="23">
        <f>ROUND(C57*D57,2)</f>
        <v>2.4500000000000002</v>
      </c>
      <c r="F57" s="16">
        <v>0</v>
      </c>
      <c r="G57" s="23">
        <f>ROUND(E57*F57,2)</f>
        <v>0</v>
      </c>
      <c r="H57" s="23">
        <f>ROUND(E57-G57,2)</f>
        <v>2.4500000000000002</v>
      </c>
    </row>
    <row r="58" spans="1:8" x14ac:dyDescent="0.25">
      <c r="A58" s="13" t="s">
        <v>40</v>
      </c>
      <c r="C58" s="23"/>
      <c r="E58" s="23"/>
    </row>
    <row r="59" spans="1:8" x14ac:dyDescent="0.25">
      <c r="A59" s="14" t="s">
        <v>41</v>
      </c>
      <c r="B59" s="14" t="s">
        <v>39</v>
      </c>
      <c r="C59" s="15">
        <v>9.06</v>
      </c>
      <c r="D59" s="14">
        <v>3.5249999999999999</v>
      </c>
      <c r="E59" s="23">
        <f>ROUND(C59*D59,2)</f>
        <v>31.94</v>
      </c>
      <c r="F59" s="16">
        <v>0</v>
      </c>
      <c r="G59" s="23">
        <f>ROUND(E59*F59,2)</f>
        <v>0</v>
      </c>
      <c r="H59" s="23">
        <f>ROUND(E59-G59,2)</f>
        <v>31.94</v>
      </c>
    </row>
    <row r="60" spans="1:8" x14ac:dyDescent="0.25">
      <c r="A60" s="13" t="s">
        <v>43</v>
      </c>
      <c r="C60" s="23"/>
      <c r="E60" s="23"/>
    </row>
    <row r="61" spans="1:8" x14ac:dyDescent="0.25">
      <c r="A61" s="14" t="s">
        <v>41</v>
      </c>
      <c r="B61" s="14" t="s">
        <v>39</v>
      </c>
      <c r="C61" s="15">
        <v>9.06</v>
      </c>
      <c r="D61" s="14">
        <v>0.25</v>
      </c>
      <c r="E61" s="23">
        <f>ROUND(C61*D61,2)</f>
        <v>2.27</v>
      </c>
      <c r="F61" s="16">
        <v>0</v>
      </c>
      <c r="G61" s="23">
        <f>ROUND(E61*F61,2)</f>
        <v>0</v>
      </c>
      <c r="H61" s="23">
        <f>ROUND(E61-G61,2)</f>
        <v>2.27</v>
      </c>
    </row>
    <row r="62" spans="1:8" x14ac:dyDescent="0.25">
      <c r="A62" s="14" t="s">
        <v>42</v>
      </c>
      <c r="B62" s="14" t="s">
        <v>39</v>
      </c>
      <c r="C62" s="15">
        <v>9.06</v>
      </c>
      <c r="D62" s="14">
        <v>7.8600000000000003E-2</v>
      </c>
      <c r="E62" s="23">
        <f>ROUND(C62*D62,2)</f>
        <v>0.71</v>
      </c>
      <c r="F62" s="16">
        <v>0</v>
      </c>
      <c r="G62" s="23">
        <f>ROUND(E62*F62,2)</f>
        <v>0</v>
      </c>
      <c r="H62" s="23">
        <f>ROUND(E62-G62,2)</f>
        <v>0.71</v>
      </c>
    </row>
    <row r="63" spans="1:8" x14ac:dyDescent="0.25">
      <c r="A63" s="13" t="s">
        <v>100</v>
      </c>
      <c r="C63" s="23"/>
      <c r="E63" s="23"/>
    </row>
    <row r="64" spans="1:8" x14ac:dyDescent="0.25">
      <c r="A64" s="14" t="s">
        <v>41</v>
      </c>
      <c r="B64" s="14" t="s">
        <v>39</v>
      </c>
      <c r="C64" s="15">
        <v>9.06</v>
      </c>
      <c r="D64" s="14">
        <v>1.5</v>
      </c>
      <c r="E64" s="23">
        <f>ROUND(C64*D64,2)</f>
        <v>13.59</v>
      </c>
      <c r="F64" s="16">
        <v>0</v>
      </c>
      <c r="G64" s="23">
        <f>ROUND(E64*F64,2)</f>
        <v>0</v>
      </c>
      <c r="H64" s="23">
        <f>ROUND(E64-G64,2)</f>
        <v>13.59</v>
      </c>
    </row>
    <row r="65" spans="1:8" x14ac:dyDescent="0.25">
      <c r="A65" s="14" t="s">
        <v>44</v>
      </c>
      <c r="B65" s="14" t="s">
        <v>39</v>
      </c>
      <c r="C65" s="15">
        <v>19.260000000000002</v>
      </c>
      <c r="D65" s="14">
        <v>0.49480000000000002</v>
      </c>
      <c r="E65" s="23">
        <f>ROUND(C65*D65,2)</f>
        <v>9.5299999999999994</v>
      </c>
      <c r="F65" s="16">
        <v>0</v>
      </c>
      <c r="G65" s="23">
        <f>ROUND(E65*F65,2)</f>
        <v>0</v>
      </c>
      <c r="H65" s="23">
        <f>ROUND(E65-G65,2)</f>
        <v>9.5299999999999994</v>
      </c>
    </row>
    <row r="66" spans="1:8" x14ac:dyDescent="0.25">
      <c r="A66" s="13" t="s">
        <v>45</v>
      </c>
      <c r="C66" s="23"/>
      <c r="E66" s="23"/>
    </row>
    <row r="67" spans="1:8" x14ac:dyDescent="0.25">
      <c r="A67" s="14" t="s">
        <v>38</v>
      </c>
      <c r="B67" s="14" t="s">
        <v>19</v>
      </c>
      <c r="C67" s="15">
        <v>2.94</v>
      </c>
      <c r="D67" s="14">
        <v>7.5785</v>
      </c>
      <c r="E67" s="23">
        <f>ROUND(C67*D67,2)</f>
        <v>22.28</v>
      </c>
      <c r="F67" s="16">
        <v>0</v>
      </c>
      <c r="G67" s="23">
        <f>ROUND(E67*F67,2)</f>
        <v>0</v>
      </c>
      <c r="H67" s="23">
        <f>ROUND(E67-G67,2)</f>
        <v>22.28</v>
      </c>
    </row>
    <row r="68" spans="1:8" x14ac:dyDescent="0.25">
      <c r="A68" s="14" t="s">
        <v>133</v>
      </c>
      <c r="B68" s="14" t="s">
        <v>19</v>
      </c>
      <c r="C68" s="15">
        <v>2.94</v>
      </c>
      <c r="D68" s="14">
        <v>2.7765</v>
      </c>
      <c r="E68" s="23">
        <f>ROUND(C68*D68,2)</f>
        <v>8.16</v>
      </c>
      <c r="F68" s="16">
        <v>0</v>
      </c>
      <c r="G68" s="23">
        <f>ROUND(E68*F68,2)</f>
        <v>0</v>
      </c>
      <c r="H68" s="23">
        <f>ROUND(E68-G68,2)</f>
        <v>8.16</v>
      </c>
    </row>
    <row r="69" spans="1:8" x14ac:dyDescent="0.25">
      <c r="A69" s="14" t="s">
        <v>189</v>
      </c>
      <c r="B69" s="14" t="s">
        <v>19</v>
      </c>
      <c r="C69" s="15">
        <v>2.94</v>
      </c>
      <c r="D69" s="14">
        <v>26.8827</v>
      </c>
      <c r="E69" s="23">
        <f>ROUND(C69*D69,2)</f>
        <v>79.040000000000006</v>
      </c>
      <c r="F69" s="16">
        <v>0</v>
      </c>
      <c r="G69" s="23">
        <f>ROUND(E69*F69,2)</f>
        <v>0</v>
      </c>
      <c r="H69" s="23">
        <f>ROUND(E69-G69,2)</f>
        <v>79.040000000000006</v>
      </c>
    </row>
    <row r="70" spans="1:8" x14ac:dyDescent="0.25">
      <c r="A70" s="13" t="s">
        <v>47</v>
      </c>
      <c r="C70" s="23"/>
      <c r="E70" s="23"/>
    </row>
    <row r="71" spans="1:8" x14ac:dyDescent="0.25">
      <c r="A71" s="14" t="s">
        <v>42</v>
      </c>
      <c r="B71" s="14" t="s">
        <v>48</v>
      </c>
      <c r="C71" s="15">
        <v>11.59</v>
      </c>
      <c r="D71" s="14">
        <v>1</v>
      </c>
      <c r="E71" s="23">
        <f>ROUND(C71*D71,2)</f>
        <v>11.59</v>
      </c>
      <c r="F71" s="16">
        <v>0</v>
      </c>
      <c r="G71" s="23">
        <f>ROUND(E71*F71,2)</f>
        <v>0</v>
      </c>
      <c r="H71" s="23">
        <f t="shared" ref="H71:H77" si="3">ROUND(E71-G71,2)</f>
        <v>11.59</v>
      </c>
    </row>
    <row r="72" spans="1:8" x14ac:dyDescent="0.25">
      <c r="A72" s="14" t="s">
        <v>38</v>
      </c>
      <c r="B72" s="14" t="s">
        <v>48</v>
      </c>
      <c r="C72" s="15">
        <v>6.05</v>
      </c>
      <c r="D72" s="14">
        <v>1</v>
      </c>
      <c r="E72" s="23">
        <f>ROUND(C72*D72,2)</f>
        <v>6.05</v>
      </c>
      <c r="F72" s="16">
        <v>0</v>
      </c>
      <c r="G72" s="23">
        <f>ROUND(E72*F72,2)</f>
        <v>0</v>
      </c>
      <c r="H72" s="23">
        <f t="shared" si="3"/>
        <v>6.05</v>
      </c>
    </row>
    <row r="73" spans="1:8" x14ac:dyDescent="0.25">
      <c r="A73" s="14" t="s">
        <v>133</v>
      </c>
      <c r="B73" s="14" t="s">
        <v>48</v>
      </c>
      <c r="C73" s="15">
        <v>7.51</v>
      </c>
      <c r="D73" s="14">
        <v>1</v>
      </c>
      <c r="E73" s="23">
        <f>ROUND(C73*D73,2)</f>
        <v>7.51</v>
      </c>
      <c r="F73" s="16">
        <v>0</v>
      </c>
      <c r="G73" s="23">
        <f>ROUND(E73*F73,2)</f>
        <v>0</v>
      </c>
      <c r="H73" s="23">
        <f t="shared" si="3"/>
        <v>7.51</v>
      </c>
    </row>
    <row r="74" spans="1:8" x14ac:dyDescent="0.25">
      <c r="A74" s="14" t="s">
        <v>189</v>
      </c>
      <c r="B74" s="14" t="s">
        <v>48</v>
      </c>
      <c r="C74" s="15">
        <v>14.31</v>
      </c>
      <c r="D74" s="14">
        <v>1</v>
      </c>
      <c r="E74" s="23">
        <f>ROUND(C74*D74,2)</f>
        <v>14.31</v>
      </c>
      <c r="F74" s="16">
        <v>0</v>
      </c>
      <c r="G74" s="23">
        <f>ROUND(E74*F74,2)</f>
        <v>0</v>
      </c>
      <c r="H74" s="23">
        <f t="shared" si="3"/>
        <v>14.31</v>
      </c>
    </row>
    <row r="75" spans="1:8" x14ac:dyDescent="0.25">
      <c r="A75" s="9" t="s">
        <v>49</v>
      </c>
      <c r="B75" s="9" t="s">
        <v>48</v>
      </c>
      <c r="C75" s="10">
        <v>27.78</v>
      </c>
      <c r="D75" s="9">
        <v>1</v>
      </c>
      <c r="E75" s="22">
        <f>ROUND(C75*D75,2)</f>
        <v>27.78</v>
      </c>
      <c r="F75" s="11">
        <v>0</v>
      </c>
      <c r="G75" s="22">
        <f>ROUND(E75*F75,2)</f>
        <v>0</v>
      </c>
      <c r="H75" s="22">
        <f t="shared" si="3"/>
        <v>27.78</v>
      </c>
    </row>
    <row r="76" spans="1:8" x14ac:dyDescent="0.25">
      <c r="A76" s="7" t="s">
        <v>50</v>
      </c>
      <c r="C76" s="23"/>
      <c r="E76" s="23">
        <f>SUM(E12:E75)</f>
        <v>955.31999999999994</v>
      </c>
      <c r="G76" s="12">
        <f>SUM(G12:G75)</f>
        <v>0</v>
      </c>
      <c r="H76" s="12">
        <f t="shared" si="3"/>
        <v>955.32</v>
      </c>
    </row>
    <row r="77" spans="1:8" x14ac:dyDescent="0.25">
      <c r="A77" s="7" t="s">
        <v>51</v>
      </c>
      <c r="C77" s="23"/>
      <c r="E77" s="23" t="e">
        <f>+#REF!-E76</f>
        <v>#REF!</v>
      </c>
      <c r="G77" s="12" t="e">
        <f>+#REF!-G76</f>
        <v>#REF!</v>
      </c>
      <c r="H77" s="12" t="e">
        <f t="shared" si="3"/>
        <v>#REF!</v>
      </c>
    </row>
    <row r="78" spans="1:8" x14ac:dyDescent="0.25">
      <c r="A78" t="s">
        <v>12</v>
      </c>
      <c r="C78" s="23"/>
      <c r="E78" s="23"/>
    </row>
    <row r="79" spans="1:8" x14ac:dyDescent="0.25">
      <c r="A79" s="7" t="s">
        <v>52</v>
      </c>
      <c r="C79" s="23"/>
      <c r="E79" s="23"/>
    </row>
    <row r="80" spans="1:8" x14ac:dyDescent="0.25">
      <c r="A80" s="14" t="s">
        <v>42</v>
      </c>
      <c r="B80" s="14" t="s">
        <v>48</v>
      </c>
      <c r="C80" s="15">
        <v>32.4</v>
      </c>
      <c r="D80" s="14">
        <v>1</v>
      </c>
      <c r="E80" s="23">
        <f>ROUND(C80*D80,2)</f>
        <v>32.4</v>
      </c>
      <c r="F80" s="16">
        <v>0</v>
      </c>
      <c r="G80" s="23">
        <f>ROUND(E80*F80,2)</f>
        <v>0</v>
      </c>
      <c r="H80" s="23">
        <f t="shared" ref="H80:H86" si="4">ROUND(E80-G80,2)</f>
        <v>32.4</v>
      </c>
    </row>
    <row r="81" spans="1:8" x14ac:dyDescent="0.25">
      <c r="A81" s="14" t="s">
        <v>38</v>
      </c>
      <c r="B81" s="14" t="s">
        <v>48</v>
      </c>
      <c r="C81" s="15">
        <v>46.73</v>
      </c>
      <c r="D81" s="14">
        <v>1</v>
      </c>
      <c r="E81" s="23">
        <f>ROUND(C81*D81,2)</f>
        <v>46.73</v>
      </c>
      <c r="F81" s="16">
        <v>0</v>
      </c>
      <c r="G81" s="23">
        <f>ROUND(E81*F81,2)</f>
        <v>0</v>
      </c>
      <c r="H81" s="23">
        <f t="shared" si="4"/>
        <v>46.73</v>
      </c>
    </row>
    <row r="82" spans="1:8" x14ac:dyDescent="0.25">
      <c r="A82" s="14" t="s">
        <v>133</v>
      </c>
      <c r="B82" s="14" t="s">
        <v>48</v>
      </c>
      <c r="C82" s="15">
        <v>35.96</v>
      </c>
      <c r="D82" s="14">
        <v>1</v>
      </c>
      <c r="E82" s="23">
        <f>ROUND(C82*D82,2)</f>
        <v>35.96</v>
      </c>
      <c r="F82" s="16">
        <v>0</v>
      </c>
      <c r="G82" s="23">
        <f>ROUND(E82*F82,2)</f>
        <v>0</v>
      </c>
      <c r="H82" s="23">
        <f t="shared" si="4"/>
        <v>35.96</v>
      </c>
    </row>
    <row r="83" spans="1:8" x14ac:dyDescent="0.25">
      <c r="A83" s="9" t="s">
        <v>189</v>
      </c>
      <c r="B83" s="9" t="s">
        <v>48</v>
      </c>
      <c r="C83" s="10">
        <v>59.44</v>
      </c>
      <c r="D83" s="9">
        <v>1</v>
      </c>
      <c r="E83" s="22">
        <f>ROUND(C83*D83,2)</f>
        <v>59.44</v>
      </c>
      <c r="F83" s="11">
        <v>0</v>
      </c>
      <c r="G83" s="22">
        <f>ROUND(E83*F83,2)</f>
        <v>0</v>
      </c>
      <c r="H83" s="22">
        <f t="shared" si="4"/>
        <v>59.44</v>
      </c>
    </row>
    <row r="84" spans="1:8" x14ac:dyDescent="0.25">
      <c r="A84" s="7" t="s">
        <v>53</v>
      </c>
      <c r="C84" s="23"/>
      <c r="E84" s="23">
        <f>SUM(E80:E83)</f>
        <v>174.53</v>
      </c>
      <c r="G84" s="12">
        <f>SUM(G80:G83)</f>
        <v>0</v>
      </c>
      <c r="H84" s="12">
        <f t="shared" si="4"/>
        <v>174.53</v>
      </c>
    </row>
    <row r="85" spans="1:8" x14ac:dyDescent="0.25">
      <c r="A85" s="7" t="s">
        <v>54</v>
      </c>
      <c r="C85" s="23"/>
      <c r="E85" s="23">
        <f>+E76+E84</f>
        <v>1129.8499999999999</v>
      </c>
      <c r="G85" s="12">
        <f>+G76+G84</f>
        <v>0</v>
      </c>
      <c r="H85" s="12">
        <f t="shared" si="4"/>
        <v>1129.8499999999999</v>
      </c>
    </row>
    <row r="86" spans="1:8" x14ac:dyDescent="0.25">
      <c r="A86" s="7" t="s">
        <v>55</v>
      </c>
      <c r="C86" s="23"/>
      <c r="E86" s="23" t="e">
        <f>+#REF!-E85</f>
        <v>#REF!</v>
      </c>
      <c r="G86" s="12" t="e">
        <f>+#REF!-G85</f>
        <v>#REF!</v>
      </c>
      <c r="H86" s="12" t="e">
        <f t="shared" si="4"/>
        <v>#REF!</v>
      </c>
    </row>
    <row r="87" spans="1:8" x14ac:dyDescent="0.25">
      <c r="A87" t="s">
        <v>119</v>
      </c>
      <c r="C87" s="23"/>
      <c r="E87" s="23"/>
    </row>
    <row r="88" spans="1:8" x14ac:dyDescent="0.25">
      <c r="A88" t="s">
        <v>483</v>
      </c>
      <c r="C88" s="23"/>
      <c r="E88" s="23"/>
    </row>
    <row r="89" spans="1:8" x14ac:dyDescent="0.25">
      <c r="A89" s="7" t="s">
        <v>120</v>
      </c>
      <c r="C89" s="23"/>
      <c r="E89" s="23"/>
    </row>
    <row r="90" spans="1:8" x14ac:dyDescent="0.25">
      <c r="A90" s="7" t="s">
        <v>121</v>
      </c>
      <c r="C90" s="23"/>
      <c r="E90" s="23"/>
    </row>
    <row r="91" spans="1:8" x14ac:dyDescent="0.25">
      <c r="A91" s="7"/>
      <c r="C91" s="23"/>
      <c r="E91" s="23"/>
    </row>
    <row r="92" spans="1:8" x14ac:dyDescent="0.25">
      <c r="C92" s="23"/>
      <c r="E92" s="23"/>
    </row>
    <row r="93" spans="1:8" x14ac:dyDescent="0.25">
      <c r="C93" s="23"/>
      <c r="E93" s="23"/>
    </row>
    <row r="94" spans="1:8" x14ac:dyDescent="0.25">
      <c r="C94" s="23"/>
      <c r="E94" s="23"/>
    </row>
    <row r="95" spans="1:8" x14ac:dyDescent="0.25">
      <c r="C95" s="23"/>
      <c r="E95" s="23"/>
    </row>
    <row r="96" spans="1:8" x14ac:dyDescent="0.25">
      <c r="C96" s="23"/>
      <c r="E96" s="23"/>
    </row>
    <row r="97" spans="1:8" x14ac:dyDescent="0.25">
      <c r="C97" s="23"/>
      <c r="E97" s="23"/>
    </row>
    <row r="98" spans="1:8" x14ac:dyDescent="0.25">
      <c r="A98" t="str" cm="1">
        <f t="array" aca="1" ref="A98" ca="1">MID(CELL("filename",A1),FIND("]",CELL("filename",A1))+1,256)</f>
        <v>rice1</v>
      </c>
      <c r="C98" s="23"/>
      <c r="E98" s="23"/>
    </row>
    <row r="99" spans="1:8" x14ac:dyDescent="0.25">
      <c r="A99" s="7" t="s">
        <v>50</v>
      </c>
      <c r="E99" s="25">
        <f>VLOOKUP(A99,$A$1:$H$98,5,FALSE)</f>
        <v>955.31999999999994</v>
      </c>
    </row>
    <row r="100" spans="1:8" x14ac:dyDescent="0.25">
      <c r="A100" s="7" t="s">
        <v>288</v>
      </c>
      <c r="E100" s="25">
        <f>VLOOKUP(A100,$A$1:$H$98,5,FALSE)</f>
        <v>174.53</v>
      </c>
    </row>
    <row r="101" spans="1:8" x14ac:dyDescent="0.25">
      <c r="A101" s="7" t="s">
        <v>289</v>
      </c>
      <c r="E101" s="25">
        <f>VLOOKUP(A101,$A$1:$H$98,5,FALSE)</f>
        <v>1129.8499999999999</v>
      </c>
    </row>
    <row r="102" spans="1:8" x14ac:dyDescent="0.25">
      <c r="A102" s="7" t="s">
        <v>55</v>
      </c>
      <c r="E102" s="25" t="e">
        <f t="shared" ref="E102" si="5">VLOOKUP(A102,$A$1:$H$98,5,FALSE)</f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E2F65-C7FF-46A1-8CEF-C8EF8CE4973D}">
  <sheetPr codeName="Sheet44"/>
  <dimension ref="A1:H116"/>
  <sheetViews>
    <sheetView topLeftCell="A103" workbookViewId="0">
      <selection activeCell="D7" sqref="D7"/>
    </sheetView>
  </sheetViews>
  <sheetFormatPr defaultRowHeight="15" x14ac:dyDescent="0.25"/>
  <cols>
    <col min="1" max="1" width="25.5703125" customWidth="1"/>
    <col min="5" max="5" width="11" customWidth="1"/>
    <col min="8" max="8" width="11" customWidth="1"/>
  </cols>
  <sheetData>
    <row r="1" spans="1:8" x14ac:dyDescent="0.25">
      <c r="A1" s="81" t="s">
        <v>101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190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521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C8" s="23"/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5.5</v>
      </c>
      <c r="E12" s="23">
        <f>ROUND(C12*D12,2)</f>
        <v>44.28</v>
      </c>
      <c r="F12" s="16">
        <v>0</v>
      </c>
      <c r="G12" s="23">
        <f>ROUND(E12*F12,2)</f>
        <v>0</v>
      </c>
      <c r="H12" s="23">
        <f>ROUND(E12-G12,2)</f>
        <v>44.28</v>
      </c>
    </row>
    <row r="13" spans="1:8" x14ac:dyDescent="0.25">
      <c r="A13" s="14" t="s">
        <v>57</v>
      </c>
      <c r="B13" s="14" t="s">
        <v>16</v>
      </c>
      <c r="C13" s="15">
        <v>7.5</v>
      </c>
      <c r="D13" s="14">
        <v>1.3</v>
      </c>
      <c r="E13" s="23">
        <f>ROUND(C13*D13,2)</f>
        <v>9.75</v>
      </c>
      <c r="F13" s="16">
        <v>0</v>
      </c>
      <c r="G13" s="23">
        <f>ROUND(E13*F13,2)</f>
        <v>0</v>
      </c>
      <c r="H13" s="23">
        <f>ROUND(E13-G13,2)</f>
        <v>9.75</v>
      </c>
    </row>
    <row r="14" spans="1:8" x14ac:dyDescent="0.25">
      <c r="A14" s="13" t="s">
        <v>20</v>
      </c>
      <c r="C14" s="23"/>
      <c r="E14" s="23"/>
    </row>
    <row r="15" spans="1:8" x14ac:dyDescent="0.25">
      <c r="A15" s="14" t="s">
        <v>166</v>
      </c>
      <c r="B15" s="14" t="s">
        <v>21</v>
      </c>
      <c r="C15" s="15">
        <v>26.41</v>
      </c>
      <c r="D15" s="14">
        <v>0.5</v>
      </c>
      <c r="E15" s="23">
        <f>ROUND(C15*D15,2)</f>
        <v>13.21</v>
      </c>
      <c r="F15" s="16">
        <v>0</v>
      </c>
      <c r="G15" s="23">
        <f>ROUND(E15*F15,2)</f>
        <v>0</v>
      </c>
      <c r="H15" s="23">
        <f>ROUND(E15-G15,2)</f>
        <v>13.21</v>
      </c>
    </row>
    <row r="16" spans="1:8" x14ac:dyDescent="0.25">
      <c r="A16" s="14" t="s">
        <v>153</v>
      </c>
      <c r="B16" s="14" t="s">
        <v>21</v>
      </c>
      <c r="C16" s="15">
        <v>43.41</v>
      </c>
      <c r="D16" s="14">
        <v>0.5</v>
      </c>
      <c r="E16" s="23">
        <f>ROUND(C16*D16,2)</f>
        <v>21.71</v>
      </c>
      <c r="F16" s="16">
        <v>0</v>
      </c>
      <c r="G16" s="23">
        <f>ROUND(E16*F16,2)</f>
        <v>0</v>
      </c>
      <c r="H16" s="23">
        <f>ROUND(E16-G16,2)</f>
        <v>21.71</v>
      </c>
    </row>
    <row r="17" spans="1:8" x14ac:dyDescent="0.25">
      <c r="A17" s="14" t="s">
        <v>167</v>
      </c>
      <c r="B17" s="14" t="s">
        <v>21</v>
      </c>
      <c r="C17" s="15">
        <v>31.08</v>
      </c>
      <c r="D17" s="14">
        <v>4.7</v>
      </c>
      <c r="E17" s="23">
        <f>ROUND(C17*D17,2)</f>
        <v>146.08000000000001</v>
      </c>
      <c r="F17" s="16">
        <v>0</v>
      </c>
      <c r="G17" s="23">
        <f>ROUND(E17*F17,2)</f>
        <v>0</v>
      </c>
      <c r="H17" s="23">
        <f>ROUND(E17-G17,2)</f>
        <v>146.08000000000001</v>
      </c>
    </row>
    <row r="18" spans="1:8" x14ac:dyDescent="0.25">
      <c r="A18" s="14" t="s">
        <v>168</v>
      </c>
      <c r="B18" s="14" t="s">
        <v>26</v>
      </c>
      <c r="C18" s="15">
        <v>18.2</v>
      </c>
      <c r="D18" s="14">
        <v>0.75</v>
      </c>
      <c r="E18" s="23">
        <f>ROUND(C18*D18,2)</f>
        <v>13.65</v>
      </c>
      <c r="F18" s="16">
        <v>0</v>
      </c>
      <c r="G18" s="23">
        <f>ROUND(E18*F18,2)</f>
        <v>0</v>
      </c>
      <c r="H18" s="23">
        <f>ROUND(E18-G18,2)</f>
        <v>13.65</v>
      </c>
    </row>
    <row r="19" spans="1:8" x14ac:dyDescent="0.25">
      <c r="A19" s="13" t="s">
        <v>23</v>
      </c>
      <c r="C19" s="23"/>
      <c r="E19" s="23"/>
    </row>
    <row r="20" spans="1:8" x14ac:dyDescent="0.25">
      <c r="A20" s="14" t="s">
        <v>515</v>
      </c>
      <c r="B20" s="14" t="s">
        <v>18</v>
      </c>
      <c r="C20" s="15">
        <v>2.76</v>
      </c>
      <c r="D20" s="14">
        <v>10</v>
      </c>
      <c r="E20" s="23">
        <f>ROUND(C20*D20,2)</f>
        <v>27.6</v>
      </c>
      <c r="F20" s="16">
        <v>0</v>
      </c>
      <c r="G20" s="23">
        <f>ROUND(E20*F20,2)</f>
        <v>0</v>
      </c>
      <c r="H20" s="23">
        <f>ROUND(E20-G20,2)</f>
        <v>27.6</v>
      </c>
    </row>
    <row r="21" spans="1:8" x14ac:dyDescent="0.25">
      <c r="A21" s="13" t="s">
        <v>24</v>
      </c>
      <c r="C21" s="23"/>
      <c r="E21" s="23"/>
    </row>
    <row r="22" spans="1:8" x14ac:dyDescent="0.25">
      <c r="A22" s="14" t="s">
        <v>25</v>
      </c>
      <c r="B22" s="14" t="s">
        <v>18</v>
      </c>
      <c r="C22" s="15">
        <v>0.12</v>
      </c>
      <c r="D22" s="14">
        <v>80</v>
      </c>
      <c r="E22" s="23">
        <f t="shared" ref="E22:E29" si="0">ROUND(C22*D22,2)</f>
        <v>9.6</v>
      </c>
      <c r="F22" s="16">
        <v>0</v>
      </c>
      <c r="G22" s="23">
        <f t="shared" ref="G22:G29" si="1">ROUND(E22*F22,2)</f>
        <v>0</v>
      </c>
      <c r="H22" s="23">
        <f t="shared" ref="H22:H29" si="2">ROUND(E22-G22,2)</f>
        <v>9.6</v>
      </c>
    </row>
    <row r="23" spans="1:8" x14ac:dyDescent="0.25">
      <c r="A23" s="14" t="s">
        <v>137</v>
      </c>
      <c r="B23" s="14" t="s">
        <v>26</v>
      </c>
      <c r="C23" s="15">
        <v>2.69</v>
      </c>
      <c r="D23" s="14">
        <v>2</v>
      </c>
      <c r="E23" s="23">
        <f t="shared" si="0"/>
        <v>5.38</v>
      </c>
      <c r="F23" s="16">
        <v>0</v>
      </c>
      <c r="G23" s="23">
        <f t="shared" si="1"/>
        <v>0</v>
      </c>
      <c r="H23" s="23">
        <f t="shared" si="2"/>
        <v>5.38</v>
      </c>
    </row>
    <row r="24" spans="1:8" x14ac:dyDescent="0.25">
      <c r="A24" s="14" t="s">
        <v>169</v>
      </c>
      <c r="B24" s="14" t="s">
        <v>26</v>
      </c>
      <c r="C24" s="15">
        <v>13.75</v>
      </c>
      <c r="D24" s="14">
        <v>1.3</v>
      </c>
      <c r="E24" s="23">
        <f t="shared" si="0"/>
        <v>17.88</v>
      </c>
      <c r="F24" s="16">
        <v>0</v>
      </c>
      <c r="G24" s="23">
        <f t="shared" si="1"/>
        <v>0</v>
      </c>
      <c r="H24" s="23">
        <f t="shared" si="2"/>
        <v>17.88</v>
      </c>
    </row>
    <row r="25" spans="1:8" x14ac:dyDescent="0.25">
      <c r="A25" s="14" t="s">
        <v>170</v>
      </c>
      <c r="B25" s="14" t="s">
        <v>18</v>
      </c>
      <c r="C25" s="15">
        <v>6.91</v>
      </c>
      <c r="D25" s="14">
        <v>3</v>
      </c>
      <c r="E25" s="23">
        <f t="shared" si="0"/>
        <v>20.73</v>
      </c>
      <c r="F25" s="16">
        <v>0</v>
      </c>
      <c r="G25" s="23">
        <f t="shared" si="1"/>
        <v>0</v>
      </c>
      <c r="H25" s="23">
        <f t="shared" si="2"/>
        <v>20.73</v>
      </c>
    </row>
    <row r="26" spans="1:8" x14ac:dyDescent="0.25">
      <c r="A26" s="14" t="s">
        <v>171</v>
      </c>
      <c r="B26" s="14" t="s">
        <v>18</v>
      </c>
      <c r="C26" s="15">
        <v>61.59</v>
      </c>
      <c r="D26" s="14">
        <v>0.5</v>
      </c>
      <c r="E26" s="23">
        <f t="shared" si="0"/>
        <v>30.8</v>
      </c>
      <c r="F26" s="16">
        <v>0</v>
      </c>
      <c r="G26" s="23">
        <f t="shared" si="1"/>
        <v>0</v>
      </c>
      <c r="H26" s="23">
        <f t="shared" si="2"/>
        <v>30.8</v>
      </c>
    </row>
    <row r="27" spans="1:8" x14ac:dyDescent="0.25">
      <c r="A27" s="14" t="s">
        <v>172</v>
      </c>
      <c r="B27" s="14" t="s">
        <v>26</v>
      </c>
      <c r="C27" s="15">
        <v>17.78</v>
      </c>
      <c r="D27" s="14">
        <v>2</v>
      </c>
      <c r="E27" s="23">
        <f t="shared" si="0"/>
        <v>35.56</v>
      </c>
      <c r="F27" s="16">
        <v>0</v>
      </c>
      <c r="G27" s="23">
        <f t="shared" si="1"/>
        <v>0</v>
      </c>
      <c r="H27" s="23">
        <f t="shared" si="2"/>
        <v>35.56</v>
      </c>
    </row>
    <row r="28" spans="1:8" x14ac:dyDescent="0.25">
      <c r="A28" s="14" t="s">
        <v>173</v>
      </c>
      <c r="B28" s="14" t="s">
        <v>18</v>
      </c>
      <c r="C28" s="15">
        <v>16.5</v>
      </c>
      <c r="D28" s="14">
        <v>0.67</v>
      </c>
      <c r="E28" s="23">
        <f t="shared" si="0"/>
        <v>11.06</v>
      </c>
      <c r="F28" s="16">
        <v>0</v>
      </c>
      <c r="G28" s="23">
        <f t="shared" si="1"/>
        <v>0</v>
      </c>
      <c r="H28" s="23">
        <f t="shared" si="2"/>
        <v>11.06</v>
      </c>
    </row>
    <row r="29" spans="1:8" x14ac:dyDescent="0.25">
      <c r="A29" s="14" t="s">
        <v>174</v>
      </c>
      <c r="B29" s="14" t="s">
        <v>18</v>
      </c>
      <c r="C29" s="15">
        <v>3</v>
      </c>
      <c r="D29" s="14">
        <v>7.5</v>
      </c>
      <c r="E29" s="23">
        <f t="shared" si="0"/>
        <v>22.5</v>
      </c>
      <c r="F29" s="16">
        <v>0</v>
      </c>
      <c r="G29" s="23">
        <f t="shared" si="1"/>
        <v>0</v>
      </c>
      <c r="H29" s="23">
        <f t="shared" si="2"/>
        <v>22.5</v>
      </c>
    </row>
    <row r="30" spans="1:8" x14ac:dyDescent="0.25">
      <c r="A30" s="13" t="s">
        <v>27</v>
      </c>
      <c r="C30" s="23"/>
      <c r="E30" s="23"/>
    </row>
    <row r="31" spans="1:8" x14ac:dyDescent="0.25">
      <c r="A31" s="14" t="s">
        <v>395</v>
      </c>
      <c r="B31" s="14" t="s">
        <v>18</v>
      </c>
      <c r="C31" s="15">
        <v>1.23</v>
      </c>
      <c r="D31" s="14">
        <v>8</v>
      </c>
      <c r="E31" s="23">
        <f>ROUND(C31*D31,2)</f>
        <v>9.84</v>
      </c>
      <c r="F31" s="16">
        <v>0</v>
      </c>
      <c r="G31" s="23">
        <f>ROUND(E31*F31,2)</f>
        <v>0</v>
      </c>
      <c r="H31" s="23">
        <f>ROUND(E31-G31,2)</f>
        <v>9.84</v>
      </c>
    </row>
    <row r="32" spans="1:8" x14ac:dyDescent="0.25">
      <c r="A32" s="14" t="s">
        <v>468</v>
      </c>
      <c r="B32" s="14" t="s">
        <v>18</v>
      </c>
      <c r="C32" s="15">
        <v>3.73</v>
      </c>
      <c r="D32" s="14">
        <v>0.6</v>
      </c>
      <c r="E32" s="23">
        <f>ROUND(C32*D32,2)</f>
        <v>2.2400000000000002</v>
      </c>
      <c r="F32" s="16">
        <v>0</v>
      </c>
      <c r="G32" s="23">
        <f>ROUND(E32*F32,2)</f>
        <v>0</v>
      </c>
      <c r="H32" s="23">
        <f>ROUND(E32-G32,2)</f>
        <v>2.2400000000000002</v>
      </c>
    </row>
    <row r="33" spans="1:8" x14ac:dyDescent="0.25">
      <c r="A33" s="13" t="s">
        <v>33</v>
      </c>
      <c r="C33" s="23"/>
      <c r="E33" s="23"/>
    </row>
    <row r="34" spans="1:8" x14ac:dyDescent="0.25">
      <c r="A34" s="14" t="s">
        <v>175</v>
      </c>
      <c r="B34" s="14" t="s">
        <v>29</v>
      </c>
      <c r="C34" s="15">
        <v>0.3</v>
      </c>
      <c r="D34" s="14">
        <v>75</v>
      </c>
      <c r="E34" s="23">
        <f>ROUND(C34*D34,2)</f>
        <v>22.5</v>
      </c>
      <c r="F34" s="16">
        <v>0</v>
      </c>
      <c r="G34" s="23">
        <f>ROUND(E34*F34,2)</f>
        <v>0</v>
      </c>
      <c r="H34" s="23">
        <f>ROUND(E34-G34,2)</f>
        <v>22.5</v>
      </c>
    </row>
    <row r="35" spans="1:8" x14ac:dyDescent="0.25">
      <c r="A35" s="14" t="s">
        <v>176</v>
      </c>
      <c r="B35" s="14" t="s">
        <v>177</v>
      </c>
      <c r="C35" s="15">
        <v>0.28999999999999998</v>
      </c>
      <c r="D35" s="14">
        <v>88.6</v>
      </c>
      <c r="E35" s="23">
        <f>ROUND(C35*D35,2)</f>
        <v>25.69</v>
      </c>
      <c r="F35" s="16">
        <v>0</v>
      </c>
      <c r="G35" s="23">
        <f>ROUND(E35*F35,2)</f>
        <v>0</v>
      </c>
      <c r="H35" s="23">
        <f>ROUND(E35-G35,2)</f>
        <v>25.69</v>
      </c>
    </row>
    <row r="36" spans="1:8" x14ac:dyDescent="0.25">
      <c r="A36" s="14" t="s">
        <v>178</v>
      </c>
      <c r="B36" s="14" t="s">
        <v>29</v>
      </c>
      <c r="C36" s="15">
        <v>0.3</v>
      </c>
      <c r="D36" s="14">
        <v>13.6</v>
      </c>
      <c r="E36" s="23">
        <f>ROUND(C36*D36,2)</f>
        <v>4.08</v>
      </c>
      <c r="F36" s="16">
        <v>0</v>
      </c>
      <c r="G36" s="23">
        <f>ROUND(E36*F36,2)</f>
        <v>0</v>
      </c>
      <c r="H36" s="23">
        <f>ROUND(E36-G36,2)</f>
        <v>4.08</v>
      </c>
    </row>
    <row r="37" spans="1:8" x14ac:dyDescent="0.25">
      <c r="A37" s="13" t="s">
        <v>113</v>
      </c>
      <c r="C37" s="23"/>
      <c r="E37" s="23"/>
    </row>
    <row r="38" spans="1:8" x14ac:dyDescent="0.25">
      <c r="A38" s="14" t="s">
        <v>180</v>
      </c>
      <c r="B38" s="14" t="s">
        <v>26</v>
      </c>
      <c r="C38" s="15">
        <v>3.5</v>
      </c>
      <c r="D38" s="14">
        <v>1.5</v>
      </c>
      <c r="E38" s="23">
        <f>ROUND(C38*D38,2)</f>
        <v>5.25</v>
      </c>
      <c r="F38" s="16">
        <v>0</v>
      </c>
      <c r="G38" s="23">
        <f>ROUND(E38*F38,2)</f>
        <v>0</v>
      </c>
      <c r="H38" s="23">
        <f>ROUND(E38-G38,2)</f>
        <v>5.25</v>
      </c>
    </row>
    <row r="39" spans="1:8" x14ac:dyDescent="0.25">
      <c r="A39" s="14" t="s">
        <v>179</v>
      </c>
      <c r="B39" s="14" t="s">
        <v>26</v>
      </c>
      <c r="C39" s="15">
        <v>2</v>
      </c>
      <c r="D39" s="14">
        <v>0.5</v>
      </c>
      <c r="E39" s="23">
        <f>ROUND(C39*D39,2)</f>
        <v>1</v>
      </c>
      <c r="F39" s="16">
        <v>0</v>
      </c>
      <c r="G39" s="23">
        <f>ROUND(E39*F39,2)</f>
        <v>0</v>
      </c>
      <c r="H39" s="23">
        <f>ROUND(E39-G39,2)</f>
        <v>1</v>
      </c>
    </row>
    <row r="40" spans="1:8" x14ac:dyDescent="0.25">
      <c r="A40" s="14" t="s">
        <v>181</v>
      </c>
      <c r="B40" s="14" t="s">
        <v>26</v>
      </c>
      <c r="C40" s="15">
        <v>4.17</v>
      </c>
      <c r="D40" s="14">
        <v>0.5</v>
      </c>
      <c r="E40" s="23">
        <f>ROUND(C40*D40,2)</f>
        <v>2.09</v>
      </c>
      <c r="F40" s="16">
        <v>0</v>
      </c>
      <c r="G40" s="23">
        <f>ROUND(E40*F40,2)</f>
        <v>0</v>
      </c>
      <c r="H40" s="23">
        <f>ROUND(E40-G40,2)</f>
        <v>2.09</v>
      </c>
    </row>
    <row r="41" spans="1:8" x14ac:dyDescent="0.25">
      <c r="A41" s="14" t="s">
        <v>182</v>
      </c>
      <c r="B41" s="14" t="s">
        <v>26</v>
      </c>
      <c r="C41" s="15">
        <v>2.86</v>
      </c>
      <c r="D41" s="14">
        <v>0.4</v>
      </c>
      <c r="E41" s="23">
        <f>ROUND(C41*D41,2)</f>
        <v>1.1399999999999999</v>
      </c>
      <c r="F41" s="16">
        <v>0</v>
      </c>
      <c r="G41" s="23">
        <f>ROUND(E41*F41,2)</f>
        <v>0</v>
      </c>
      <c r="H41" s="23">
        <f>ROUND(E41-G41,2)</f>
        <v>1.1399999999999999</v>
      </c>
    </row>
    <row r="42" spans="1:8" x14ac:dyDescent="0.25">
      <c r="A42" s="14" t="s">
        <v>114</v>
      </c>
      <c r="B42" s="14" t="s">
        <v>26</v>
      </c>
      <c r="C42" s="15">
        <v>3.3</v>
      </c>
      <c r="D42" s="14">
        <v>0.1</v>
      </c>
      <c r="E42" s="23">
        <f>ROUND(C42*D42,2)</f>
        <v>0.33</v>
      </c>
      <c r="F42" s="16">
        <v>0</v>
      </c>
      <c r="G42" s="23">
        <f>ROUND(E42*F42,2)</f>
        <v>0</v>
      </c>
      <c r="H42" s="23">
        <f>ROUND(E42-G42,2)</f>
        <v>0.33</v>
      </c>
    </row>
    <row r="43" spans="1:8" x14ac:dyDescent="0.25">
      <c r="A43" s="13" t="s">
        <v>61</v>
      </c>
      <c r="C43" s="23"/>
      <c r="E43" s="23"/>
    </row>
    <row r="44" spans="1:8" x14ac:dyDescent="0.25">
      <c r="A44" s="14" t="s">
        <v>183</v>
      </c>
      <c r="B44" s="14" t="s">
        <v>21</v>
      </c>
      <c r="C44" s="15">
        <v>13.6</v>
      </c>
      <c r="D44" s="14">
        <v>5.7</v>
      </c>
      <c r="E44" s="23">
        <f>ROUND(C44*D44,2)</f>
        <v>77.52</v>
      </c>
      <c r="F44" s="16">
        <v>0</v>
      </c>
      <c r="G44" s="23">
        <f>ROUND(E44*F44,2)</f>
        <v>0</v>
      </c>
      <c r="H44" s="23">
        <f>ROUND(E44-G44,2)</f>
        <v>77.52</v>
      </c>
    </row>
    <row r="45" spans="1:8" x14ac:dyDescent="0.25">
      <c r="A45" s="13" t="s">
        <v>130</v>
      </c>
      <c r="C45" s="23"/>
      <c r="E45" s="23"/>
    </row>
    <row r="46" spans="1:8" x14ac:dyDescent="0.25">
      <c r="A46" s="14" t="s">
        <v>184</v>
      </c>
      <c r="B46" s="14" t="s">
        <v>123</v>
      </c>
      <c r="C46" s="15">
        <v>0.3</v>
      </c>
      <c r="D46" s="14">
        <v>160</v>
      </c>
      <c r="E46" s="23">
        <f>ROUND(C46*D46,2)</f>
        <v>48</v>
      </c>
      <c r="F46" s="16">
        <v>0</v>
      </c>
      <c r="G46" s="23">
        <f>ROUND(E46*F46,2)</f>
        <v>0</v>
      </c>
      <c r="H46" s="23">
        <f>ROUND(E46-G46,2)</f>
        <v>48</v>
      </c>
    </row>
    <row r="47" spans="1:8" x14ac:dyDescent="0.25">
      <c r="A47" s="13" t="s">
        <v>185</v>
      </c>
      <c r="C47" s="23"/>
      <c r="E47" s="23"/>
    </row>
    <row r="48" spans="1:8" x14ac:dyDescent="0.25">
      <c r="A48" s="14" t="s">
        <v>186</v>
      </c>
      <c r="B48" s="14" t="s">
        <v>123</v>
      </c>
      <c r="C48" s="15">
        <v>0.4</v>
      </c>
      <c r="D48" s="14">
        <v>160</v>
      </c>
      <c r="E48" s="23">
        <f>ROUND(C48*D48,2)</f>
        <v>64</v>
      </c>
      <c r="F48" s="16">
        <v>0</v>
      </c>
      <c r="G48" s="23">
        <f>ROUND(E48*F48,2)</f>
        <v>0</v>
      </c>
      <c r="H48" s="23">
        <f>ROUND(E48-G48,2)</f>
        <v>64</v>
      </c>
    </row>
    <row r="49" spans="1:8" x14ac:dyDescent="0.25">
      <c r="A49" s="13" t="s">
        <v>99</v>
      </c>
      <c r="C49" s="23"/>
      <c r="E49" s="23"/>
    </row>
    <row r="50" spans="1:8" x14ac:dyDescent="0.25">
      <c r="A50" s="14" t="s">
        <v>187</v>
      </c>
      <c r="B50" s="14" t="s">
        <v>48</v>
      </c>
      <c r="C50" s="15">
        <v>4.5</v>
      </c>
      <c r="D50" s="14">
        <v>0.5</v>
      </c>
      <c r="E50" s="23">
        <f>ROUND(C50*D50,2)</f>
        <v>2.25</v>
      </c>
      <c r="F50" s="16">
        <v>0</v>
      </c>
      <c r="G50" s="23">
        <f>ROUND(E50*F50,2)</f>
        <v>0</v>
      </c>
      <c r="H50" s="23">
        <f>ROUND(E50-G50,2)</f>
        <v>2.25</v>
      </c>
    </row>
    <row r="51" spans="1:8" x14ac:dyDescent="0.25">
      <c r="A51" s="13" t="s">
        <v>115</v>
      </c>
      <c r="C51" s="23"/>
      <c r="E51" s="23"/>
    </row>
    <row r="52" spans="1:8" x14ac:dyDescent="0.25">
      <c r="A52" s="14" t="s">
        <v>188</v>
      </c>
      <c r="B52" s="14" t="s">
        <v>48</v>
      </c>
      <c r="C52" s="15">
        <v>8</v>
      </c>
      <c r="D52" s="14">
        <v>1</v>
      </c>
      <c r="E52" s="23">
        <f>ROUND(C52*D52,2)</f>
        <v>8</v>
      </c>
      <c r="F52" s="16">
        <v>0</v>
      </c>
      <c r="G52" s="23">
        <f>ROUND(E52*F52,2)</f>
        <v>0</v>
      </c>
      <c r="H52" s="23">
        <f>ROUND(E52-G52,2)</f>
        <v>8</v>
      </c>
    </row>
    <row r="53" spans="1:8" x14ac:dyDescent="0.25">
      <c r="A53" s="13" t="s">
        <v>117</v>
      </c>
      <c r="C53" s="23"/>
      <c r="E53" s="23"/>
    </row>
    <row r="54" spans="1:8" x14ac:dyDescent="0.25">
      <c r="A54" s="14" t="s">
        <v>118</v>
      </c>
      <c r="B54" s="14" t="s">
        <v>48</v>
      </c>
      <c r="C54" s="15">
        <v>10</v>
      </c>
      <c r="D54" s="14">
        <v>0.33300000000000002</v>
      </c>
      <c r="E54" s="23">
        <f>ROUND(C54*D54,2)</f>
        <v>3.33</v>
      </c>
      <c r="F54" s="16">
        <v>0</v>
      </c>
      <c r="G54" s="23">
        <f>ROUND(E54*F54,2)</f>
        <v>0</v>
      </c>
      <c r="H54" s="23">
        <f>ROUND(E54-G54,2)</f>
        <v>3.33</v>
      </c>
    </row>
    <row r="55" spans="1:8" x14ac:dyDescent="0.25">
      <c r="A55" s="13" t="s">
        <v>37</v>
      </c>
      <c r="C55" s="23"/>
      <c r="E55" s="23"/>
    </row>
    <row r="56" spans="1:8" x14ac:dyDescent="0.25">
      <c r="A56" s="14" t="s">
        <v>38</v>
      </c>
      <c r="B56" s="14" t="s">
        <v>39</v>
      </c>
      <c r="C56" s="15">
        <v>19.28</v>
      </c>
      <c r="D56" s="14">
        <v>0.5</v>
      </c>
      <c r="E56" s="23">
        <f>ROUND(C56*D56,2)</f>
        <v>9.64</v>
      </c>
      <c r="F56" s="16">
        <v>0</v>
      </c>
      <c r="G56" s="23">
        <f>ROUND(E56*F56,2)</f>
        <v>0</v>
      </c>
      <c r="H56" s="23">
        <f>ROUND(E56-G56,2)</f>
        <v>9.64</v>
      </c>
    </row>
    <row r="57" spans="1:8" x14ac:dyDescent="0.25">
      <c r="A57" s="14" t="s">
        <v>133</v>
      </c>
      <c r="B57" s="14" t="s">
        <v>39</v>
      </c>
      <c r="C57" s="15">
        <v>19.28</v>
      </c>
      <c r="D57" s="14">
        <v>0.12690000000000001</v>
      </c>
      <c r="E57" s="23">
        <f>ROUND(C57*D57,2)</f>
        <v>2.4500000000000002</v>
      </c>
      <c r="F57" s="16">
        <v>0</v>
      </c>
      <c r="G57" s="23">
        <f>ROUND(E57*F57,2)</f>
        <v>0</v>
      </c>
      <c r="H57" s="23">
        <f>ROUND(E57-G57,2)</f>
        <v>2.4500000000000002</v>
      </c>
    </row>
    <row r="58" spans="1:8" x14ac:dyDescent="0.25">
      <c r="A58" s="13" t="s">
        <v>40</v>
      </c>
      <c r="C58" s="23"/>
      <c r="E58" s="23"/>
    </row>
    <row r="59" spans="1:8" x14ac:dyDescent="0.25">
      <c r="A59" s="14" t="s">
        <v>41</v>
      </c>
      <c r="B59" s="14" t="s">
        <v>39</v>
      </c>
      <c r="C59" s="15">
        <v>9.06</v>
      </c>
      <c r="D59" s="14">
        <v>2.375</v>
      </c>
      <c r="E59" s="23">
        <f>ROUND(C59*D59,2)</f>
        <v>21.52</v>
      </c>
      <c r="F59" s="16">
        <v>0</v>
      </c>
      <c r="G59" s="23">
        <f>ROUND(E59*F59,2)</f>
        <v>0</v>
      </c>
      <c r="H59" s="23">
        <f>ROUND(E59-G59,2)</f>
        <v>21.52</v>
      </c>
    </row>
    <row r="60" spans="1:8" x14ac:dyDescent="0.25">
      <c r="A60" s="13" t="s">
        <v>43</v>
      </c>
      <c r="C60" s="23"/>
      <c r="E60" s="23"/>
    </row>
    <row r="61" spans="1:8" x14ac:dyDescent="0.25">
      <c r="A61" s="14" t="s">
        <v>41</v>
      </c>
      <c r="B61" s="14" t="s">
        <v>39</v>
      </c>
      <c r="C61" s="15">
        <v>9.06</v>
      </c>
      <c r="D61" s="14">
        <v>0.25</v>
      </c>
      <c r="E61" s="23">
        <f>ROUND(C61*D61,2)</f>
        <v>2.27</v>
      </c>
      <c r="F61" s="16">
        <v>0</v>
      </c>
      <c r="G61" s="23">
        <f>ROUND(E61*F61,2)</f>
        <v>0</v>
      </c>
      <c r="H61" s="23">
        <f>ROUND(E61-G61,2)</f>
        <v>2.27</v>
      </c>
    </row>
    <row r="62" spans="1:8" x14ac:dyDescent="0.25">
      <c r="A62" s="14" t="s">
        <v>42</v>
      </c>
      <c r="B62" s="14" t="s">
        <v>39</v>
      </c>
      <c r="C62" s="15">
        <v>9.06</v>
      </c>
      <c r="D62" s="14">
        <v>7.8600000000000003E-2</v>
      </c>
      <c r="E62" s="23">
        <f>ROUND(C62*D62,2)</f>
        <v>0.71</v>
      </c>
      <c r="F62" s="16">
        <v>0</v>
      </c>
      <c r="G62" s="23">
        <f>ROUND(E62*F62,2)</f>
        <v>0</v>
      </c>
      <c r="H62" s="23">
        <f>ROUND(E62-G62,2)</f>
        <v>0.71</v>
      </c>
    </row>
    <row r="63" spans="1:8" x14ac:dyDescent="0.25">
      <c r="A63" s="13" t="s">
        <v>100</v>
      </c>
      <c r="C63" s="23"/>
      <c r="E63" s="23"/>
    </row>
    <row r="64" spans="1:8" x14ac:dyDescent="0.25">
      <c r="A64" s="14" t="s">
        <v>41</v>
      </c>
      <c r="B64" s="14" t="s">
        <v>39</v>
      </c>
      <c r="C64" s="15">
        <v>9.06</v>
      </c>
      <c r="D64" s="14">
        <v>0.7</v>
      </c>
      <c r="E64" s="23">
        <f>ROUND(C64*D64,2)</f>
        <v>6.34</v>
      </c>
      <c r="F64" s="16">
        <v>0</v>
      </c>
      <c r="G64" s="23">
        <f>ROUND(E64*F64,2)</f>
        <v>0</v>
      </c>
      <c r="H64" s="23">
        <f>ROUND(E64-G64,2)</f>
        <v>6.34</v>
      </c>
    </row>
    <row r="65" spans="1:8" x14ac:dyDescent="0.25">
      <c r="A65" s="14" t="s">
        <v>44</v>
      </c>
      <c r="B65" s="14" t="s">
        <v>39</v>
      </c>
      <c r="C65" s="15">
        <v>19.260000000000002</v>
      </c>
      <c r="D65" s="14">
        <v>0.49480000000000002</v>
      </c>
      <c r="E65" s="23">
        <f>ROUND(C65*D65,2)</f>
        <v>9.5299999999999994</v>
      </c>
      <c r="F65" s="16">
        <v>0</v>
      </c>
      <c r="G65" s="23">
        <f>ROUND(E65*F65,2)</f>
        <v>0</v>
      </c>
      <c r="H65" s="23">
        <f>ROUND(E65-G65,2)</f>
        <v>9.5299999999999994</v>
      </c>
    </row>
    <row r="66" spans="1:8" x14ac:dyDescent="0.25">
      <c r="A66" s="13" t="s">
        <v>45</v>
      </c>
      <c r="C66" s="23"/>
      <c r="E66" s="23"/>
    </row>
    <row r="67" spans="1:8" x14ac:dyDescent="0.25">
      <c r="A67" s="14" t="s">
        <v>38</v>
      </c>
      <c r="B67" s="14" t="s">
        <v>19</v>
      </c>
      <c r="C67" s="15">
        <v>2.94</v>
      </c>
      <c r="D67" s="14">
        <v>7.2043999999999997</v>
      </c>
      <c r="E67" s="23">
        <f>ROUND(C67*D67,2)</f>
        <v>21.18</v>
      </c>
      <c r="F67" s="16">
        <v>0</v>
      </c>
      <c r="G67" s="23">
        <f>ROUND(E67*F67,2)</f>
        <v>0</v>
      </c>
      <c r="H67" s="23">
        <f>ROUND(E67-G67,2)</f>
        <v>21.18</v>
      </c>
    </row>
    <row r="68" spans="1:8" x14ac:dyDescent="0.25">
      <c r="A68" s="14" t="s">
        <v>133</v>
      </c>
      <c r="B68" s="14" t="s">
        <v>19</v>
      </c>
      <c r="C68" s="15">
        <v>2.94</v>
      </c>
      <c r="D68" s="14">
        <v>2.7765</v>
      </c>
      <c r="E68" s="23">
        <f>ROUND(C68*D68,2)</f>
        <v>8.16</v>
      </c>
      <c r="F68" s="16">
        <v>0</v>
      </c>
      <c r="G68" s="23">
        <f>ROUND(E68*F68,2)</f>
        <v>0</v>
      </c>
      <c r="H68" s="23">
        <f>ROUND(E68-G68,2)</f>
        <v>8.16</v>
      </c>
    </row>
    <row r="69" spans="1:8" x14ac:dyDescent="0.25">
      <c r="A69" s="14" t="s">
        <v>189</v>
      </c>
      <c r="B69" s="14" t="s">
        <v>19</v>
      </c>
      <c r="C69" s="15">
        <v>2.94</v>
      </c>
      <c r="D69" s="14">
        <v>21.995000000000001</v>
      </c>
      <c r="E69" s="23">
        <f>ROUND(C69*D69,2)</f>
        <v>64.67</v>
      </c>
      <c r="F69" s="16">
        <v>0</v>
      </c>
      <c r="G69" s="23">
        <f>ROUND(E69*F69,2)</f>
        <v>0</v>
      </c>
      <c r="H69" s="23">
        <f>ROUND(E69-G69,2)</f>
        <v>64.67</v>
      </c>
    </row>
    <row r="70" spans="1:8" x14ac:dyDescent="0.25">
      <c r="A70" s="13" t="s">
        <v>47</v>
      </c>
      <c r="C70" s="23"/>
      <c r="E70" s="23"/>
    </row>
    <row r="71" spans="1:8" x14ac:dyDescent="0.25">
      <c r="A71" s="14" t="s">
        <v>42</v>
      </c>
      <c r="B71" s="14" t="s">
        <v>48</v>
      </c>
      <c r="C71" s="15">
        <v>11.49</v>
      </c>
      <c r="D71" s="14">
        <v>1</v>
      </c>
      <c r="E71" s="23">
        <f>ROUND(C71*D71,2)</f>
        <v>11.49</v>
      </c>
      <c r="F71" s="16">
        <v>0</v>
      </c>
      <c r="G71" s="23">
        <f>ROUND(E71*F71,2)</f>
        <v>0</v>
      </c>
      <c r="H71" s="23">
        <f t="shared" ref="H71:H77" si="3">ROUND(E71-G71,2)</f>
        <v>11.49</v>
      </c>
    </row>
    <row r="72" spans="1:8" x14ac:dyDescent="0.25">
      <c r="A72" s="14" t="s">
        <v>38</v>
      </c>
      <c r="B72" s="14" t="s">
        <v>48</v>
      </c>
      <c r="C72" s="15">
        <v>5.75</v>
      </c>
      <c r="D72" s="14">
        <v>1</v>
      </c>
      <c r="E72" s="23">
        <f>ROUND(C72*D72,2)</f>
        <v>5.75</v>
      </c>
      <c r="F72" s="16">
        <v>0</v>
      </c>
      <c r="G72" s="23">
        <f>ROUND(E72*F72,2)</f>
        <v>0</v>
      </c>
      <c r="H72" s="23">
        <f t="shared" si="3"/>
        <v>5.75</v>
      </c>
    </row>
    <row r="73" spans="1:8" x14ac:dyDescent="0.25">
      <c r="A73" s="14" t="s">
        <v>133</v>
      </c>
      <c r="B73" s="14" t="s">
        <v>48</v>
      </c>
      <c r="C73" s="15">
        <v>7.51</v>
      </c>
      <c r="D73" s="14">
        <v>1</v>
      </c>
      <c r="E73" s="23">
        <f>ROUND(C73*D73,2)</f>
        <v>7.51</v>
      </c>
      <c r="F73" s="16">
        <v>0</v>
      </c>
      <c r="G73" s="23">
        <f>ROUND(E73*F73,2)</f>
        <v>0</v>
      </c>
      <c r="H73" s="23">
        <f t="shared" si="3"/>
        <v>7.51</v>
      </c>
    </row>
    <row r="74" spans="1:8" x14ac:dyDescent="0.25">
      <c r="A74" s="14" t="s">
        <v>189</v>
      </c>
      <c r="B74" s="14" t="s">
        <v>48</v>
      </c>
      <c r="C74" s="15">
        <v>14.31</v>
      </c>
      <c r="D74" s="14">
        <v>1</v>
      </c>
      <c r="E74" s="23">
        <f>ROUND(C74*D74,2)</f>
        <v>14.31</v>
      </c>
      <c r="F74" s="16">
        <v>0</v>
      </c>
      <c r="G74" s="23">
        <f>ROUND(E74*F74,2)</f>
        <v>0</v>
      </c>
      <c r="H74" s="23">
        <f t="shared" si="3"/>
        <v>14.31</v>
      </c>
    </row>
    <row r="75" spans="1:8" x14ac:dyDescent="0.25">
      <c r="A75" s="9" t="s">
        <v>49</v>
      </c>
      <c r="B75" s="9" t="s">
        <v>48</v>
      </c>
      <c r="C75" s="10">
        <v>27</v>
      </c>
      <c r="D75" s="9">
        <v>1</v>
      </c>
      <c r="E75" s="22">
        <f>ROUND(C75*D75,2)</f>
        <v>27</v>
      </c>
      <c r="F75" s="11">
        <v>0</v>
      </c>
      <c r="G75" s="22">
        <f>ROUND(E75*F75,2)</f>
        <v>0</v>
      </c>
      <c r="H75" s="22">
        <f t="shared" si="3"/>
        <v>27</v>
      </c>
    </row>
    <row r="76" spans="1:8" x14ac:dyDescent="0.25">
      <c r="A76" s="7" t="s">
        <v>50</v>
      </c>
      <c r="C76" s="23"/>
      <c r="E76" s="23">
        <f>SUM(E12:E75)</f>
        <v>919.57999999999993</v>
      </c>
      <c r="G76" s="12">
        <f>SUM(G12:G75)</f>
        <v>0</v>
      </c>
      <c r="H76" s="12">
        <f t="shared" si="3"/>
        <v>919.58</v>
      </c>
    </row>
    <row r="77" spans="1:8" x14ac:dyDescent="0.25">
      <c r="A77" s="7" t="s">
        <v>51</v>
      </c>
      <c r="C77" s="23"/>
      <c r="E77" s="23" t="e">
        <f>+#REF!-E76</f>
        <v>#REF!</v>
      </c>
      <c r="G77" s="12" t="e">
        <f>+#REF!-G76</f>
        <v>#REF!</v>
      </c>
      <c r="H77" s="12" t="e">
        <f t="shared" si="3"/>
        <v>#REF!</v>
      </c>
    </row>
    <row r="78" spans="1:8" x14ac:dyDescent="0.25">
      <c r="A78" t="s">
        <v>12</v>
      </c>
      <c r="C78" s="23"/>
      <c r="E78" s="23"/>
    </row>
    <row r="79" spans="1:8" x14ac:dyDescent="0.25">
      <c r="A79" s="7" t="s">
        <v>52</v>
      </c>
      <c r="C79" s="23"/>
      <c r="E79" s="23"/>
    </row>
    <row r="80" spans="1:8" x14ac:dyDescent="0.25">
      <c r="A80" s="14" t="s">
        <v>42</v>
      </c>
      <c r="B80" s="14" t="s">
        <v>48</v>
      </c>
      <c r="C80" s="15">
        <v>31.69</v>
      </c>
      <c r="D80" s="14">
        <v>1</v>
      </c>
      <c r="E80" s="23">
        <f>ROUND(C80*D80,2)</f>
        <v>31.69</v>
      </c>
      <c r="F80" s="16">
        <v>0</v>
      </c>
      <c r="G80" s="23">
        <f>ROUND(E80*F80,2)</f>
        <v>0</v>
      </c>
      <c r="H80" s="23">
        <f t="shared" ref="H80:H86" si="4">ROUND(E80-G80,2)</f>
        <v>31.69</v>
      </c>
    </row>
    <row r="81" spans="1:8" x14ac:dyDescent="0.25">
      <c r="A81" s="14" t="s">
        <v>38</v>
      </c>
      <c r="B81" s="14" t="s">
        <v>48</v>
      </c>
      <c r="C81" s="15">
        <v>44.45</v>
      </c>
      <c r="D81" s="14">
        <v>1</v>
      </c>
      <c r="E81" s="23">
        <f>ROUND(C81*D81,2)</f>
        <v>44.45</v>
      </c>
      <c r="F81" s="16">
        <v>0</v>
      </c>
      <c r="G81" s="23">
        <f>ROUND(E81*F81,2)</f>
        <v>0</v>
      </c>
      <c r="H81" s="23">
        <f t="shared" si="4"/>
        <v>44.45</v>
      </c>
    </row>
    <row r="82" spans="1:8" x14ac:dyDescent="0.25">
      <c r="A82" s="14" t="s">
        <v>133</v>
      </c>
      <c r="B82" s="14" t="s">
        <v>48</v>
      </c>
      <c r="C82" s="15">
        <v>35.96</v>
      </c>
      <c r="D82" s="14">
        <v>1</v>
      </c>
      <c r="E82" s="23">
        <f>ROUND(C82*D82,2)</f>
        <v>35.96</v>
      </c>
      <c r="F82" s="16">
        <v>0</v>
      </c>
      <c r="G82" s="23">
        <f>ROUND(E82*F82,2)</f>
        <v>0</v>
      </c>
      <c r="H82" s="23">
        <f t="shared" si="4"/>
        <v>35.96</v>
      </c>
    </row>
    <row r="83" spans="1:8" x14ac:dyDescent="0.25">
      <c r="A83" s="9" t="s">
        <v>189</v>
      </c>
      <c r="B83" s="9" t="s">
        <v>48</v>
      </c>
      <c r="C83" s="10">
        <v>92.37</v>
      </c>
      <c r="D83" s="9">
        <v>1</v>
      </c>
      <c r="E83" s="22">
        <f>ROUND(C83*D83,2)</f>
        <v>92.37</v>
      </c>
      <c r="F83" s="11">
        <v>0</v>
      </c>
      <c r="G83" s="22">
        <f>ROUND(E83*F83,2)</f>
        <v>0</v>
      </c>
      <c r="H83" s="22">
        <f t="shared" si="4"/>
        <v>92.37</v>
      </c>
    </row>
    <row r="84" spans="1:8" x14ac:dyDescent="0.25">
      <c r="A84" s="7" t="s">
        <v>53</v>
      </c>
      <c r="C84" s="23"/>
      <c r="E84" s="23">
        <f>SUM(E80:E83)</f>
        <v>204.47</v>
      </c>
      <c r="G84" s="12">
        <f>SUM(G80:G83)</f>
        <v>0</v>
      </c>
      <c r="H84" s="12">
        <f t="shared" si="4"/>
        <v>204.47</v>
      </c>
    </row>
    <row r="85" spans="1:8" x14ac:dyDescent="0.25">
      <c r="A85" s="7" t="s">
        <v>54</v>
      </c>
      <c r="C85" s="23"/>
      <c r="E85" s="23">
        <f>+E76+E84</f>
        <v>1124.05</v>
      </c>
      <c r="G85" s="12">
        <f>+G76+G84</f>
        <v>0</v>
      </c>
      <c r="H85" s="12">
        <f t="shared" si="4"/>
        <v>1124.05</v>
      </c>
    </row>
    <row r="86" spans="1:8" x14ac:dyDescent="0.25">
      <c r="A86" s="7" t="s">
        <v>55</v>
      </c>
      <c r="C86" s="23"/>
      <c r="E86" s="23" t="e">
        <f>+#REF!-E85</f>
        <v>#REF!</v>
      </c>
      <c r="G86" s="12" t="e">
        <f>+#REF!-G85</f>
        <v>#REF!</v>
      </c>
      <c r="H86" s="12" t="e">
        <f t="shared" si="4"/>
        <v>#REF!</v>
      </c>
    </row>
    <row r="87" spans="1:8" x14ac:dyDescent="0.25">
      <c r="A87" t="s">
        <v>119</v>
      </c>
      <c r="C87" s="23"/>
      <c r="E87" s="23"/>
    </row>
    <row r="88" spans="1:8" x14ac:dyDescent="0.25">
      <c r="A88" t="s">
        <v>483</v>
      </c>
      <c r="C88" s="23"/>
      <c r="E88" s="23"/>
    </row>
    <row r="89" spans="1:8" x14ac:dyDescent="0.25">
      <c r="A89" s="7" t="s">
        <v>120</v>
      </c>
      <c r="C89" s="23"/>
      <c r="E89" s="23"/>
    </row>
    <row r="90" spans="1:8" x14ac:dyDescent="0.25">
      <c r="A90" s="7" t="s">
        <v>121</v>
      </c>
      <c r="C90" s="23"/>
      <c r="E90" s="23"/>
    </row>
    <row r="91" spans="1:8" x14ac:dyDescent="0.25">
      <c r="A91" s="7"/>
      <c r="C91" s="23"/>
      <c r="E91" s="23"/>
    </row>
    <row r="98" spans="1:8" x14ac:dyDescent="0.25">
      <c r="A98" t="str" cm="1">
        <f t="array" aca="1" ref="A98" ca="1">MID(CELL("filename",A1),FIND("]",CELL("filename",A1))+1,256)</f>
        <v>rice2</v>
      </c>
    </row>
    <row r="99" spans="1:8" x14ac:dyDescent="0.25">
      <c r="A99" s="7" t="s">
        <v>50</v>
      </c>
      <c r="E99" s="25">
        <f>VLOOKUP(A99,$A$1:$H$98,5,FALSE)</f>
        <v>919.57999999999993</v>
      </c>
    </row>
    <row r="100" spans="1:8" x14ac:dyDescent="0.25">
      <c r="A100" s="7" t="s">
        <v>288</v>
      </c>
      <c r="E100" s="25">
        <f>VLOOKUP(A100,$A$1:$H$98,5,FALSE)</f>
        <v>204.47</v>
      </c>
    </row>
    <row r="101" spans="1:8" x14ac:dyDescent="0.25">
      <c r="A101" s="7" t="s">
        <v>289</v>
      </c>
      <c r="E101" s="25">
        <f t="shared" ref="E101:E102" si="5">VLOOKUP(A101,$A$1:$H$98,5,FALSE)</f>
        <v>1124.05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4609B-8920-4859-BCC1-A00C3A9E05FE}">
  <sheetPr codeName="Sheet45"/>
  <dimension ref="A1:H116"/>
  <sheetViews>
    <sheetView topLeftCell="A103" workbookViewId="0">
      <selection activeCell="D7" sqref="D7"/>
    </sheetView>
  </sheetViews>
  <sheetFormatPr defaultRowHeight="15" x14ac:dyDescent="0.25"/>
  <cols>
    <col min="1" max="1" width="25.5703125" customWidth="1"/>
    <col min="5" max="5" width="11" customWidth="1"/>
    <col min="8" max="8" width="11" customWidth="1"/>
  </cols>
  <sheetData>
    <row r="1" spans="1:8" x14ac:dyDescent="0.25">
      <c r="A1" s="81" t="s">
        <v>156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190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520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C8" s="23"/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5.5</v>
      </c>
      <c r="E12" s="23">
        <f>ROUND(C12*D12,2)</f>
        <v>44.28</v>
      </c>
      <c r="F12" s="16">
        <v>0</v>
      </c>
      <c r="G12" s="23">
        <f>ROUND(E12*F12,2)</f>
        <v>0</v>
      </c>
      <c r="H12" s="23">
        <f>ROUND(E12-G12,2)</f>
        <v>44.28</v>
      </c>
    </row>
    <row r="13" spans="1:8" x14ac:dyDescent="0.25">
      <c r="A13" s="14" t="s">
        <v>57</v>
      </c>
      <c r="B13" s="14" t="s">
        <v>16</v>
      </c>
      <c r="C13" s="15">
        <v>7.5</v>
      </c>
      <c r="D13" s="14">
        <v>1.3</v>
      </c>
      <c r="E13" s="23">
        <f>ROUND(C13*D13,2)</f>
        <v>9.75</v>
      </c>
      <c r="F13" s="16">
        <v>0</v>
      </c>
      <c r="G13" s="23">
        <f>ROUND(E13*F13,2)</f>
        <v>0</v>
      </c>
      <c r="H13" s="23">
        <f>ROUND(E13-G13,2)</f>
        <v>9.75</v>
      </c>
    </row>
    <row r="14" spans="1:8" x14ac:dyDescent="0.25">
      <c r="A14" s="13" t="s">
        <v>20</v>
      </c>
      <c r="C14" s="23"/>
      <c r="E14" s="23"/>
    </row>
    <row r="15" spans="1:8" x14ac:dyDescent="0.25">
      <c r="A15" s="14" t="s">
        <v>166</v>
      </c>
      <c r="B15" s="14" t="s">
        <v>21</v>
      </c>
      <c r="C15" s="15">
        <v>26.41</v>
      </c>
      <c r="D15" s="14">
        <v>0.5</v>
      </c>
      <c r="E15" s="23">
        <f>ROUND(C15*D15,2)</f>
        <v>13.21</v>
      </c>
      <c r="F15" s="16">
        <v>0</v>
      </c>
      <c r="G15" s="23">
        <f>ROUND(E15*F15,2)</f>
        <v>0</v>
      </c>
      <c r="H15" s="23">
        <f>ROUND(E15-G15,2)</f>
        <v>13.21</v>
      </c>
    </row>
    <row r="16" spans="1:8" x14ac:dyDescent="0.25">
      <c r="A16" s="14" t="s">
        <v>153</v>
      </c>
      <c r="B16" s="14" t="s">
        <v>21</v>
      </c>
      <c r="C16" s="15">
        <v>43.41</v>
      </c>
      <c r="D16" s="14">
        <v>0.5</v>
      </c>
      <c r="E16" s="23">
        <f>ROUND(C16*D16,2)</f>
        <v>21.71</v>
      </c>
      <c r="F16" s="16">
        <v>0</v>
      </c>
      <c r="G16" s="23">
        <f>ROUND(E16*F16,2)</f>
        <v>0</v>
      </c>
      <c r="H16" s="23">
        <f>ROUND(E16-G16,2)</f>
        <v>21.71</v>
      </c>
    </row>
    <row r="17" spans="1:8" x14ac:dyDescent="0.25">
      <c r="A17" s="14" t="s">
        <v>167</v>
      </c>
      <c r="B17" s="14" t="s">
        <v>21</v>
      </c>
      <c r="C17" s="15">
        <v>31.08</v>
      </c>
      <c r="D17" s="14">
        <v>4.7</v>
      </c>
      <c r="E17" s="23">
        <f>ROUND(C17*D17,2)</f>
        <v>146.08000000000001</v>
      </c>
      <c r="F17" s="16">
        <v>0</v>
      </c>
      <c r="G17" s="23">
        <f>ROUND(E17*F17,2)</f>
        <v>0</v>
      </c>
      <c r="H17" s="23">
        <f>ROUND(E17-G17,2)</f>
        <v>146.08000000000001</v>
      </c>
    </row>
    <row r="18" spans="1:8" x14ac:dyDescent="0.25">
      <c r="A18" s="14" t="s">
        <v>168</v>
      </c>
      <c r="B18" s="14" t="s">
        <v>26</v>
      </c>
      <c r="C18" s="15">
        <v>18.2</v>
      </c>
      <c r="D18" s="14">
        <v>0.75</v>
      </c>
      <c r="E18" s="23">
        <f>ROUND(C18*D18,2)</f>
        <v>13.65</v>
      </c>
      <c r="F18" s="16">
        <v>0</v>
      </c>
      <c r="G18" s="23">
        <f>ROUND(E18*F18,2)</f>
        <v>0</v>
      </c>
      <c r="H18" s="23">
        <f>ROUND(E18-G18,2)</f>
        <v>13.65</v>
      </c>
    </row>
    <row r="19" spans="1:8" x14ac:dyDescent="0.25">
      <c r="A19" s="13" t="s">
        <v>23</v>
      </c>
      <c r="C19" s="23"/>
      <c r="E19" s="23"/>
    </row>
    <row r="20" spans="1:8" x14ac:dyDescent="0.25">
      <c r="A20" s="14" t="s">
        <v>515</v>
      </c>
      <c r="B20" s="14" t="s">
        <v>18</v>
      </c>
      <c r="C20" s="15">
        <v>2.76</v>
      </c>
      <c r="D20" s="14">
        <v>10</v>
      </c>
      <c r="E20" s="23">
        <f>ROUND(C20*D20,2)</f>
        <v>27.6</v>
      </c>
      <c r="F20" s="16">
        <v>0</v>
      </c>
      <c r="G20" s="23">
        <f>ROUND(E20*F20,2)</f>
        <v>0</v>
      </c>
      <c r="H20" s="23">
        <f>ROUND(E20-G20,2)</f>
        <v>27.6</v>
      </c>
    </row>
    <row r="21" spans="1:8" x14ac:dyDescent="0.25">
      <c r="A21" s="13" t="s">
        <v>24</v>
      </c>
      <c r="C21" s="23"/>
      <c r="E21" s="23"/>
    </row>
    <row r="22" spans="1:8" x14ac:dyDescent="0.25">
      <c r="A22" s="14" t="s">
        <v>25</v>
      </c>
      <c r="B22" s="14" t="s">
        <v>18</v>
      </c>
      <c r="C22" s="15">
        <v>0.12</v>
      </c>
      <c r="D22" s="14">
        <v>80</v>
      </c>
      <c r="E22" s="23">
        <f t="shared" ref="E22:E29" si="0">ROUND(C22*D22,2)</f>
        <v>9.6</v>
      </c>
      <c r="F22" s="16">
        <v>0</v>
      </c>
      <c r="G22" s="23">
        <f t="shared" ref="G22:G29" si="1">ROUND(E22*F22,2)</f>
        <v>0</v>
      </c>
      <c r="H22" s="23">
        <f t="shared" ref="H22:H29" si="2">ROUND(E22-G22,2)</f>
        <v>9.6</v>
      </c>
    </row>
    <row r="23" spans="1:8" x14ac:dyDescent="0.25">
      <c r="A23" s="14" t="s">
        <v>137</v>
      </c>
      <c r="B23" s="14" t="s">
        <v>26</v>
      </c>
      <c r="C23" s="15">
        <v>2.69</v>
      </c>
      <c r="D23" s="14">
        <v>2</v>
      </c>
      <c r="E23" s="23">
        <f t="shared" si="0"/>
        <v>5.38</v>
      </c>
      <c r="F23" s="16">
        <v>0</v>
      </c>
      <c r="G23" s="23">
        <f t="shared" si="1"/>
        <v>0</v>
      </c>
      <c r="H23" s="23">
        <f t="shared" si="2"/>
        <v>5.38</v>
      </c>
    </row>
    <row r="24" spans="1:8" x14ac:dyDescent="0.25">
      <c r="A24" s="14" t="s">
        <v>169</v>
      </c>
      <c r="B24" s="14" t="s">
        <v>26</v>
      </c>
      <c r="C24" s="15">
        <v>13.75</v>
      </c>
      <c r="D24" s="14">
        <v>1.3</v>
      </c>
      <c r="E24" s="23">
        <f t="shared" si="0"/>
        <v>17.88</v>
      </c>
      <c r="F24" s="16">
        <v>0</v>
      </c>
      <c r="G24" s="23">
        <f t="shared" si="1"/>
        <v>0</v>
      </c>
      <c r="H24" s="23">
        <f t="shared" si="2"/>
        <v>17.88</v>
      </c>
    </row>
    <row r="25" spans="1:8" x14ac:dyDescent="0.25">
      <c r="A25" s="14" t="s">
        <v>170</v>
      </c>
      <c r="B25" s="14" t="s">
        <v>18</v>
      </c>
      <c r="C25" s="15">
        <v>6.91</v>
      </c>
      <c r="D25" s="14">
        <v>3</v>
      </c>
      <c r="E25" s="23">
        <f t="shared" si="0"/>
        <v>20.73</v>
      </c>
      <c r="F25" s="16">
        <v>0</v>
      </c>
      <c r="G25" s="23">
        <f t="shared" si="1"/>
        <v>0</v>
      </c>
      <c r="H25" s="23">
        <f t="shared" si="2"/>
        <v>20.73</v>
      </c>
    </row>
    <row r="26" spans="1:8" x14ac:dyDescent="0.25">
      <c r="A26" s="14" t="s">
        <v>171</v>
      </c>
      <c r="B26" s="14" t="s">
        <v>18</v>
      </c>
      <c r="C26" s="15">
        <v>61.59</v>
      </c>
      <c r="D26" s="14">
        <v>0.5</v>
      </c>
      <c r="E26" s="23">
        <f t="shared" si="0"/>
        <v>30.8</v>
      </c>
      <c r="F26" s="16">
        <v>0</v>
      </c>
      <c r="G26" s="23">
        <f t="shared" si="1"/>
        <v>0</v>
      </c>
      <c r="H26" s="23">
        <f t="shared" si="2"/>
        <v>30.8</v>
      </c>
    </row>
    <row r="27" spans="1:8" x14ac:dyDescent="0.25">
      <c r="A27" s="14" t="s">
        <v>172</v>
      </c>
      <c r="B27" s="14" t="s">
        <v>26</v>
      </c>
      <c r="C27" s="15">
        <v>17.78</v>
      </c>
      <c r="D27" s="14">
        <v>2</v>
      </c>
      <c r="E27" s="23">
        <f t="shared" si="0"/>
        <v>35.56</v>
      </c>
      <c r="F27" s="16">
        <v>0</v>
      </c>
      <c r="G27" s="23">
        <f t="shared" si="1"/>
        <v>0</v>
      </c>
      <c r="H27" s="23">
        <f t="shared" si="2"/>
        <v>35.56</v>
      </c>
    </row>
    <row r="28" spans="1:8" x14ac:dyDescent="0.25">
      <c r="A28" s="14" t="s">
        <v>173</v>
      </c>
      <c r="B28" s="14" t="s">
        <v>18</v>
      </c>
      <c r="C28" s="15">
        <v>16.5</v>
      </c>
      <c r="D28" s="14">
        <v>0.67</v>
      </c>
      <c r="E28" s="23">
        <f t="shared" si="0"/>
        <v>11.06</v>
      </c>
      <c r="F28" s="16">
        <v>0</v>
      </c>
      <c r="G28" s="23">
        <f t="shared" si="1"/>
        <v>0</v>
      </c>
      <c r="H28" s="23">
        <f t="shared" si="2"/>
        <v>11.06</v>
      </c>
    </row>
    <row r="29" spans="1:8" x14ac:dyDescent="0.25">
      <c r="A29" s="14" t="s">
        <v>174</v>
      </c>
      <c r="B29" s="14" t="s">
        <v>18</v>
      </c>
      <c r="C29" s="15">
        <v>3</v>
      </c>
      <c r="D29" s="14">
        <v>7.5</v>
      </c>
      <c r="E29" s="23">
        <f t="shared" si="0"/>
        <v>22.5</v>
      </c>
      <c r="F29" s="16">
        <v>0</v>
      </c>
      <c r="G29" s="23">
        <f t="shared" si="1"/>
        <v>0</v>
      </c>
      <c r="H29" s="23">
        <f t="shared" si="2"/>
        <v>22.5</v>
      </c>
    </row>
    <row r="30" spans="1:8" x14ac:dyDescent="0.25">
      <c r="A30" s="13" t="s">
        <v>27</v>
      </c>
      <c r="C30" s="23"/>
      <c r="E30" s="23"/>
    </row>
    <row r="31" spans="1:8" x14ac:dyDescent="0.25">
      <c r="A31" s="14" t="s">
        <v>395</v>
      </c>
      <c r="B31" s="14" t="s">
        <v>18</v>
      </c>
      <c r="C31" s="15">
        <v>1.23</v>
      </c>
      <c r="D31" s="14">
        <v>8</v>
      </c>
      <c r="E31" s="23">
        <f>ROUND(C31*D31,2)</f>
        <v>9.84</v>
      </c>
      <c r="F31" s="16">
        <v>0</v>
      </c>
      <c r="G31" s="23">
        <f>ROUND(E31*F31,2)</f>
        <v>0</v>
      </c>
      <c r="H31" s="23">
        <f>ROUND(E31-G31,2)</f>
        <v>9.84</v>
      </c>
    </row>
    <row r="32" spans="1:8" x14ac:dyDescent="0.25">
      <c r="A32" s="14" t="s">
        <v>468</v>
      </c>
      <c r="B32" s="14" t="s">
        <v>18</v>
      </c>
      <c r="C32" s="15">
        <v>3.73</v>
      </c>
      <c r="D32" s="14">
        <v>0.6</v>
      </c>
      <c r="E32" s="23">
        <f>ROUND(C32*D32,2)</f>
        <v>2.2400000000000002</v>
      </c>
      <c r="F32" s="16">
        <v>0</v>
      </c>
      <c r="G32" s="23">
        <f>ROUND(E32*F32,2)</f>
        <v>0</v>
      </c>
      <c r="H32" s="23">
        <f>ROUND(E32-G32,2)</f>
        <v>2.2400000000000002</v>
      </c>
    </row>
    <row r="33" spans="1:8" x14ac:dyDescent="0.25">
      <c r="A33" s="13" t="s">
        <v>30</v>
      </c>
      <c r="C33" s="23"/>
      <c r="E33" s="23"/>
    </row>
    <row r="34" spans="1:8" x14ac:dyDescent="0.25">
      <c r="A34" s="14" t="s">
        <v>31</v>
      </c>
      <c r="B34" s="14" t="s">
        <v>32</v>
      </c>
      <c r="C34" s="15">
        <v>0.24</v>
      </c>
      <c r="D34" s="14">
        <v>33</v>
      </c>
      <c r="E34" s="23">
        <f>ROUND(C34*D34,2)</f>
        <v>7.92</v>
      </c>
      <c r="F34" s="16">
        <v>0</v>
      </c>
      <c r="G34" s="23">
        <f>ROUND(E34*F34,2)</f>
        <v>0</v>
      </c>
      <c r="H34" s="23">
        <f>ROUND(E34-G34,2)</f>
        <v>7.92</v>
      </c>
    </row>
    <row r="35" spans="1:8" x14ac:dyDescent="0.25">
      <c r="A35" s="13" t="s">
        <v>33</v>
      </c>
      <c r="C35" s="23"/>
      <c r="E35" s="23"/>
    </row>
    <row r="36" spans="1:8" x14ac:dyDescent="0.25">
      <c r="A36" s="14" t="s">
        <v>175</v>
      </c>
      <c r="B36" s="14" t="s">
        <v>29</v>
      </c>
      <c r="C36" s="15">
        <v>0.3</v>
      </c>
      <c r="D36" s="14">
        <v>75</v>
      </c>
      <c r="E36" s="23">
        <f>ROUND(C36*D36,2)</f>
        <v>22.5</v>
      </c>
      <c r="F36" s="16">
        <v>0</v>
      </c>
      <c r="G36" s="23">
        <f>ROUND(E36*F36,2)</f>
        <v>0</v>
      </c>
      <c r="H36" s="23">
        <f>ROUND(E36-G36,2)</f>
        <v>22.5</v>
      </c>
    </row>
    <row r="37" spans="1:8" x14ac:dyDescent="0.25">
      <c r="A37" s="14" t="s">
        <v>176</v>
      </c>
      <c r="B37" s="14" t="s">
        <v>177</v>
      </c>
      <c r="C37" s="15">
        <v>0.28999999999999998</v>
      </c>
      <c r="D37" s="14">
        <v>88.6</v>
      </c>
      <c r="E37" s="23">
        <f>ROUND(C37*D37,2)</f>
        <v>25.69</v>
      </c>
      <c r="F37" s="16">
        <v>0</v>
      </c>
      <c r="G37" s="23">
        <f>ROUND(E37*F37,2)</f>
        <v>0</v>
      </c>
      <c r="H37" s="23">
        <f>ROUND(E37-G37,2)</f>
        <v>25.69</v>
      </c>
    </row>
    <row r="38" spans="1:8" x14ac:dyDescent="0.25">
      <c r="A38" s="14" t="s">
        <v>178</v>
      </c>
      <c r="B38" s="14" t="s">
        <v>29</v>
      </c>
      <c r="C38" s="15">
        <v>0.3</v>
      </c>
      <c r="D38" s="14">
        <v>13.6</v>
      </c>
      <c r="E38" s="23">
        <f>ROUND(C38*D38,2)</f>
        <v>4.08</v>
      </c>
      <c r="F38" s="16">
        <v>0</v>
      </c>
      <c r="G38" s="23">
        <f>ROUND(E38*F38,2)</f>
        <v>0</v>
      </c>
      <c r="H38" s="23">
        <f>ROUND(E38-G38,2)</f>
        <v>4.08</v>
      </c>
    </row>
    <row r="39" spans="1:8" x14ac:dyDescent="0.25">
      <c r="A39" s="13" t="s">
        <v>113</v>
      </c>
      <c r="C39" s="23"/>
      <c r="E39" s="23"/>
    </row>
    <row r="40" spans="1:8" x14ac:dyDescent="0.25">
      <c r="A40" s="14" t="s">
        <v>179</v>
      </c>
      <c r="B40" s="14" t="s">
        <v>26</v>
      </c>
      <c r="C40" s="15">
        <v>2</v>
      </c>
      <c r="D40" s="14">
        <v>0.5</v>
      </c>
      <c r="E40" s="23">
        <f>ROUND(C40*D40,2)</f>
        <v>1</v>
      </c>
      <c r="F40" s="16">
        <v>0</v>
      </c>
      <c r="G40" s="23">
        <f>ROUND(E40*F40,2)</f>
        <v>0</v>
      </c>
      <c r="H40" s="23">
        <f>ROUND(E40-G40,2)</f>
        <v>1</v>
      </c>
    </row>
    <row r="41" spans="1:8" x14ac:dyDescent="0.25">
      <c r="A41" s="14" t="s">
        <v>180</v>
      </c>
      <c r="B41" s="14" t="s">
        <v>26</v>
      </c>
      <c r="C41" s="15">
        <v>3.5</v>
      </c>
      <c r="D41" s="14">
        <v>1.5</v>
      </c>
      <c r="E41" s="23">
        <f>ROUND(C41*D41,2)</f>
        <v>5.25</v>
      </c>
      <c r="F41" s="16">
        <v>0</v>
      </c>
      <c r="G41" s="23">
        <f>ROUND(E41*F41,2)</f>
        <v>0</v>
      </c>
      <c r="H41" s="23">
        <f>ROUND(E41-G41,2)</f>
        <v>5.25</v>
      </c>
    </row>
    <row r="42" spans="1:8" x14ac:dyDescent="0.25">
      <c r="A42" s="14" t="s">
        <v>181</v>
      </c>
      <c r="B42" s="14" t="s">
        <v>26</v>
      </c>
      <c r="C42" s="15">
        <v>4.17</v>
      </c>
      <c r="D42" s="14">
        <v>0.5</v>
      </c>
      <c r="E42" s="23">
        <f>ROUND(C42*D42,2)</f>
        <v>2.09</v>
      </c>
      <c r="F42" s="16">
        <v>0</v>
      </c>
      <c r="G42" s="23">
        <f>ROUND(E42*F42,2)</f>
        <v>0</v>
      </c>
      <c r="H42" s="23">
        <f>ROUND(E42-G42,2)</f>
        <v>2.09</v>
      </c>
    </row>
    <row r="43" spans="1:8" x14ac:dyDescent="0.25">
      <c r="A43" s="14" t="s">
        <v>182</v>
      </c>
      <c r="B43" s="14" t="s">
        <v>26</v>
      </c>
      <c r="C43" s="15">
        <v>2.86</v>
      </c>
      <c r="D43" s="14">
        <v>0.5</v>
      </c>
      <c r="E43" s="23">
        <f>ROUND(C43*D43,2)</f>
        <v>1.43</v>
      </c>
      <c r="F43" s="16">
        <v>0</v>
      </c>
      <c r="G43" s="23">
        <f>ROUND(E43*F43,2)</f>
        <v>0</v>
      </c>
      <c r="H43" s="23">
        <f>ROUND(E43-G43,2)</f>
        <v>1.43</v>
      </c>
    </row>
    <row r="44" spans="1:8" x14ac:dyDescent="0.25">
      <c r="A44" s="14" t="s">
        <v>114</v>
      </c>
      <c r="B44" s="14" t="s">
        <v>26</v>
      </c>
      <c r="C44" s="15">
        <v>3.3</v>
      </c>
      <c r="D44" s="14">
        <v>0.1</v>
      </c>
      <c r="E44" s="23">
        <f>ROUND(C44*D44,2)</f>
        <v>0.33</v>
      </c>
      <c r="F44" s="16">
        <v>0</v>
      </c>
      <c r="G44" s="23">
        <f>ROUND(E44*F44,2)</f>
        <v>0</v>
      </c>
      <c r="H44" s="23">
        <f>ROUND(E44-G44,2)</f>
        <v>0.33</v>
      </c>
    </row>
    <row r="45" spans="1:8" x14ac:dyDescent="0.25">
      <c r="A45" s="13" t="s">
        <v>61</v>
      </c>
      <c r="C45" s="23"/>
      <c r="E45" s="23"/>
    </row>
    <row r="46" spans="1:8" x14ac:dyDescent="0.25">
      <c r="A46" s="14" t="s">
        <v>183</v>
      </c>
      <c r="B46" s="14" t="s">
        <v>21</v>
      </c>
      <c r="C46" s="15">
        <v>13.6</v>
      </c>
      <c r="D46" s="14">
        <v>5.7</v>
      </c>
      <c r="E46" s="23">
        <f>ROUND(C46*D46,2)</f>
        <v>77.52</v>
      </c>
      <c r="F46" s="16">
        <v>0</v>
      </c>
      <c r="G46" s="23">
        <f>ROUND(E46*F46,2)</f>
        <v>0</v>
      </c>
      <c r="H46" s="23">
        <f>ROUND(E46-G46,2)</f>
        <v>77.52</v>
      </c>
    </row>
    <row r="47" spans="1:8" x14ac:dyDescent="0.25">
      <c r="A47" s="13" t="s">
        <v>130</v>
      </c>
      <c r="C47" s="23"/>
      <c r="E47" s="23"/>
    </row>
    <row r="48" spans="1:8" x14ac:dyDescent="0.25">
      <c r="A48" s="14" t="s">
        <v>184</v>
      </c>
      <c r="B48" s="14" t="s">
        <v>123</v>
      </c>
      <c r="C48" s="15">
        <v>0.3</v>
      </c>
      <c r="D48" s="14">
        <v>160</v>
      </c>
      <c r="E48" s="23">
        <f>ROUND(C48*D48,2)</f>
        <v>48</v>
      </c>
      <c r="F48" s="16">
        <v>0</v>
      </c>
      <c r="G48" s="23">
        <f>ROUND(E48*F48,2)</f>
        <v>0</v>
      </c>
      <c r="H48" s="23">
        <f>ROUND(E48-G48,2)</f>
        <v>48</v>
      </c>
    </row>
    <row r="49" spans="1:8" x14ac:dyDescent="0.25">
      <c r="A49" s="13" t="s">
        <v>185</v>
      </c>
      <c r="C49" s="23"/>
      <c r="E49" s="23"/>
    </row>
    <row r="50" spans="1:8" x14ac:dyDescent="0.25">
      <c r="A50" s="14" t="s">
        <v>186</v>
      </c>
      <c r="B50" s="14" t="s">
        <v>123</v>
      </c>
      <c r="C50" s="15">
        <v>0.4</v>
      </c>
      <c r="D50" s="14">
        <v>160</v>
      </c>
      <c r="E50" s="23">
        <f>ROUND(C50*D50,2)</f>
        <v>64</v>
      </c>
      <c r="F50" s="16">
        <v>0</v>
      </c>
      <c r="G50" s="23">
        <f>ROUND(E50*F50,2)</f>
        <v>0</v>
      </c>
      <c r="H50" s="23">
        <f>ROUND(E50-G50,2)</f>
        <v>64</v>
      </c>
    </row>
    <row r="51" spans="1:8" x14ac:dyDescent="0.25">
      <c r="A51" s="13" t="s">
        <v>99</v>
      </c>
      <c r="C51" s="23"/>
      <c r="E51" s="23"/>
    </row>
    <row r="52" spans="1:8" x14ac:dyDescent="0.25">
      <c r="A52" s="14" t="s">
        <v>187</v>
      </c>
      <c r="B52" s="14" t="s">
        <v>48</v>
      </c>
      <c r="C52" s="15">
        <v>4.5</v>
      </c>
      <c r="D52" s="14">
        <v>0.5</v>
      </c>
      <c r="E52" s="23">
        <f>ROUND(C52*D52,2)</f>
        <v>2.25</v>
      </c>
      <c r="F52" s="16">
        <v>0</v>
      </c>
      <c r="G52" s="23">
        <f>ROUND(E52*F52,2)</f>
        <v>0</v>
      </c>
      <c r="H52" s="23">
        <f>ROUND(E52-G52,2)</f>
        <v>2.25</v>
      </c>
    </row>
    <row r="53" spans="1:8" x14ac:dyDescent="0.25">
      <c r="A53" s="13" t="s">
        <v>115</v>
      </c>
      <c r="C53" s="23"/>
      <c r="E53" s="23"/>
    </row>
    <row r="54" spans="1:8" x14ac:dyDescent="0.25">
      <c r="A54" s="14" t="s">
        <v>188</v>
      </c>
      <c r="B54" s="14" t="s">
        <v>48</v>
      </c>
      <c r="C54" s="15">
        <v>8</v>
      </c>
      <c r="D54" s="14">
        <v>1</v>
      </c>
      <c r="E54" s="23">
        <f>ROUND(C54*D54,2)</f>
        <v>8</v>
      </c>
      <c r="F54" s="16">
        <v>0</v>
      </c>
      <c r="G54" s="23">
        <f>ROUND(E54*F54,2)</f>
        <v>0</v>
      </c>
      <c r="H54" s="23">
        <f>ROUND(E54-G54,2)</f>
        <v>8</v>
      </c>
    </row>
    <row r="55" spans="1:8" x14ac:dyDescent="0.25">
      <c r="A55" s="13" t="s">
        <v>117</v>
      </c>
      <c r="C55" s="23"/>
      <c r="E55" s="23"/>
    </row>
    <row r="56" spans="1:8" x14ac:dyDescent="0.25">
      <c r="A56" s="14" t="s">
        <v>118</v>
      </c>
      <c r="B56" s="14" t="s">
        <v>48</v>
      </c>
      <c r="C56" s="15">
        <v>10</v>
      </c>
      <c r="D56" s="14">
        <v>0.33300000000000002</v>
      </c>
      <c r="E56" s="23">
        <f>ROUND(C56*D56,2)</f>
        <v>3.33</v>
      </c>
      <c r="F56" s="16">
        <v>0</v>
      </c>
      <c r="G56" s="23">
        <f>ROUND(E56*F56,2)</f>
        <v>0</v>
      </c>
      <c r="H56" s="23">
        <f>ROUND(E56-G56,2)</f>
        <v>3.33</v>
      </c>
    </row>
    <row r="57" spans="1:8" x14ac:dyDescent="0.25">
      <c r="A57" s="13" t="s">
        <v>37</v>
      </c>
      <c r="C57" s="23"/>
      <c r="E57" s="23"/>
    </row>
    <row r="58" spans="1:8" x14ac:dyDescent="0.25">
      <c r="A58" s="14" t="s">
        <v>38</v>
      </c>
      <c r="B58" s="14" t="s">
        <v>39</v>
      </c>
      <c r="C58" s="15">
        <v>19.28</v>
      </c>
      <c r="D58" s="14">
        <v>0.52810000000000001</v>
      </c>
      <c r="E58" s="23">
        <f>ROUND(C58*D58,2)</f>
        <v>10.18</v>
      </c>
      <c r="F58" s="16">
        <v>0</v>
      </c>
      <c r="G58" s="23">
        <f>ROUND(E58*F58,2)</f>
        <v>0</v>
      </c>
      <c r="H58" s="23">
        <f>ROUND(E58-G58,2)</f>
        <v>10.18</v>
      </c>
    </row>
    <row r="59" spans="1:8" x14ac:dyDescent="0.25">
      <c r="A59" s="14" t="s">
        <v>133</v>
      </c>
      <c r="B59" s="14" t="s">
        <v>39</v>
      </c>
      <c r="C59" s="15">
        <v>19.28</v>
      </c>
      <c r="D59" s="14">
        <v>0.11</v>
      </c>
      <c r="E59" s="23">
        <f>ROUND(C59*D59,2)</f>
        <v>2.12</v>
      </c>
      <c r="F59" s="16">
        <v>0</v>
      </c>
      <c r="G59" s="23">
        <f>ROUND(E59*F59,2)</f>
        <v>0</v>
      </c>
      <c r="H59" s="23">
        <f>ROUND(E59-G59,2)</f>
        <v>2.12</v>
      </c>
    </row>
    <row r="60" spans="1:8" x14ac:dyDescent="0.25">
      <c r="A60" s="13" t="s">
        <v>40</v>
      </c>
      <c r="C60" s="23"/>
      <c r="E60" s="23"/>
    </row>
    <row r="61" spans="1:8" x14ac:dyDescent="0.25">
      <c r="A61" s="14" t="s">
        <v>41</v>
      </c>
      <c r="B61" s="14" t="s">
        <v>39</v>
      </c>
      <c r="C61" s="15">
        <v>9.06</v>
      </c>
      <c r="D61" s="14">
        <v>1.125</v>
      </c>
      <c r="E61" s="23">
        <f>ROUND(C61*D61,2)</f>
        <v>10.19</v>
      </c>
      <c r="F61" s="16">
        <v>0</v>
      </c>
      <c r="G61" s="23">
        <f>ROUND(E61*F61,2)</f>
        <v>0</v>
      </c>
      <c r="H61" s="23">
        <f>ROUND(E61-G61,2)</f>
        <v>10.19</v>
      </c>
    </row>
    <row r="62" spans="1:8" x14ac:dyDescent="0.25">
      <c r="A62" s="14" t="s">
        <v>42</v>
      </c>
      <c r="B62" s="14" t="s">
        <v>39</v>
      </c>
      <c r="C62" s="15">
        <v>9.06</v>
      </c>
      <c r="D62" s="14">
        <v>3.7499999999999999E-2</v>
      </c>
      <c r="E62" s="23">
        <f>ROUND(C62*D62,2)</f>
        <v>0.34</v>
      </c>
      <c r="F62" s="16">
        <v>0</v>
      </c>
      <c r="G62" s="23">
        <f>ROUND(E62*F62,2)</f>
        <v>0</v>
      </c>
      <c r="H62" s="23">
        <f>ROUND(E62-G62,2)</f>
        <v>0.34</v>
      </c>
    </row>
    <row r="63" spans="1:8" x14ac:dyDescent="0.25">
      <c r="A63" s="13" t="s">
        <v>43</v>
      </c>
      <c r="C63" s="23"/>
      <c r="E63" s="23"/>
    </row>
    <row r="64" spans="1:8" x14ac:dyDescent="0.25">
      <c r="A64" s="14" t="s">
        <v>41</v>
      </c>
      <c r="B64" s="14" t="s">
        <v>39</v>
      </c>
      <c r="C64" s="15">
        <v>9.06</v>
      </c>
      <c r="D64" s="14">
        <v>0.25</v>
      </c>
      <c r="E64" s="23">
        <f>ROUND(C64*D64,2)</f>
        <v>2.27</v>
      </c>
      <c r="F64" s="16">
        <v>0</v>
      </c>
      <c r="G64" s="23">
        <f>ROUND(E64*F64,2)</f>
        <v>0</v>
      </c>
      <c r="H64" s="23">
        <f>ROUND(E64-G64,2)</f>
        <v>2.27</v>
      </c>
    </row>
    <row r="65" spans="1:8" x14ac:dyDescent="0.25">
      <c r="A65" s="14" t="s">
        <v>42</v>
      </c>
      <c r="B65" s="14" t="s">
        <v>39</v>
      </c>
      <c r="C65" s="15">
        <v>9.06</v>
      </c>
      <c r="D65" s="14">
        <v>7.8600000000000003E-2</v>
      </c>
      <c r="E65" s="23">
        <f>ROUND(C65*D65,2)</f>
        <v>0.71</v>
      </c>
      <c r="F65" s="16">
        <v>0</v>
      </c>
      <c r="G65" s="23">
        <f>ROUND(E65*F65,2)</f>
        <v>0</v>
      </c>
      <c r="H65" s="23">
        <f>ROUND(E65-G65,2)</f>
        <v>0.71</v>
      </c>
    </row>
    <row r="66" spans="1:8" x14ac:dyDescent="0.25">
      <c r="A66" s="13" t="s">
        <v>100</v>
      </c>
      <c r="C66" s="23"/>
      <c r="E66" s="23"/>
    </row>
    <row r="67" spans="1:8" x14ac:dyDescent="0.25">
      <c r="A67" s="14" t="s">
        <v>41</v>
      </c>
      <c r="B67" s="14" t="s">
        <v>39</v>
      </c>
      <c r="C67" s="15">
        <v>9.06</v>
      </c>
      <c r="D67" s="14">
        <v>0.7</v>
      </c>
      <c r="E67" s="23">
        <f>ROUND(C67*D67,2)</f>
        <v>6.34</v>
      </c>
      <c r="F67" s="16">
        <v>0</v>
      </c>
      <c r="G67" s="23">
        <f>ROUND(E67*F67,2)</f>
        <v>0</v>
      </c>
      <c r="H67" s="23">
        <f>ROUND(E67-G67,2)</f>
        <v>6.34</v>
      </c>
    </row>
    <row r="68" spans="1:8" x14ac:dyDescent="0.25">
      <c r="A68" s="14" t="s">
        <v>44</v>
      </c>
      <c r="B68" s="14" t="s">
        <v>39</v>
      </c>
      <c r="C68" s="15">
        <v>19.27</v>
      </c>
      <c r="D68" s="14">
        <v>0.47960000000000003</v>
      </c>
      <c r="E68" s="23">
        <f>ROUND(C68*D68,2)</f>
        <v>9.24</v>
      </c>
      <c r="F68" s="16">
        <v>0</v>
      </c>
      <c r="G68" s="23">
        <f>ROUND(E68*F68,2)</f>
        <v>0</v>
      </c>
      <c r="H68" s="23">
        <f>ROUND(E68-G68,2)</f>
        <v>9.24</v>
      </c>
    </row>
    <row r="69" spans="1:8" x14ac:dyDescent="0.25">
      <c r="A69" s="13" t="s">
        <v>45</v>
      </c>
      <c r="C69" s="23"/>
      <c r="E69" s="23"/>
    </row>
    <row r="70" spans="1:8" x14ac:dyDescent="0.25">
      <c r="A70" s="14" t="s">
        <v>38</v>
      </c>
      <c r="B70" s="14" t="s">
        <v>19</v>
      </c>
      <c r="C70" s="15">
        <v>2.94</v>
      </c>
      <c r="D70" s="14">
        <v>7.4504999999999999</v>
      </c>
      <c r="E70" s="23">
        <f>ROUND(C70*D70,2)</f>
        <v>21.9</v>
      </c>
      <c r="F70" s="16">
        <v>0</v>
      </c>
      <c r="G70" s="23">
        <f>ROUND(E70*F70,2)</f>
        <v>0</v>
      </c>
      <c r="H70" s="23">
        <f>ROUND(E70-G70,2)</f>
        <v>21.9</v>
      </c>
    </row>
    <row r="71" spans="1:8" x14ac:dyDescent="0.25">
      <c r="A71" s="14" t="s">
        <v>133</v>
      </c>
      <c r="B71" s="14" t="s">
        <v>19</v>
      </c>
      <c r="C71" s="15">
        <v>2.94</v>
      </c>
      <c r="D71" s="14">
        <v>2.4064000000000001</v>
      </c>
      <c r="E71" s="23">
        <f>ROUND(C71*D71,2)</f>
        <v>7.07</v>
      </c>
      <c r="F71" s="16">
        <v>0</v>
      </c>
      <c r="G71" s="23">
        <f>ROUND(E71*F71,2)</f>
        <v>0</v>
      </c>
      <c r="H71" s="23">
        <f>ROUND(E71-G71,2)</f>
        <v>7.07</v>
      </c>
    </row>
    <row r="72" spans="1:8" x14ac:dyDescent="0.25">
      <c r="A72" s="14" t="s">
        <v>189</v>
      </c>
      <c r="B72" s="14" t="s">
        <v>19</v>
      </c>
      <c r="C72" s="15">
        <v>2.94</v>
      </c>
      <c r="D72" s="14">
        <v>18.736499999999999</v>
      </c>
      <c r="E72" s="23">
        <f>ROUND(C72*D72,2)</f>
        <v>55.09</v>
      </c>
      <c r="F72" s="16">
        <v>0</v>
      </c>
      <c r="G72" s="23">
        <f>ROUND(E72*F72,2)</f>
        <v>0</v>
      </c>
      <c r="H72" s="23">
        <f>ROUND(E72-G72,2)</f>
        <v>55.09</v>
      </c>
    </row>
    <row r="73" spans="1:8" x14ac:dyDescent="0.25">
      <c r="A73" s="13" t="s">
        <v>47</v>
      </c>
      <c r="C73" s="23"/>
      <c r="E73" s="23"/>
    </row>
    <row r="74" spans="1:8" x14ac:dyDescent="0.25">
      <c r="A74" s="14" t="s">
        <v>42</v>
      </c>
      <c r="B74" s="14" t="s">
        <v>48</v>
      </c>
      <c r="C74" s="15">
        <v>11.17</v>
      </c>
      <c r="D74" s="14">
        <v>1</v>
      </c>
      <c r="E74" s="23">
        <f>ROUND(C74*D74,2)</f>
        <v>11.17</v>
      </c>
      <c r="F74" s="16">
        <v>0</v>
      </c>
      <c r="G74" s="23">
        <f>ROUND(E74*F74,2)</f>
        <v>0</v>
      </c>
      <c r="H74" s="23">
        <f t="shared" ref="H74:H80" si="3">ROUND(E74-G74,2)</f>
        <v>11.17</v>
      </c>
    </row>
    <row r="75" spans="1:8" x14ac:dyDescent="0.25">
      <c r="A75" s="14" t="s">
        <v>38</v>
      </c>
      <c r="B75" s="14" t="s">
        <v>48</v>
      </c>
      <c r="C75" s="15">
        <v>5.94</v>
      </c>
      <c r="D75" s="14">
        <v>1</v>
      </c>
      <c r="E75" s="23">
        <f>ROUND(C75*D75,2)</f>
        <v>5.94</v>
      </c>
      <c r="F75" s="16">
        <v>0</v>
      </c>
      <c r="G75" s="23">
        <f>ROUND(E75*F75,2)</f>
        <v>0</v>
      </c>
      <c r="H75" s="23">
        <f t="shared" si="3"/>
        <v>5.94</v>
      </c>
    </row>
    <row r="76" spans="1:8" x14ac:dyDescent="0.25">
      <c r="A76" s="14" t="s">
        <v>133</v>
      </c>
      <c r="B76" s="14" t="s">
        <v>48</v>
      </c>
      <c r="C76" s="15">
        <v>6.51</v>
      </c>
      <c r="D76" s="14">
        <v>1</v>
      </c>
      <c r="E76" s="23">
        <f>ROUND(C76*D76,2)</f>
        <v>6.51</v>
      </c>
      <c r="F76" s="16">
        <v>0</v>
      </c>
      <c r="G76" s="23">
        <f>ROUND(E76*F76,2)</f>
        <v>0</v>
      </c>
      <c r="H76" s="23">
        <f t="shared" si="3"/>
        <v>6.51</v>
      </c>
    </row>
    <row r="77" spans="1:8" x14ac:dyDescent="0.25">
      <c r="A77" s="14" t="s">
        <v>189</v>
      </c>
      <c r="B77" s="14" t="s">
        <v>48</v>
      </c>
      <c r="C77" s="15">
        <v>13.96</v>
      </c>
      <c r="D77" s="14">
        <v>1</v>
      </c>
      <c r="E77" s="23">
        <f>ROUND(C77*D77,2)</f>
        <v>13.96</v>
      </c>
      <c r="F77" s="16">
        <v>0</v>
      </c>
      <c r="G77" s="23">
        <f>ROUND(E77*F77,2)</f>
        <v>0</v>
      </c>
      <c r="H77" s="23">
        <f t="shared" si="3"/>
        <v>13.96</v>
      </c>
    </row>
    <row r="78" spans="1:8" x14ac:dyDescent="0.25">
      <c r="A78" s="9" t="s">
        <v>49</v>
      </c>
      <c r="B78" s="9" t="s">
        <v>48</v>
      </c>
      <c r="C78" s="10">
        <v>26.73</v>
      </c>
      <c r="D78" s="9">
        <v>1</v>
      </c>
      <c r="E78" s="22">
        <f>ROUND(C78*D78,2)</f>
        <v>26.73</v>
      </c>
      <c r="F78" s="11">
        <v>0</v>
      </c>
      <c r="G78" s="22">
        <f>ROUND(E78*F78,2)</f>
        <v>0</v>
      </c>
      <c r="H78" s="22">
        <f t="shared" si="3"/>
        <v>26.73</v>
      </c>
    </row>
    <row r="79" spans="1:8" x14ac:dyDescent="0.25">
      <c r="A79" s="7" t="s">
        <v>50</v>
      </c>
      <c r="C79" s="23"/>
      <c r="E79" s="23">
        <f>SUM(E12:E78)</f>
        <v>905.02000000000032</v>
      </c>
      <c r="G79" s="12">
        <f>SUM(G12:G78)</f>
        <v>0</v>
      </c>
      <c r="H79" s="12">
        <f t="shared" si="3"/>
        <v>905.02</v>
      </c>
    </row>
    <row r="80" spans="1:8" x14ac:dyDescent="0.25">
      <c r="A80" s="7" t="s">
        <v>51</v>
      </c>
      <c r="C80" s="23"/>
      <c r="E80" s="23" t="e">
        <f>+#REF!-E79</f>
        <v>#REF!</v>
      </c>
      <c r="G80" s="12" t="e">
        <f>+#REF!-G79</f>
        <v>#REF!</v>
      </c>
      <c r="H80" s="12" t="e">
        <f t="shared" si="3"/>
        <v>#REF!</v>
      </c>
    </row>
    <row r="81" spans="1:8" x14ac:dyDescent="0.25">
      <c r="A81" t="s">
        <v>12</v>
      </c>
      <c r="C81" s="23"/>
      <c r="E81" s="23"/>
    </row>
    <row r="82" spans="1:8" x14ac:dyDescent="0.25">
      <c r="A82" s="7" t="s">
        <v>52</v>
      </c>
      <c r="C82" s="23"/>
      <c r="E82" s="23"/>
    </row>
    <row r="83" spans="1:8" x14ac:dyDescent="0.25">
      <c r="A83" s="14" t="s">
        <v>42</v>
      </c>
      <c r="B83" s="14" t="s">
        <v>48</v>
      </c>
      <c r="C83" s="15">
        <v>31.89</v>
      </c>
      <c r="D83" s="14">
        <v>1</v>
      </c>
      <c r="E83" s="23">
        <f>ROUND(C83*D83,2)</f>
        <v>31.89</v>
      </c>
      <c r="F83" s="16">
        <v>0</v>
      </c>
      <c r="G83" s="23">
        <f>ROUND(E83*F83,2)</f>
        <v>0</v>
      </c>
      <c r="H83" s="23">
        <f t="shared" ref="H83:H89" si="4">ROUND(E83-G83,2)</f>
        <v>31.89</v>
      </c>
    </row>
    <row r="84" spans="1:8" x14ac:dyDescent="0.25">
      <c r="A84" s="14" t="s">
        <v>38</v>
      </c>
      <c r="B84" s="14" t="s">
        <v>48</v>
      </c>
      <c r="C84" s="15">
        <v>45.94</v>
      </c>
      <c r="D84" s="14">
        <v>1</v>
      </c>
      <c r="E84" s="23">
        <f>ROUND(C84*D84,2)</f>
        <v>45.94</v>
      </c>
      <c r="F84" s="16">
        <v>0</v>
      </c>
      <c r="G84" s="23">
        <f>ROUND(E84*F84,2)</f>
        <v>0</v>
      </c>
      <c r="H84" s="23">
        <f t="shared" si="4"/>
        <v>45.94</v>
      </c>
    </row>
    <row r="85" spans="1:8" x14ac:dyDescent="0.25">
      <c r="A85" s="14" t="s">
        <v>133</v>
      </c>
      <c r="B85" s="14" t="s">
        <v>48</v>
      </c>
      <c r="C85" s="15">
        <v>31.16</v>
      </c>
      <c r="D85" s="14">
        <v>1</v>
      </c>
      <c r="E85" s="23">
        <f>ROUND(C85*D85,2)</f>
        <v>31.16</v>
      </c>
      <c r="F85" s="16">
        <v>0</v>
      </c>
      <c r="G85" s="23">
        <f>ROUND(E85*F85,2)</f>
        <v>0</v>
      </c>
      <c r="H85" s="23">
        <f t="shared" si="4"/>
        <v>31.16</v>
      </c>
    </row>
    <row r="86" spans="1:8" x14ac:dyDescent="0.25">
      <c r="A86" s="9" t="s">
        <v>189</v>
      </c>
      <c r="B86" s="9" t="s">
        <v>48</v>
      </c>
      <c r="C86" s="10">
        <v>92.02</v>
      </c>
      <c r="D86" s="9">
        <v>1</v>
      </c>
      <c r="E86" s="22">
        <f>ROUND(C86*D86,2)</f>
        <v>92.02</v>
      </c>
      <c r="F86" s="11">
        <v>0</v>
      </c>
      <c r="G86" s="22">
        <f>ROUND(E86*F86,2)</f>
        <v>0</v>
      </c>
      <c r="H86" s="22">
        <f t="shared" si="4"/>
        <v>92.02</v>
      </c>
    </row>
    <row r="87" spans="1:8" x14ac:dyDescent="0.25">
      <c r="A87" s="7" t="s">
        <v>53</v>
      </c>
      <c r="C87" s="23"/>
      <c r="E87" s="23">
        <f>SUM(E83:E86)</f>
        <v>201.01</v>
      </c>
      <c r="G87" s="12">
        <f>SUM(G83:G86)</f>
        <v>0</v>
      </c>
      <c r="H87" s="12">
        <f t="shared" si="4"/>
        <v>201.01</v>
      </c>
    </row>
    <row r="88" spans="1:8" x14ac:dyDescent="0.25">
      <c r="A88" s="7" t="s">
        <v>54</v>
      </c>
      <c r="C88" s="23"/>
      <c r="E88" s="23">
        <f>+E79+E87</f>
        <v>1106.0300000000002</v>
      </c>
      <c r="G88" s="12">
        <f>+G79+G87</f>
        <v>0</v>
      </c>
      <c r="H88" s="12">
        <f t="shared" si="4"/>
        <v>1106.03</v>
      </c>
    </row>
    <row r="89" spans="1:8" x14ac:dyDescent="0.25">
      <c r="A89" s="7" t="s">
        <v>55</v>
      </c>
      <c r="C89" s="23"/>
      <c r="E89" s="23" t="e">
        <f>+#REF!-E88</f>
        <v>#REF!</v>
      </c>
      <c r="G89" s="12" t="e">
        <f>+#REF!-G88</f>
        <v>#REF!</v>
      </c>
      <c r="H89" s="12" t="e">
        <f t="shared" si="4"/>
        <v>#REF!</v>
      </c>
    </row>
    <row r="90" spans="1:8" x14ac:dyDescent="0.25">
      <c r="A90" t="s">
        <v>119</v>
      </c>
      <c r="C90" s="23"/>
      <c r="E90" s="23"/>
    </row>
    <row r="91" spans="1:8" x14ac:dyDescent="0.25">
      <c r="A91" t="s">
        <v>483</v>
      </c>
      <c r="C91" s="23"/>
      <c r="E91" s="23"/>
    </row>
    <row r="92" spans="1:8" x14ac:dyDescent="0.25">
      <c r="A92" s="7" t="s">
        <v>120</v>
      </c>
      <c r="C92" s="23"/>
      <c r="E92" s="23"/>
    </row>
    <row r="93" spans="1:8" x14ac:dyDescent="0.25">
      <c r="A93" s="7" t="s">
        <v>121</v>
      </c>
      <c r="C93" s="23"/>
      <c r="E93" s="23"/>
    </row>
    <row r="94" spans="1:8" x14ac:dyDescent="0.25">
      <c r="A94" s="7"/>
      <c r="C94" s="23"/>
      <c r="E94" s="23"/>
    </row>
    <row r="98" spans="1:8" x14ac:dyDescent="0.25">
      <c r="A98" t="str" cm="1">
        <f t="array" aca="1" ref="A98" ca="1">MID(CELL("filename",A1),FIND("]",CELL("filename",A1))+1,256)</f>
        <v>rice3</v>
      </c>
    </row>
    <row r="99" spans="1:8" x14ac:dyDescent="0.25">
      <c r="A99" s="7" t="s">
        <v>50</v>
      </c>
      <c r="E99" s="25">
        <f>VLOOKUP(A99,$A$1:$H$98,5,FALSE)</f>
        <v>905.02000000000032</v>
      </c>
    </row>
    <row r="100" spans="1:8" x14ac:dyDescent="0.25">
      <c r="A100" s="7" t="s">
        <v>288</v>
      </c>
      <c r="E100" s="25">
        <f>VLOOKUP(A100,$A$1:$H$98,5,FALSE)</f>
        <v>201.01</v>
      </c>
    </row>
    <row r="101" spans="1:8" x14ac:dyDescent="0.25">
      <c r="A101" s="7" t="s">
        <v>289</v>
      </c>
      <c r="E101" s="25">
        <f t="shared" ref="E101:E102" si="5">VLOOKUP(A101,$A$1:$H$98,5,FALSE)</f>
        <v>1106.0300000000002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C50BB4-7141-4382-BE6D-B65E37DF7AD1}">
  <sheetPr codeName="Sheet46"/>
  <dimension ref="A1:H116"/>
  <sheetViews>
    <sheetView topLeftCell="A103" workbookViewId="0">
      <selection activeCell="D7" sqref="D7"/>
    </sheetView>
  </sheetViews>
  <sheetFormatPr defaultRowHeight="15" x14ac:dyDescent="0.25"/>
  <cols>
    <col min="1" max="1" width="25.5703125" customWidth="1"/>
    <col min="5" max="5" width="11" customWidth="1"/>
    <col min="8" max="8" width="11" customWidth="1"/>
  </cols>
  <sheetData>
    <row r="1" spans="1:8" x14ac:dyDescent="0.25">
      <c r="A1" s="81" t="s">
        <v>159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191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517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C8" s="23"/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5.5</v>
      </c>
      <c r="E12" s="23">
        <f>ROUND(C12*D12,2)</f>
        <v>44.28</v>
      </c>
      <c r="F12" s="16">
        <v>0</v>
      </c>
      <c r="G12" s="23">
        <f>ROUND(E12*F12,2)</f>
        <v>0</v>
      </c>
      <c r="H12" s="23">
        <f>ROUND(E12-G12,2)</f>
        <v>44.28</v>
      </c>
    </row>
    <row r="13" spans="1:8" x14ac:dyDescent="0.25">
      <c r="A13" s="14" t="s">
        <v>57</v>
      </c>
      <c r="B13" s="14" t="s">
        <v>16</v>
      </c>
      <c r="C13" s="15">
        <v>7.5</v>
      </c>
      <c r="D13" s="14">
        <v>1.3</v>
      </c>
      <c r="E13" s="23">
        <f>ROUND(C13*D13,2)</f>
        <v>9.75</v>
      </c>
      <c r="F13" s="16">
        <v>0</v>
      </c>
      <c r="G13" s="23">
        <f>ROUND(E13*F13,2)</f>
        <v>0</v>
      </c>
      <c r="H13" s="23">
        <f>ROUND(E13-G13,2)</f>
        <v>9.75</v>
      </c>
    </row>
    <row r="14" spans="1:8" x14ac:dyDescent="0.25">
      <c r="A14" s="13" t="s">
        <v>20</v>
      </c>
      <c r="C14" s="23"/>
      <c r="E14" s="23"/>
    </row>
    <row r="15" spans="1:8" x14ac:dyDescent="0.25">
      <c r="A15" s="14" t="s">
        <v>166</v>
      </c>
      <c r="B15" s="14" t="s">
        <v>21</v>
      </c>
      <c r="C15" s="15">
        <v>26.41</v>
      </c>
      <c r="D15" s="14">
        <v>0.5</v>
      </c>
      <c r="E15" s="23">
        <f>ROUND(C15*D15,2)</f>
        <v>13.21</v>
      </c>
      <c r="F15" s="16">
        <v>0</v>
      </c>
      <c r="G15" s="23">
        <f>ROUND(E15*F15,2)</f>
        <v>0</v>
      </c>
      <c r="H15" s="23">
        <f>ROUND(E15-G15,2)</f>
        <v>13.21</v>
      </c>
    </row>
    <row r="16" spans="1:8" x14ac:dyDescent="0.25">
      <c r="A16" s="14" t="s">
        <v>153</v>
      </c>
      <c r="B16" s="14" t="s">
        <v>21</v>
      </c>
      <c r="C16" s="15">
        <v>43.41</v>
      </c>
      <c r="D16" s="14">
        <v>0.5</v>
      </c>
      <c r="E16" s="23">
        <f>ROUND(C16*D16,2)</f>
        <v>21.71</v>
      </c>
      <c r="F16" s="16">
        <v>0</v>
      </c>
      <c r="G16" s="23">
        <f>ROUND(E16*F16,2)</f>
        <v>0</v>
      </c>
      <c r="H16" s="23">
        <f>ROUND(E16-G16,2)</f>
        <v>21.71</v>
      </c>
    </row>
    <row r="17" spans="1:8" x14ac:dyDescent="0.25">
      <c r="A17" s="14" t="s">
        <v>167</v>
      </c>
      <c r="B17" s="14" t="s">
        <v>21</v>
      </c>
      <c r="C17" s="15">
        <v>31.08</v>
      </c>
      <c r="D17" s="14">
        <v>4.7</v>
      </c>
      <c r="E17" s="23">
        <f>ROUND(C17*D17,2)</f>
        <v>146.08000000000001</v>
      </c>
      <c r="F17" s="16">
        <v>0</v>
      </c>
      <c r="G17" s="23">
        <f>ROUND(E17*F17,2)</f>
        <v>0</v>
      </c>
      <c r="H17" s="23">
        <f>ROUND(E17-G17,2)</f>
        <v>146.08000000000001</v>
      </c>
    </row>
    <row r="18" spans="1:8" x14ac:dyDescent="0.25">
      <c r="A18" s="14" t="s">
        <v>168</v>
      </c>
      <c r="B18" s="14" t="s">
        <v>26</v>
      </c>
      <c r="C18" s="15">
        <v>18.2</v>
      </c>
      <c r="D18" s="14">
        <v>0.75</v>
      </c>
      <c r="E18" s="23">
        <f>ROUND(C18*D18,2)</f>
        <v>13.65</v>
      </c>
      <c r="F18" s="16">
        <v>0</v>
      </c>
      <c r="G18" s="23">
        <f>ROUND(E18*F18,2)</f>
        <v>0</v>
      </c>
      <c r="H18" s="23">
        <f>ROUND(E18-G18,2)</f>
        <v>13.65</v>
      </c>
    </row>
    <row r="19" spans="1:8" x14ac:dyDescent="0.25">
      <c r="A19" s="13" t="s">
        <v>23</v>
      </c>
      <c r="C19" s="23"/>
      <c r="E19" s="23"/>
    </row>
    <row r="20" spans="1:8" x14ac:dyDescent="0.25">
      <c r="A20" s="14" t="s">
        <v>515</v>
      </c>
      <c r="B20" s="14" t="s">
        <v>18</v>
      </c>
      <c r="C20" s="15">
        <v>2.76</v>
      </c>
      <c r="D20" s="14">
        <v>10</v>
      </c>
      <c r="E20" s="23">
        <f>ROUND(C20*D20,2)</f>
        <v>27.6</v>
      </c>
      <c r="F20" s="16">
        <v>0</v>
      </c>
      <c r="G20" s="23">
        <f>ROUND(E20*F20,2)</f>
        <v>0</v>
      </c>
      <c r="H20" s="23">
        <f>ROUND(E20-G20,2)</f>
        <v>27.6</v>
      </c>
    </row>
    <row r="21" spans="1:8" x14ac:dyDescent="0.25">
      <c r="A21" s="13" t="s">
        <v>24</v>
      </c>
      <c r="C21" s="23"/>
      <c r="E21" s="23"/>
    </row>
    <row r="22" spans="1:8" x14ac:dyDescent="0.25">
      <c r="A22" s="14" t="s">
        <v>25</v>
      </c>
      <c r="B22" s="14" t="s">
        <v>18</v>
      </c>
      <c r="C22" s="15">
        <v>0.12</v>
      </c>
      <c r="D22" s="14">
        <v>80</v>
      </c>
      <c r="E22" s="23">
        <f t="shared" ref="E22:E29" si="0">ROUND(C22*D22,2)</f>
        <v>9.6</v>
      </c>
      <c r="F22" s="16">
        <v>0</v>
      </c>
      <c r="G22" s="23">
        <f t="shared" ref="G22:G29" si="1">ROUND(E22*F22,2)</f>
        <v>0</v>
      </c>
      <c r="H22" s="23">
        <f t="shared" ref="H22:H29" si="2">ROUND(E22-G22,2)</f>
        <v>9.6</v>
      </c>
    </row>
    <row r="23" spans="1:8" x14ac:dyDescent="0.25">
      <c r="A23" s="14" t="s">
        <v>137</v>
      </c>
      <c r="B23" s="14" t="s">
        <v>26</v>
      </c>
      <c r="C23" s="15">
        <v>2.69</v>
      </c>
      <c r="D23" s="14">
        <v>2</v>
      </c>
      <c r="E23" s="23">
        <f t="shared" si="0"/>
        <v>5.38</v>
      </c>
      <c r="F23" s="16">
        <v>0</v>
      </c>
      <c r="G23" s="23">
        <f t="shared" si="1"/>
        <v>0</v>
      </c>
      <c r="H23" s="23">
        <f t="shared" si="2"/>
        <v>5.38</v>
      </c>
    </row>
    <row r="24" spans="1:8" x14ac:dyDescent="0.25">
      <c r="A24" s="14" t="s">
        <v>169</v>
      </c>
      <c r="B24" s="14" t="s">
        <v>26</v>
      </c>
      <c r="C24" s="15">
        <v>13.75</v>
      </c>
      <c r="D24" s="14">
        <v>1.3</v>
      </c>
      <c r="E24" s="23">
        <f t="shared" si="0"/>
        <v>17.88</v>
      </c>
      <c r="F24" s="16">
        <v>0</v>
      </c>
      <c r="G24" s="23">
        <f t="shared" si="1"/>
        <v>0</v>
      </c>
      <c r="H24" s="23">
        <f t="shared" si="2"/>
        <v>17.88</v>
      </c>
    </row>
    <row r="25" spans="1:8" x14ac:dyDescent="0.25">
      <c r="A25" s="14" t="s">
        <v>170</v>
      </c>
      <c r="B25" s="14" t="s">
        <v>18</v>
      </c>
      <c r="C25" s="15">
        <v>6.91</v>
      </c>
      <c r="D25" s="14">
        <v>3</v>
      </c>
      <c r="E25" s="23">
        <f t="shared" si="0"/>
        <v>20.73</v>
      </c>
      <c r="F25" s="16">
        <v>0</v>
      </c>
      <c r="G25" s="23">
        <f t="shared" si="1"/>
        <v>0</v>
      </c>
      <c r="H25" s="23">
        <f t="shared" si="2"/>
        <v>20.73</v>
      </c>
    </row>
    <row r="26" spans="1:8" x14ac:dyDescent="0.25">
      <c r="A26" s="14" t="s">
        <v>171</v>
      </c>
      <c r="B26" s="14" t="s">
        <v>18</v>
      </c>
      <c r="C26" s="15">
        <v>61.59</v>
      </c>
      <c r="D26" s="14">
        <v>0.5</v>
      </c>
      <c r="E26" s="23">
        <f t="shared" si="0"/>
        <v>30.8</v>
      </c>
      <c r="F26" s="16">
        <v>0</v>
      </c>
      <c r="G26" s="23">
        <f t="shared" si="1"/>
        <v>0</v>
      </c>
      <c r="H26" s="23">
        <f t="shared" si="2"/>
        <v>30.8</v>
      </c>
    </row>
    <row r="27" spans="1:8" x14ac:dyDescent="0.25">
      <c r="A27" s="14" t="s">
        <v>172</v>
      </c>
      <c r="B27" s="14" t="s">
        <v>26</v>
      </c>
      <c r="C27" s="15">
        <v>17.78</v>
      </c>
      <c r="D27" s="14">
        <v>2</v>
      </c>
      <c r="E27" s="23">
        <f t="shared" si="0"/>
        <v>35.56</v>
      </c>
      <c r="F27" s="16">
        <v>0</v>
      </c>
      <c r="G27" s="23">
        <f t="shared" si="1"/>
        <v>0</v>
      </c>
      <c r="H27" s="23">
        <f t="shared" si="2"/>
        <v>35.56</v>
      </c>
    </row>
    <row r="28" spans="1:8" x14ac:dyDescent="0.25">
      <c r="A28" s="14" t="s">
        <v>173</v>
      </c>
      <c r="B28" s="14" t="s">
        <v>18</v>
      </c>
      <c r="C28" s="15">
        <v>16.5</v>
      </c>
      <c r="D28" s="14">
        <v>0.67</v>
      </c>
      <c r="E28" s="23">
        <f t="shared" si="0"/>
        <v>11.06</v>
      </c>
      <c r="F28" s="16">
        <v>0</v>
      </c>
      <c r="G28" s="23">
        <f t="shared" si="1"/>
        <v>0</v>
      </c>
      <c r="H28" s="23">
        <f t="shared" si="2"/>
        <v>11.06</v>
      </c>
    </row>
    <row r="29" spans="1:8" x14ac:dyDescent="0.25">
      <c r="A29" s="14" t="s">
        <v>174</v>
      </c>
      <c r="B29" s="14" t="s">
        <v>18</v>
      </c>
      <c r="C29" s="15">
        <v>3</v>
      </c>
      <c r="D29" s="14">
        <v>7.5</v>
      </c>
      <c r="E29" s="23">
        <f t="shared" si="0"/>
        <v>22.5</v>
      </c>
      <c r="F29" s="16">
        <v>0</v>
      </c>
      <c r="G29" s="23">
        <f t="shared" si="1"/>
        <v>0</v>
      </c>
      <c r="H29" s="23">
        <f t="shared" si="2"/>
        <v>22.5</v>
      </c>
    </row>
    <row r="30" spans="1:8" x14ac:dyDescent="0.25">
      <c r="A30" s="13" t="s">
        <v>27</v>
      </c>
      <c r="C30" s="23"/>
      <c r="E30" s="23"/>
    </row>
    <row r="31" spans="1:8" x14ac:dyDescent="0.25">
      <c r="A31" s="14" t="s">
        <v>395</v>
      </c>
      <c r="B31" s="14" t="s">
        <v>18</v>
      </c>
      <c r="C31" s="15">
        <v>1.23</v>
      </c>
      <c r="D31" s="14">
        <v>8</v>
      </c>
      <c r="E31" s="23">
        <f>ROUND(C31*D31,2)</f>
        <v>9.84</v>
      </c>
      <c r="F31" s="16">
        <v>0</v>
      </c>
      <c r="G31" s="23">
        <f>ROUND(E31*F31,2)</f>
        <v>0</v>
      </c>
      <c r="H31" s="23">
        <f>ROUND(E31-G31,2)</f>
        <v>9.84</v>
      </c>
    </row>
    <row r="32" spans="1:8" x14ac:dyDescent="0.25">
      <c r="A32" s="14" t="s">
        <v>468</v>
      </c>
      <c r="B32" s="14" t="s">
        <v>18</v>
      </c>
      <c r="C32" s="15">
        <v>3.73</v>
      </c>
      <c r="D32" s="14">
        <v>0.6</v>
      </c>
      <c r="E32" s="23">
        <f>ROUND(C32*D32,2)</f>
        <v>2.2400000000000002</v>
      </c>
      <c r="F32" s="16">
        <v>0</v>
      </c>
      <c r="G32" s="23">
        <f>ROUND(E32*F32,2)</f>
        <v>0</v>
      </c>
      <c r="H32" s="23">
        <f>ROUND(E32-G32,2)</f>
        <v>2.2400000000000002</v>
      </c>
    </row>
    <row r="33" spans="1:8" x14ac:dyDescent="0.25">
      <c r="A33" s="13" t="s">
        <v>33</v>
      </c>
      <c r="C33" s="23"/>
      <c r="E33" s="23"/>
    </row>
    <row r="34" spans="1:8" x14ac:dyDescent="0.25">
      <c r="A34" s="14" t="s">
        <v>175</v>
      </c>
      <c r="B34" s="14" t="s">
        <v>29</v>
      </c>
      <c r="C34" s="15">
        <v>0.3</v>
      </c>
      <c r="D34" s="14">
        <v>75</v>
      </c>
      <c r="E34" s="23">
        <f>ROUND(C34*D34,2)</f>
        <v>22.5</v>
      </c>
      <c r="F34" s="16">
        <v>0</v>
      </c>
      <c r="G34" s="23">
        <f>ROUND(E34*F34,2)</f>
        <v>0</v>
      </c>
      <c r="H34" s="23">
        <f>ROUND(E34-G34,2)</f>
        <v>22.5</v>
      </c>
    </row>
    <row r="35" spans="1:8" x14ac:dyDescent="0.25">
      <c r="A35" s="14" t="s">
        <v>176</v>
      </c>
      <c r="B35" s="14" t="s">
        <v>177</v>
      </c>
      <c r="C35" s="15">
        <v>0.28999999999999998</v>
      </c>
      <c r="D35" s="14">
        <v>75</v>
      </c>
      <c r="E35" s="23">
        <f>ROUND(C35*D35,2)</f>
        <v>21.75</v>
      </c>
      <c r="F35" s="16">
        <v>0</v>
      </c>
      <c r="G35" s="23">
        <f>ROUND(E35*F35,2)</f>
        <v>0</v>
      </c>
      <c r="H35" s="23">
        <f>ROUND(E35-G35,2)</f>
        <v>21.75</v>
      </c>
    </row>
    <row r="36" spans="1:8" x14ac:dyDescent="0.25">
      <c r="A36" s="13" t="s">
        <v>113</v>
      </c>
      <c r="C36" s="23"/>
      <c r="E36" s="23"/>
    </row>
    <row r="37" spans="1:8" x14ac:dyDescent="0.25">
      <c r="A37" s="14" t="s">
        <v>179</v>
      </c>
      <c r="B37" s="14" t="s">
        <v>26</v>
      </c>
      <c r="C37" s="15">
        <v>2</v>
      </c>
      <c r="D37" s="14">
        <v>0.5</v>
      </c>
      <c r="E37" s="23">
        <f>ROUND(C37*D37,2)</f>
        <v>1</v>
      </c>
      <c r="F37" s="16">
        <v>0</v>
      </c>
      <c r="G37" s="23">
        <f>ROUND(E37*F37,2)</f>
        <v>0</v>
      </c>
      <c r="H37" s="23">
        <f>ROUND(E37-G37,2)</f>
        <v>1</v>
      </c>
    </row>
    <row r="38" spans="1:8" x14ac:dyDescent="0.25">
      <c r="A38" s="14" t="s">
        <v>180</v>
      </c>
      <c r="B38" s="14" t="s">
        <v>26</v>
      </c>
      <c r="C38" s="15">
        <v>3.5</v>
      </c>
      <c r="D38" s="14">
        <v>1.5</v>
      </c>
      <c r="E38" s="23">
        <f>ROUND(C38*D38,2)</f>
        <v>5.25</v>
      </c>
      <c r="F38" s="16">
        <v>0</v>
      </c>
      <c r="G38" s="23">
        <f>ROUND(E38*F38,2)</f>
        <v>0</v>
      </c>
      <c r="H38" s="23">
        <f>ROUND(E38-G38,2)</f>
        <v>5.25</v>
      </c>
    </row>
    <row r="39" spans="1:8" x14ac:dyDescent="0.25">
      <c r="A39" s="14" t="s">
        <v>181</v>
      </c>
      <c r="B39" s="14" t="s">
        <v>26</v>
      </c>
      <c r="C39" s="15">
        <v>4.17</v>
      </c>
      <c r="D39" s="14">
        <v>0.5</v>
      </c>
      <c r="E39" s="23">
        <f>ROUND(C39*D39,2)</f>
        <v>2.09</v>
      </c>
      <c r="F39" s="16">
        <v>0</v>
      </c>
      <c r="G39" s="23">
        <f>ROUND(E39*F39,2)</f>
        <v>0</v>
      </c>
      <c r="H39" s="23">
        <f>ROUND(E39-G39,2)</f>
        <v>2.09</v>
      </c>
    </row>
    <row r="40" spans="1:8" x14ac:dyDescent="0.25">
      <c r="A40" s="14" t="s">
        <v>182</v>
      </c>
      <c r="B40" s="14" t="s">
        <v>26</v>
      </c>
      <c r="C40" s="15">
        <v>2.86</v>
      </c>
      <c r="D40" s="14">
        <v>0.5</v>
      </c>
      <c r="E40" s="23">
        <f>ROUND(C40*D40,2)</f>
        <v>1.43</v>
      </c>
      <c r="F40" s="16">
        <v>0</v>
      </c>
      <c r="G40" s="23">
        <f>ROUND(E40*F40,2)</f>
        <v>0</v>
      </c>
      <c r="H40" s="23">
        <f>ROUND(E40-G40,2)</f>
        <v>1.43</v>
      </c>
    </row>
    <row r="41" spans="1:8" x14ac:dyDescent="0.25">
      <c r="A41" s="14" t="s">
        <v>114</v>
      </c>
      <c r="B41" s="14" t="s">
        <v>26</v>
      </c>
      <c r="C41" s="15">
        <v>3.3</v>
      </c>
      <c r="D41" s="14">
        <v>0.1</v>
      </c>
      <c r="E41" s="23">
        <f>ROUND(C41*D41,2)</f>
        <v>0.33</v>
      </c>
      <c r="F41" s="16">
        <v>0</v>
      </c>
      <c r="G41" s="23">
        <f>ROUND(E41*F41,2)</f>
        <v>0</v>
      </c>
      <c r="H41" s="23">
        <f>ROUND(E41-G41,2)</f>
        <v>0.33</v>
      </c>
    </row>
    <row r="42" spans="1:8" x14ac:dyDescent="0.25">
      <c r="A42" s="13" t="s">
        <v>61</v>
      </c>
      <c r="C42" s="23"/>
      <c r="E42" s="23"/>
    </row>
    <row r="43" spans="1:8" x14ac:dyDescent="0.25">
      <c r="A43" s="14" t="s">
        <v>183</v>
      </c>
      <c r="B43" s="14" t="s">
        <v>21</v>
      </c>
      <c r="C43" s="15">
        <v>13.6</v>
      </c>
      <c r="D43" s="14">
        <v>5.7</v>
      </c>
      <c r="E43" s="23">
        <f>ROUND(C43*D43,2)</f>
        <v>77.52</v>
      </c>
      <c r="F43" s="16">
        <v>0</v>
      </c>
      <c r="G43" s="23">
        <f>ROUND(E43*F43,2)</f>
        <v>0</v>
      </c>
      <c r="H43" s="23">
        <f>ROUND(E43-G43,2)</f>
        <v>77.52</v>
      </c>
    </row>
    <row r="44" spans="1:8" x14ac:dyDescent="0.25">
      <c r="A44" s="13" t="s">
        <v>130</v>
      </c>
      <c r="C44" s="23"/>
      <c r="E44" s="23"/>
    </row>
    <row r="45" spans="1:8" x14ac:dyDescent="0.25">
      <c r="A45" s="14" t="s">
        <v>184</v>
      </c>
      <c r="B45" s="14" t="s">
        <v>123</v>
      </c>
      <c r="C45" s="15">
        <v>0.3</v>
      </c>
      <c r="D45" s="14">
        <v>160</v>
      </c>
      <c r="E45" s="23">
        <f>ROUND(C45*D45,2)</f>
        <v>48</v>
      </c>
      <c r="F45" s="16">
        <v>0</v>
      </c>
      <c r="G45" s="23">
        <f>ROUND(E45*F45,2)</f>
        <v>0</v>
      </c>
      <c r="H45" s="23">
        <f>ROUND(E45-G45,2)</f>
        <v>48</v>
      </c>
    </row>
    <row r="46" spans="1:8" x14ac:dyDescent="0.25">
      <c r="A46" s="13" t="s">
        <v>185</v>
      </c>
      <c r="C46" s="23"/>
      <c r="E46" s="23"/>
    </row>
    <row r="47" spans="1:8" x14ac:dyDescent="0.25">
      <c r="A47" s="14" t="s">
        <v>186</v>
      </c>
      <c r="B47" s="14" t="s">
        <v>123</v>
      </c>
      <c r="C47" s="15">
        <v>0.4</v>
      </c>
      <c r="D47" s="14">
        <v>160</v>
      </c>
      <c r="E47" s="23">
        <f>ROUND(C47*D47,2)</f>
        <v>64</v>
      </c>
      <c r="F47" s="16">
        <v>0</v>
      </c>
      <c r="G47" s="23">
        <f>ROUND(E47*F47,2)</f>
        <v>0</v>
      </c>
      <c r="H47" s="23">
        <f>ROUND(E47-G47,2)</f>
        <v>64</v>
      </c>
    </row>
    <row r="48" spans="1:8" x14ac:dyDescent="0.25">
      <c r="A48" s="13" t="s">
        <v>115</v>
      </c>
      <c r="C48" s="23"/>
      <c r="E48" s="23"/>
    </row>
    <row r="49" spans="1:8" x14ac:dyDescent="0.25">
      <c r="A49" s="14" t="s">
        <v>188</v>
      </c>
      <c r="B49" s="14" t="s">
        <v>48</v>
      </c>
      <c r="C49" s="15">
        <v>8</v>
      </c>
      <c r="D49" s="14">
        <v>1</v>
      </c>
      <c r="E49" s="23">
        <f>ROUND(C49*D49,2)</f>
        <v>8</v>
      </c>
      <c r="F49" s="16">
        <v>0</v>
      </c>
      <c r="G49" s="23">
        <f>ROUND(E49*F49,2)</f>
        <v>0</v>
      </c>
      <c r="H49" s="23">
        <f>ROUND(E49-G49,2)</f>
        <v>8</v>
      </c>
    </row>
    <row r="50" spans="1:8" x14ac:dyDescent="0.25">
      <c r="A50" s="13" t="s">
        <v>117</v>
      </c>
      <c r="C50" s="23"/>
      <c r="E50" s="23"/>
    </row>
    <row r="51" spans="1:8" x14ac:dyDescent="0.25">
      <c r="A51" s="14" t="s">
        <v>118</v>
      </c>
      <c r="B51" s="14" t="s">
        <v>48</v>
      </c>
      <c r="C51" s="15">
        <v>10</v>
      </c>
      <c r="D51" s="14">
        <v>0.33300000000000002</v>
      </c>
      <c r="E51" s="23">
        <f>ROUND(C51*D51,2)</f>
        <v>3.33</v>
      </c>
      <c r="F51" s="16">
        <v>0</v>
      </c>
      <c r="G51" s="23">
        <f>ROUND(E51*F51,2)</f>
        <v>0</v>
      </c>
      <c r="H51" s="23">
        <f>ROUND(E51-G51,2)</f>
        <v>3.33</v>
      </c>
    </row>
    <row r="52" spans="1:8" x14ac:dyDescent="0.25">
      <c r="A52" s="13" t="s">
        <v>37</v>
      </c>
      <c r="C52" s="23"/>
      <c r="E52" s="23"/>
    </row>
    <row r="53" spans="1:8" x14ac:dyDescent="0.25">
      <c r="A53" s="14" t="s">
        <v>38</v>
      </c>
      <c r="B53" s="14" t="s">
        <v>39</v>
      </c>
      <c r="C53" s="15">
        <v>19.28</v>
      </c>
      <c r="D53" s="14">
        <v>0.42280000000000001</v>
      </c>
      <c r="E53" s="23">
        <f>ROUND(C53*D53,2)</f>
        <v>8.15</v>
      </c>
      <c r="F53" s="16">
        <v>0</v>
      </c>
      <c r="G53" s="23">
        <f>ROUND(E53*F53,2)</f>
        <v>0</v>
      </c>
      <c r="H53" s="23">
        <f>ROUND(E53-G53,2)</f>
        <v>8.15</v>
      </c>
    </row>
    <row r="54" spans="1:8" x14ac:dyDescent="0.25">
      <c r="A54" s="14" t="s">
        <v>133</v>
      </c>
      <c r="B54" s="14" t="s">
        <v>39</v>
      </c>
      <c r="C54" s="15">
        <v>19.28</v>
      </c>
      <c r="D54" s="14">
        <v>0.11</v>
      </c>
      <c r="E54" s="23">
        <f>ROUND(C54*D54,2)</f>
        <v>2.12</v>
      </c>
      <c r="F54" s="16">
        <v>0</v>
      </c>
      <c r="G54" s="23">
        <f>ROUND(E54*F54,2)</f>
        <v>0</v>
      </c>
      <c r="H54" s="23">
        <f>ROUND(E54-G54,2)</f>
        <v>2.12</v>
      </c>
    </row>
    <row r="55" spans="1:8" x14ac:dyDescent="0.25">
      <c r="A55" s="13" t="s">
        <v>40</v>
      </c>
      <c r="C55" s="23"/>
      <c r="E55" s="23"/>
    </row>
    <row r="56" spans="1:8" x14ac:dyDescent="0.25">
      <c r="A56" s="14" t="s">
        <v>41</v>
      </c>
      <c r="B56" s="14" t="s">
        <v>39</v>
      </c>
      <c r="C56" s="15">
        <v>9.06</v>
      </c>
      <c r="D56" s="14">
        <v>1.05</v>
      </c>
      <c r="E56" s="23">
        <f>ROUND(C56*D56,2)</f>
        <v>9.51</v>
      </c>
      <c r="F56" s="16">
        <v>0</v>
      </c>
      <c r="G56" s="23">
        <f>ROUND(E56*F56,2)</f>
        <v>0</v>
      </c>
      <c r="H56" s="23">
        <f>ROUND(E56-G56,2)</f>
        <v>9.51</v>
      </c>
    </row>
    <row r="57" spans="1:8" x14ac:dyDescent="0.25">
      <c r="A57" s="13" t="s">
        <v>43</v>
      </c>
      <c r="C57" s="23"/>
      <c r="E57" s="23"/>
    </row>
    <row r="58" spans="1:8" x14ac:dyDescent="0.25">
      <c r="A58" s="14" t="s">
        <v>41</v>
      </c>
      <c r="B58" s="14" t="s">
        <v>39</v>
      </c>
      <c r="C58" s="15">
        <v>9.06</v>
      </c>
      <c r="D58" s="14">
        <v>0.25</v>
      </c>
      <c r="E58" s="23">
        <f>ROUND(C58*D58,2)</f>
        <v>2.27</v>
      </c>
      <c r="F58" s="16">
        <v>0</v>
      </c>
      <c r="G58" s="23">
        <f>ROUND(E58*F58,2)</f>
        <v>0</v>
      </c>
      <c r="H58" s="23">
        <f>ROUND(E58-G58,2)</f>
        <v>2.27</v>
      </c>
    </row>
    <row r="59" spans="1:8" x14ac:dyDescent="0.25">
      <c r="A59" s="14" t="s">
        <v>42</v>
      </c>
      <c r="B59" s="14" t="s">
        <v>39</v>
      </c>
      <c r="C59" s="15">
        <v>9.06</v>
      </c>
      <c r="D59" s="14">
        <v>7.8600000000000003E-2</v>
      </c>
      <c r="E59" s="23">
        <f>ROUND(C59*D59,2)</f>
        <v>0.71</v>
      </c>
      <c r="F59" s="16">
        <v>0</v>
      </c>
      <c r="G59" s="23">
        <f>ROUND(E59*F59,2)</f>
        <v>0</v>
      </c>
      <c r="H59" s="23">
        <f>ROUND(E59-G59,2)</f>
        <v>0.71</v>
      </c>
    </row>
    <row r="60" spans="1:8" x14ac:dyDescent="0.25">
      <c r="A60" s="13" t="s">
        <v>100</v>
      </c>
      <c r="C60" s="23"/>
      <c r="E60" s="23"/>
    </row>
    <row r="61" spans="1:8" x14ac:dyDescent="0.25">
      <c r="A61" s="14" t="s">
        <v>41</v>
      </c>
      <c r="B61" s="14" t="s">
        <v>39</v>
      </c>
      <c r="C61" s="15">
        <v>9.06</v>
      </c>
      <c r="D61" s="14">
        <v>0.7</v>
      </c>
      <c r="E61" s="23">
        <f>ROUND(C61*D61,2)</f>
        <v>6.34</v>
      </c>
      <c r="F61" s="16">
        <v>0</v>
      </c>
      <c r="G61" s="23">
        <f>ROUND(E61*F61,2)</f>
        <v>0</v>
      </c>
      <c r="H61" s="23">
        <f>ROUND(E61-G61,2)</f>
        <v>6.34</v>
      </c>
    </row>
    <row r="62" spans="1:8" x14ac:dyDescent="0.25">
      <c r="A62" s="14" t="s">
        <v>44</v>
      </c>
      <c r="B62" s="14" t="s">
        <v>39</v>
      </c>
      <c r="C62" s="15">
        <v>19.27</v>
      </c>
      <c r="D62" s="14">
        <v>0.47960000000000003</v>
      </c>
      <c r="E62" s="23">
        <f>ROUND(C62*D62,2)</f>
        <v>9.24</v>
      </c>
      <c r="F62" s="16">
        <v>0</v>
      </c>
      <c r="G62" s="23">
        <f>ROUND(E62*F62,2)</f>
        <v>0</v>
      </c>
      <c r="H62" s="23">
        <f>ROUND(E62-G62,2)</f>
        <v>9.24</v>
      </c>
    </row>
    <row r="63" spans="1:8" x14ac:dyDescent="0.25">
      <c r="A63" s="13" t="s">
        <v>45</v>
      </c>
      <c r="C63" s="23"/>
      <c r="E63" s="23"/>
    </row>
    <row r="64" spans="1:8" x14ac:dyDescent="0.25">
      <c r="A64" s="14" t="s">
        <v>38</v>
      </c>
      <c r="B64" s="14" t="s">
        <v>19</v>
      </c>
      <c r="C64" s="15">
        <v>2.94</v>
      </c>
      <c r="D64" s="14">
        <v>6.5293999999999999</v>
      </c>
      <c r="E64" s="23">
        <f>ROUND(C64*D64,2)</f>
        <v>19.2</v>
      </c>
      <c r="F64" s="16">
        <v>0</v>
      </c>
      <c r="G64" s="23">
        <f>ROUND(E64*F64,2)</f>
        <v>0</v>
      </c>
      <c r="H64" s="23">
        <f>ROUND(E64-G64,2)</f>
        <v>19.2</v>
      </c>
    </row>
    <row r="65" spans="1:8" x14ac:dyDescent="0.25">
      <c r="A65" s="14" t="s">
        <v>133</v>
      </c>
      <c r="B65" s="14" t="s">
        <v>19</v>
      </c>
      <c r="C65" s="15">
        <v>2.94</v>
      </c>
      <c r="D65" s="14">
        <v>2.4064000000000001</v>
      </c>
      <c r="E65" s="23">
        <f>ROUND(C65*D65,2)</f>
        <v>7.07</v>
      </c>
      <c r="F65" s="16">
        <v>0</v>
      </c>
      <c r="G65" s="23">
        <f>ROUND(E65*F65,2)</f>
        <v>0</v>
      </c>
      <c r="H65" s="23">
        <f>ROUND(E65-G65,2)</f>
        <v>7.07</v>
      </c>
    </row>
    <row r="66" spans="1:8" x14ac:dyDescent="0.25">
      <c r="A66" s="14" t="s">
        <v>189</v>
      </c>
      <c r="B66" s="14" t="s">
        <v>19</v>
      </c>
      <c r="C66" s="15">
        <v>2.94</v>
      </c>
      <c r="D66" s="14">
        <v>15.4779</v>
      </c>
      <c r="E66" s="23">
        <f>ROUND(C66*D66,2)</f>
        <v>45.51</v>
      </c>
      <c r="F66" s="16">
        <v>0</v>
      </c>
      <c r="G66" s="23">
        <f>ROUND(E66*F66,2)</f>
        <v>0</v>
      </c>
      <c r="H66" s="23">
        <f>ROUND(E66-G66,2)</f>
        <v>45.51</v>
      </c>
    </row>
    <row r="67" spans="1:8" x14ac:dyDescent="0.25">
      <c r="A67" s="13" t="s">
        <v>47</v>
      </c>
      <c r="C67" s="23"/>
      <c r="E67" s="23"/>
    </row>
    <row r="68" spans="1:8" x14ac:dyDescent="0.25">
      <c r="A68" s="14" t="s">
        <v>42</v>
      </c>
      <c r="B68" s="14" t="s">
        <v>48</v>
      </c>
      <c r="C68" s="15">
        <v>10.92</v>
      </c>
      <c r="D68" s="14">
        <v>1</v>
      </c>
      <c r="E68" s="23">
        <f>ROUND(C68*D68,2)</f>
        <v>10.92</v>
      </c>
      <c r="F68" s="16">
        <v>0</v>
      </c>
      <c r="G68" s="23">
        <f>ROUND(E68*F68,2)</f>
        <v>0</v>
      </c>
      <c r="H68" s="23">
        <f t="shared" ref="H68:H74" si="3">ROUND(E68-G68,2)</f>
        <v>10.92</v>
      </c>
    </row>
    <row r="69" spans="1:8" x14ac:dyDescent="0.25">
      <c r="A69" s="14" t="s">
        <v>38</v>
      </c>
      <c r="B69" s="14" t="s">
        <v>48</v>
      </c>
      <c r="C69" s="15">
        <v>5.22</v>
      </c>
      <c r="D69" s="14">
        <v>1</v>
      </c>
      <c r="E69" s="23">
        <f>ROUND(C69*D69,2)</f>
        <v>5.22</v>
      </c>
      <c r="F69" s="16">
        <v>0</v>
      </c>
      <c r="G69" s="23">
        <f>ROUND(E69*F69,2)</f>
        <v>0</v>
      </c>
      <c r="H69" s="23">
        <f t="shared" si="3"/>
        <v>5.22</v>
      </c>
    </row>
    <row r="70" spans="1:8" x14ac:dyDescent="0.25">
      <c r="A70" s="14" t="s">
        <v>133</v>
      </c>
      <c r="B70" s="14" t="s">
        <v>48</v>
      </c>
      <c r="C70" s="15">
        <v>6.51</v>
      </c>
      <c r="D70" s="14">
        <v>1</v>
      </c>
      <c r="E70" s="23">
        <f>ROUND(C70*D70,2)</f>
        <v>6.51</v>
      </c>
      <c r="F70" s="16">
        <v>0</v>
      </c>
      <c r="G70" s="23">
        <f>ROUND(E70*F70,2)</f>
        <v>0</v>
      </c>
      <c r="H70" s="23">
        <f t="shared" si="3"/>
        <v>6.51</v>
      </c>
    </row>
    <row r="71" spans="1:8" x14ac:dyDescent="0.25">
      <c r="A71" s="14" t="s">
        <v>189</v>
      </c>
      <c r="B71" s="14" t="s">
        <v>48</v>
      </c>
      <c r="C71" s="15">
        <v>11.8</v>
      </c>
      <c r="D71" s="14">
        <v>1</v>
      </c>
      <c r="E71" s="23">
        <f>ROUND(C71*D71,2)</f>
        <v>11.8</v>
      </c>
      <c r="F71" s="16">
        <v>0</v>
      </c>
      <c r="G71" s="23">
        <f>ROUND(E71*F71,2)</f>
        <v>0</v>
      </c>
      <c r="H71" s="23">
        <f t="shared" si="3"/>
        <v>11.8</v>
      </c>
    </row>
    <row r="72" spans="1:8" x14ac:dyDescent="0.25">
      <c r="A72" s="9" t="s">
        <v>49</v>
      </c>
      <c r="B72" s="9" t="s">
        <v>48</v>
      </c>
      <c r="C72" s="10">
        <v>25.38</v>
      </c>
      <c r="D72" s="9">
        <v>1</v>
      </c>
      <c r="E72" s="22">
        <f>ROUND(C72*D72,2)</f>
        <v>25.38</v>
      </c>
      <c r="F72" s="11">
        <v>0</v>
      </c>
      <c r="G72" s="22">
        <f>ROUND(E72*F72,2)</f>
        <v>0</v>
      </c>
      <c r="H72" s="22">
        <f t="shared" si="3"/>
        <v>25.38</v>
      </c>
    </row>
    <row r="73" spans="1:8" x14ac:dyDescent="0.25">
      <c r="A73" s="7" t="s">
        <v>50</v>
      </c>
      <c r="C73" s="23"/>
      <c r="E73" s="23">
        <f>SUM(E12:E72)</f>
        <v>867.0200000000001</v>
      </c>
      <c r="G73" s="12">
        <f>SUM(G12:G72)</f>
        <v>0</v>
      </c>
      <c r="H73" s="12">
        <f t="shared" si="3"/>
        <v>867.02</v>
      </c>
    </row>
    <row r="74" spans="1:8" x14ac:dyDescent="0.25">
      <c r="A74" s="7" t="s">
        <v>51</v>
      </c>
      <c r="C74" s="23"/>
      <c r="E74" s="23" t="e">
        <f>+#REF!-E73</f>
        <v>#REF!</v>
      </c>
      <c r="G74" s="12" t="e">
        <f>+#REF!-G73</f>
        <v>#REF!</v>
      </c>
      <c r="H74" s="12" t="e">
        <f t="shared" si="3"/>
        <v>#REF!</v>
      </c>
    </row>
    <row r="75" spans="1:8" x14ac:dyDescent="0.25">
      <c r="A75" t="s">
        <v>12</v>
      </c>
      <c r="C75" s="23"/>
      <c r="E75" s="23"/>
    </row>
    <row r="76" spans="1:8" x14ac:dyDescent="0.25">
      <c r="A76" s="7" t="s">
        <v>52</v>
      </c>
      <c r="C76" s="23"/>
      <c r="E76" s="23"/>
    </row>
    <row r="77" spans="1:8" x14ac:dyDescent="0.25">
      <c r="A77" s="14" t="s">
        <v>42</v>
      </c>
      <c r="B77" s="14" t="s">
        <v>48</v>
      </c>
      <c r="C77" s="15">
        <v>30.02</v>
      </c>
      <c r="D77" s="14">
        <v>1</v>
      </c>
      <c r="E77" s="23">
        <f>ROUND(C77*D77,2)</f>
        <v>30.02</v>
      </c>
      <c r="F77" s="16">
        <v>0</v>
      </c>
      <c r="G77" s="23">
        <f>ROUND(E77*F77,2)</f>
        <v>0</v>
      </c>
      <c r="H77" s="23">
        <f t="shared" ref="H77:H83" si="4">ROUND(E77-G77,2)</f>
        <v>30.02</v>
      </c>
    </row>
    <row r="78" spans="1:8" x14ac:dyDescent="0.25">
      <c r="A78" s="14" t="s">
        <v>38</v>
      </c>
      <c r="B78" s="14" t="s">
        <v>48</v>
      </c>
      <c r="C78" s="15">
        <v>40.369999999999997</v>
      </c>
      <c r="D78" s="14">
        <v>1</v>
      </c>
      <c r="E78" s="23">
        <f>ROUND(C78*D78,2)</f>
        <v>40.369999999999997</v>
      </c>
      <c r="F78" s="16">
        <v>0</v>
      </c>
      <c r="G78" s="23">
        <f>ROUND(E78*F78,2)</f>
        <v>0</v>
      </c>
      <c r="H78" s="23">
        <f t="shared" si="4"/>
        <v>40.369999999999997</v>
      </c>
    </row>
    <row r="79" spans="1:8" x14ac:dyDescent="0.25">
      <c r="A79" s="14" t="s">
        <v>133</v>
      </c>
      <c r="B79" s="14" t="s">
        <v>48</v>
      </c>
      <c r="C79" s="15">
        <v>31.16</v>
      </c>
      <c r="D79" s="14">
        <v>1</v>
      </c>
      <c r="E79" s="23">
        <f>ROUND(C79*D79,2)</f>
        <v>31.16</v>
      </c>
      <c r="F79" s="16">
        <v>0</v>
      </c>
      <c r="G79" s="23">
        <f>ROUND(E79*F79,2)</f>
        <v>0</v>
      </c>
      <c r="H79" s="23">
        <f t="shared" si="4"/>
        <v>31.16</v>
      </c>
    </row>
    <row r="80" spans="1:8" x14ac:dyDescent="0.25">
      <c r="A80" s="9" t="s">
        <v>189</v>
      </c>
      <c r="B80" s="9" t="s">
        <v>48</v>
      </c>
      <c r="C80" s="10">
        <v>91.67</v>
      </c>
      <c r="D80" s="9">
        <v>1</v>
      </c>
      <c r="E80" s="22">
        <f>ROUND(C80*D80,2)</f>
        <v>91.67</v>
      </c>
      <c r="F80" s="11">
        <v>0</v>
      </c>
      <c r="G80" s="22">
        <f>ROUND(E80*F80,2)</f>
        <v>0</v>
      </c>
      <c r="H80" s="22">
        <f t="shared" si="4"/>
        <v>91.67</v>
      </c>
    </row>
    <row r="81" spans="1:8" x14ac:dyDescent="0.25">
      <c r="A81" s="7" t="s">
        <v>53</v>
      </c>
      <c r="C81" s="23"/>
      <c r="E81" s="23">
        <f>SUM(E77:E80)</f>
        <v>193.22</v>
      </c>
      <c r="G81" s="12">
        <f>SUM(G77:G80)</f>
        <v>0</v>
      </c>
      <c r="H81" s="12">
        <f t="shared" si="4"/>
        <v>193.22</v>
      </c>
    </row>
    <row r="82" spans="1:8" x14ac:dyDescent="0.25">
      <c r="A82" s="7" t="s">
        <v>54</v>
      </c>
      <c r="C82" s="23"/>
      <c r="E82" s="23">
        <f>+E73+E81</f>
        <v>1060.24</v>
      </c>
      <c r="G82" s="12">
        <f>+G73+G81</f>
        <v>0</v>
      </c>
      <c r="H82" s="12">
        <f t="shared" si="4"/>
        <v>1060.24</v>
      </c>
    </row>
    <row r="83" spans="1:8" x14ac:dyDescent="0.25">
      <c r="A83" s="7" t="s">
        <v>55</v>
      </c>
      <c r="C83" s="23"/>
      <c r="E83" s="23" t="e">
        <f>+#REF!-E82</f>
        <v>#REF!</v>
      </c>
      <c r="G83" s="12" t="e">
        <f>+#REF!-G82</f>
        <v>#REF!</v>
      </c>
      <c r="H83" s="12" t="e">
        <f t="shared" si="4"/>
        <v>#REF!</v>
      </c>
    </row>
    <row r="84" spans="1:8" x14ac:dyDescent="0.25">
      <c r="A84" t="s">
        <v>119</v>
      </c>
      <c r="C84" s="23"/>
      <c r="E84" s="23"/>
    </row>
    <row r="85" spans="1:8" x14ac:dyDescent="0.25">
      <c r="A85" t="s">
        <v>483</v>
      </c>
      <c r="C85" s="23"/>
      <c r="E85" s="23"/>
    </row>
    <row r="86" spans="1:8" x14ac:dyDescent="0.25">
      <c r="A86" s="7" t="s">
        <v>120</v>
      </c>
      <c r="C86" s="23"/>
      <c r="E86" s="23"/>
    </row>
    <row r="87" spans="1:8" x14ac:dyDescent="0.25">
      <c r="A87" s="7" t="s">
        <v>121</v>
      </c>
      <c r="C87" s="23"/>
      <c r="E87" s="23"/>
    </row>
    <row r="98" spans="1:8" x14ac:dyDescent="0.25">
      <c r="A98" t="str" cm="1">
        <f t="array" aca="1" ref="A98" ca="1">MID(CELL("filename",A1),FIND("]",CELL("filename",A1))+1,256)</f>
        <v>rice4</v>
      </c>
    </row>
    <row r="99" spans="1:8" x14ac:dyDescent="0.25">
      <c r="A99" s="7" t="s">
        <v>50</v>
      </c>
      <c r="E99" s="25">
        <f>VLOOKUP(A99,$A$1:$H$98,5,FALSE)</f>
        <v>867.0200000000001</v>
      </c>
    </row>
    <row r="100" spans="1:8" x14ac:dyDescent="0.25">
      <c r="A100" s="7" t="s">
        <v>288</v>
      </c>
      <c r="E100" s="25">
        <f>VLOOKUP(A100,$A$1:$H$98,5,FALSE)</f>
        <v>193.22</v>
      </c>
    </row>
    <row r="101" spans="1:8" x14ac:dyDescent="0.25">
      <c r="A101" s="7" t="s">
        <v>289</v>
      </c>
      <c r="E101" s="25">
        <f t="shared" ref="E101:E102" si="5">VLOOKUP(A101,$A$1:$H$98,5,FALSE)</f>
        <v>1060.24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F11EB-0762-49F8-8081-4FC2DFD71B16}">
  <sheetPr codeName="Sheet47"/>
  <dimension ref="A1:H123"/>
  <sheetViews>
    <sheetView topLeftCell="A103" workbookViewId="0">
      <selection activeCell="D7" sqref="D7"/>
    </sheetView>
  </sheetViews>
  <sheetFormatPr defaultRowHeight="15" x14ac:dyDescent="0.25"/>
  <cols>
    <col min="1" max="1" width="25.5703125" customWidth="1"/>
    <col min="3" max="3" width="9.140625" style="23"/>
    <col min="4" max="4" width="10.5703125" customWidth="1"/>
    <col min="5" max="5" width="11" style="23" customWidth="1"/>
    <col min="8" max="8" width="11" customWidth="1"/>
  </cols>
  <sheetData>
    <row r="1" spans="1:8" x14ac:dyDescent="0.25">
      <c r="A1" s="81" t="s">
        <v>161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192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514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</row>
    <row r="10" spans="1:8" x14ac:dyDescent="0.25">
      <c r="A10" s="7" t="s">
        <v>13</v>
      </c>
    </row>
    <row r="11" spans="1:8" x14ac:dyDescent="0.25">
      <c r="A11" s="13" t="s">
        <v>14</v>
      </c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4.5</v>
      </c>
      <c r="E12" s="23">
        <f>ROUND(C12*D12,2)</f>
        <v>36.229999999999997</v>
      </c>
      <c r="F12" s="16">
        <v>0</v>
      </c>
      <c r="G12" s="23">
        <f>ROUND(E12*F12,2)</f>
        <v>0</v>
      </c>
      <c r="H12" s="23">
        <f>ROUND(E12-G12,2)</f>
        <v>36.229999999999997</v>
      </c>
    </row>
    <row r="13" spans="1:8" x14ac:dyDescent="0.25">
      <c r="A13" s="14" t="s">
        <v>57</v>
      </c>
      <c r="B13" s="14" t="s">
        <v>16</v>
      </c>
      <c r="C13" s="15">
        <v>7.5</v>
      </c>
      <c r="D13" s="14">
        <v>1.3</v>
      </c>
      <c r="E13" s="23">
        <f>ROUND(C13*D13,2)</f>
        <v>9.75</v>
      </c>
      <c r="F13" s="16">
        <v>0</v>
      </c>
      <c r="G13" s="23">
        <f>ROUND(E13*F13,2)</f>
        <v>0</v>
      </c>
      <c r="H13" s="23">
        <f>ROUND(E13-G13,2)</f>
        <v>9.75</v>
      </c>
    </row>
    <row r="14" spans="1:8" x14ac:dyDescent="0.25">
      <c r="A14" s="13" t="s">
        <v>20</v>
      </c>
    </row>
    <row r="15" spans="1:8" x14ac:dyDescent="0.25">
      <c r="A15" s="14" t="s">
        <v>166</v>
      </c>
      <c r="B15" s="14" t="s">
        <v>21</v>
      </c>
      <c r="C15" s="15">
        <v>26.41</v>
      </c>
      <c r="D15" s="14">
        <v>0.5</v>
      </c>
      <c r="E15" s="23">
        <f>ROUND(C15*D15,2)</f>
        <v>13.21</v>
      </c>
      <c r="F15" s="16">
        <v>0</v>
      </c>
      <c r="G15" s="23">
        <f>ROUND(E15*F15,2)</f>
        <v>0</v>
      </c>
      <c r="H15" s="23">
        <f>ROUND(E15-G15,2)</f>
        <v>13.21</v>
      </c>
    </row>
    <row r="16" spans="1:8" x14ac:dyDescent="0.25">
      <c r="A16" s="14" t="s">
        <v>153</v>
      </c>
      <c r="B16" s="14" t="s">
        <v>21</v>
      </c>
      <c r="C16" s="15">
        <v>43.41</v>
      </c>
      <c r="D16" s="14">
        <v>0.5</v>
      </c>
      <c r="E16" s="23">
        <f>ROUND(C16*D16,2)</f>
        <v>21.71</v>
      </c>
      <c r="F16" s="16">
        <v>0</v>
      </c>
      <c r="G16" s="23">
        <f>ROUND(E16*F16,2)</f>
        <v>0</v>
      </c>
      <c r="H16" s="23">
        <f>ROUND(E16-G16,2)</f>
        <v>21.71</v>
      </c>
    </row>
    <row r="17" spans="1:8" x14ac:dyDescent="0.25">
      <c r="A17" s="14" t="s">
        <v>167</v>
      </c>
      <c r="B17" s="14" t="s">
        <v>21</v>
      </c>
      <c r="C17" s="15">
        <v>31.08</v>
      </c>
      <c r="D17" s="14">
        <v>4.87</v>
      </c>
      <c r="E17" s="23">
        <f>ROUND(C17*D17,2)</f>
        <v>151.36000000000001</v>
      </c>
      <c r="F17" s="16">
        <v>0</v>
      </c>
      <c r="G17" s="23">
        <f>ROUND(E17*F17,2)</f>
        <v>0</v>
      </c>
      <c r="H17" s="23">
        <f>ROUND(E17-G17,2)</f>
        <v>151.36000000000001</v>
      </c>
    </row>
    <row r="18" spans="1:8" x14ac:dyDescent="0.25">
      <c r="A18" s="14" t="s">
        <v>168</v>
      </c>
      <c r="B18" s="14" t="s">
        <v>26</v>
      </c>
      <c r="C18" s="15">
        <v>18.2</v>
      </c>
      <c r="D18" s="14">
        <v>0.8</v>
      </c>
      <c r="E18" s="23">
        <f>ROUND(C18*D18,2)</f>
        <v>14.56</v>
      </c>
      <c r="F18" s="16">
        <v>0</v>
      </c>
      <c r="G18" s="23">
        <f>ROUND(E18*F18,2)</f>
        <v>0</v>
      </c>
      <c r="H18" s="23">
        <f>ROUND(E18-G18,2)</f>
        <v>14.56</v>
      </c>
    </row>
    <row r="19" spans="1:8" x14ac:dyDescent="0.25">
      <c r="A19" s="13" t="s">
        <v>24</v>
      </c>
    </row>
    <row r="20" spans="1:8" x14ac:dyDescent="0.25">
      <c r="A20" s="14" t="s">
        <v>25</v>
      </c>
      <c r="B20" s="14" t="s">
        <v>18</v>
      </c>
      <c r="C20" s="15">
        <v>0.12</v>
      </c>
      <c r="D20" s="14">
        <v>80</v>
      </c>
      <c r="E20" s="23">
        <f t="shared" ref="E20:E27" si="0">ROUND(C20*D20,2)</f>
        <v>9.6</v>
      </c>
      <c r="F20" s="16">
        <v>0</v>
      </c>
      <c r="G20" s="23">
        <f t="shared" ref="G20:G27" si="1">ROUND(E20*F20,2)</f>
        <v>0</v>
      </c>
      <c r="H20" s="23">
        <f t="shared" ref="H20:H27" si="2">ROUND(E20-G20,2)</f>
        <v>9.6</v>
      </c>
    </row>
    <row r="21" spans="1:8" x14ac:dyDescent="0.25">
      <c r="A21" s="14" t="s">
        <v>137</v>
      </c>
      <c r="B21" s="14" t="s">
        <v>26</v>
      </c>
      <c r="C21" s="15">
        <v>2.69</v>
      </c>
      <c r="D21" s="14">
        <v>2</v>
      </c>
      <c r="E21" s="23">
        <f t="shared" si="0"/>
        <v>5.38</v>
      </c>
      <c r="F21" s="16">
        <v>0</v>
      </c>
      <c r="G21" s="23">
        <f t="shared" si="1"/>
        <v>0</v>
      </c>
      <c r="H21" s="23">
        <f t="shared" si="2"/>
        <v>5.38</v>
      </c>
    </row>
    <row r="22" spans="1:8" x14ac:dyDescent="0.25">
      <c r="A22" s="14" t="s">
        <v>169</v>
      </c>
      <c r="B22" s="14" t="s">
        <v>26</v>
      </c>
      <c r="C22" s="15">
        <v>13.75</v>
      </c>
      <c r="D22" s="14">
        <v>1.3</v>
      </c>
      <c r="E22" s="23">
        <f t="shared" si="0"/>
        <v>17.88</v>
      </c>
      <c r="F22" s="16">
        <v>0</v>
      </c>
      <c r="G22" s="23">
        <f t="shared" si="1"/>
        <v>0</v>
      </c>
      <c r="H22" s="23">
        <f t="shared" si="2"/>
        <v>17.88</v>
      </c>
    </row>
    <row r="23" spans="1:8" x14ac:dyDescent="0.25">
      <c r="A23" s="14" t="s">
        <v>170</v>
      </c>
      <c r="B23" s="14" t="s">
        <v>18</v>
      </c>
      <c r="C23" s="15">
        <v>6.91</v>
      </c>
      <c r="D23" s="14">
        <v>3</v>
      </c>
      <c r="E23" s="23">
        <f t="shared" si="0"/>
        <v>20.73</v>
      </c>
      <c r="F23" s="16">
        <v>0</v>
      </c>
      <c r="G23" s="23">
        <f t="shared" si="1"/>
        <v>0</v>
      </c>
      <c r="H23" s="23">
        <f t="shared" si="2"/>
        <v>20.73</v>
      </c>
    </row>
    <row r="24" spans="1:8" x14ac:dyDescent="0.25">
      <c r="A24" s="14" t="s">
        <v>171</v>
      </c>
      <c r="B24" s="14" t="s">
        <v>18</v>
      </c>
      <c r="C24" s="15">
        <v>61.59</v>
      </c>
      <c r="D24" s="14">
        <v>0.5</v>
      </c>
      <c r="E24" s="23">
        <f t="shared" si="0"/>
        <v>30.8</v>
      </c>
      <c r="F24" s="16">
        <v>0</v>
      </c>
      <c r="G24" s="23">
        <f t="shared" si="1"/>
        <v>0</v>
      </c>
      <c r="H24" s="23">
        <f t="shared" si="2"/>
        <v>30.8</v>
      </c>
    </row>
    <row r="25" spans="1:8" x14ac:dyDescent="0.25">
      <c r="A25" s="14" t="s">
        <v>172</v>
      </c>
      <c r="B25" s="14" t="s">
        <v>26</v>
      </c>
      <c r="C25" s="15">
        <v>17.78</v>
      </c>
      <c r="D25" s="14">
        <v>2</v>
      </c>
      <c r="E25" s="23">
        <f t="shared" si="0"/>
        <v>35.56</v>
      </c>
      <c r="F25" s="16">
        <v>0</v>
      </c>
      <c r="G25" s="23">
        <f t="shared" si="1"/>
        <v>0</v>
      </c>
      <c r="H25" s="23">
        <f t="shared" si="2"/>
        <v>35.56</v>
      </c>
    </row>
    <row r="26" spans="1:8" x14ac:dyDescent="0.25">
      <c r="A26" s="14" t="s">
        <v>173</v>
      </c>
      <c r="B26" s="14" t="s">
        <v>18</v>
      </c>
      <c r="C26" s="15">
        <v>16.5</v>
      </c>
      <c r="D26" s="14">
        <v>0.67</v>
      </c>
      <c r="E26" s="23">
        <f t="shared" si="0"/>
        <v>11.06</v>
      </c>
      <c r="F26" s="16">
        <v>0</v>
      </c>
      <c r="G26" s="23">
        <f t="shared" si="1"/>
        <v>0</v>
      </c>
      <c r="H26" s="23">
        <f t="shared" si="2"/>
        <v>11.06</v>
      </c>
    </row>
    <row r="27" spans="1:8" x14ac:dyDescent="0.25">
      <c r="A27" s="14" t="s">
        <v>174</v>
      </c>
      <c r="B27" s="14" t="s">
        <v>18</v>
      </c>
      <c r="C27" s="15">
        <v>3</v>
      </c>
      <c r="D27" s="14">
        <v>7.5</v>
      </c>
      <c r="E27" s="23">
        <f t="shared" si="0"/>
        <v>22.5</v>
      </c>
      <c r="F27" s="16">
        <v>0</v>
      </c>
      <c r="G27" s="23">
        <f t="shared" si="1"/>
        <v>0</v>
      </c>
      <c r="H27" s="23">
        <f t="shared" si="2"/>
        <v>22.5</v>
      </c>
    </row>
    <row r="28" spans="1:8" x14ac:dyDescent="0.25">
      <c r="A28" s="13" t="s">
        <v>27</v>
      </c>
    </row>
    <row r="29" spans="1:8" x14ac:dyDescent="0.25">
      <c r="A29" s="14" t="s">
        <v>395</v>
      </c>
      <c r="B29" s="14" t="s">
        <v>18</v>
      </c>
      <c r="C29" s="15">
        <v>1.23</v>
      </c>
      <c r="D29" s="14">
        <v>8</v>
      </c>
      <c r="E29" s="23">
        <f>ROUND(C29*D29,2)</f>
        <v>9.84</v>
      </c>
      <c r="F29" s="16">
        <v>0</v>
      </c>
      <c r="G29" s="23">
        <f>ROUND(E29*F29,2)</f>
        <v>0</v>
      </c>
      <c r="H29" s="23">
        <f>ROUND(E29-G29,2)</f>
        <v>9.84</v>
      </c>
    </row>
    <row r="30" spans="1:8" x14ac:dyDescent="0.25">
      <c r="A30" s="14" t="s">
        <v>468</v>
      </c>
      <c r="B30" s="14" t="s">
        <v>18</v>
      </c>
      <c r="C30" s="15">
        <v>3.73</v>
      </c>
      <c r="D30" s="14">
        <v>0.6</v>
      </c>
      <c r="E30" s="23">
        <f>ROUND(C30*D30,2)</f>
        <v>2.2400000000000002</v>
      </c>
      <c r="F30" s="16">
        <v>0</v>
      </c>
      <c r="G30" s="23">
        <f>ROUND(E30*F30,2)</f>
        <v>0</v>
      </c>
      <c r="H30" s="23">
        <f>ROUND(E30-G30,2)</f>
        <v>2.2400000000000002</v>
      </c>
    </row>
    <row r="31" spans="1:8" x14ac:dyDescent="0.25">
      <c r="A31" s="13" t="s">
        <v>33</v>
      </c>
    </row>
    <row r="32" spans="1:8" x14ac:dyDescent="0.25">
      <c r="A32" s="14" t="s">
        <v>193</v>
      </c>
      <c r="B32" s="14" t="s">
        <v>29</v>
      </c>
      <c r="C32" s="15">
        <v>6.31</v>
      </c>
      <c r="D32" s="14">
        <v>23</v>
      </c>
      <c r="E32" s="23">
        <f>ROUND(C32*D32,2)</f>
        <v>145.13</v>
      </c>
      <c r="F32" s="16">
        <v>0</v>
      </c>
      <c r="G32" s="23">
        <f>ROUND(E32*F32,2)</f>
        <v>0</v>
      </c>
      <c r="H32" s="23">
        <f>ROUND(E32-G32,2)</f>
        <v>145.13</v>
      </c>
    </row>
    <row r="33" spans="1:8" x14ac:dyDescent="0.25">
      <c r="A33" s="14" t="s">
        <v>194</v>
      </c>
      <c r="B33" s="14" t="s">
        <v>29</v>
      </c>
      <c r="C33" s="15">
        <v>1.93</v>
      </c>
      <c r="D33" s="14">
        <v>4.25</v>
      </c>
      <c r="E33" s="23">
        <f>ROUND(C33*D33,2)</f>
        <v>8.1999999999999993</v>
      </c>
      <c r="F33" s="16">
        <v>0</v>
      </c>
      <c r="G33" s="23">
        <f>ROUND(E33*F33,2)</f>
        <v>0</v>
      </c>
      <c r="H33" s="23">
        <f>ROUND(E33-G33,2)</f>
        <v>8.1999999999999993</v>
      </c>
    </row>
    <row r="34" spans="1:8" x14ac:dyDescent="0.25">
      <c r="A34" s="14" t="s">
        <v>176</v>
      </c>
      <c r="B34" s="14" t="s">
        <v>177</v>
      </c>
      <c r="C34" s="15">
        <v>0.28999999999999998</v>
      </c>
      <c r="D34" s="14">
        <v>4.25</v>
      </c>
      <c r="E34" s="23">
        <f>ROUND(C34*D34,2)</f>
        <v>1.23</v>
      </c>
      <c r="F34" s="16">
        <v>0</v>
      </c>
      <c r="G34" s="23">
        <f>ROUND(E34*F34,2)</f>
        <v>0</v>
      </c>
      <c r="H34" s="23">
        <f>ROUND(E34-G34,2)</f>
        <v>1.23</v>
      </c>
    </row>
    <row r="35" spans="1:8" x14ac:dyDescent="0.25">
      <c r="A35" s="13" t="s">
        <v>113</v>
      </c>
    </row>
    <row r="36" spans="1:8" x14ac:dyDescent="0.25">
      <c r="A36" s="14" t="s">
        <v>180</v>
      </c>
      <c r="B36" s="14" t="s">
        <v>26</v>
      </c>
      <c r="C36" s="15">
        <v>3.5</v>
      </c>
      <c r="D36" s="14">
        <v>1.5</v>
      </c>
      <c r="E36" s="23">
        <f>ROUND(C36*D36,2)</f>
        <v>5.25</v>
      </c>
      <c r="F36" s="16">
        <v>0</v>
      </c>
      <c r="G36" s="23">
        <f>ROUND(E36*F36,2)</f>
        <v>0</v>
      </c>
      <c r="H36" s="23">
        <f>ROUND(E36-G36,2)</f>
        <v>5.25</v>
      </c>
    </row>
    <row r="37" spans="1:8" x14ac:dyDescent="0.25">
      <c r="A37" s="14" t="s">
        <v>179</v>
      </c>
      <c r="B37" s="14" t="s">
        <v>26</v>
      </c>
      <c r="C37" s="15">
        <v>2</v>
      </c>
      <c r="D37" s="14">
        <v>0.5</v>
      </c>
      <c r="E37" s="23">
        <f>ROUND(C37*D37,2)</f>
        <v>1</v>
      </c>
      <c r="F37" s="16">
        <v>0</v>
      </c>
      <c r="G37" s="23">
        <f>ROUND(E37*F37,2)</f>
        <v>0</v>
      </c>
      <c r="H37" s="23">
        <f>ROUND(E37-G37,2)</f>
        <v>1</v>
      </c>
    </row>
    <row r="38" spans="1:8" x14ac:dyDescent="0.25">
      <c r="A38" s="14" t="s">
        <v>181</v>
      </c>
      <c r="B38" s="14" t="s">
        <v>26</v>
      </c>
      <c r="C38" s="15">
        <v>4.17</v>
      </c>
      <c r="D38" s="14">
        <v>0.5</v>
      </c>
      <c r="E38" s="23">
        <f>ROUND(C38*D38,2)</f>
        <v>2.09</v>
      </c>
      <c r="F38" s="16">
        <v>0</v>
      </c>
      <c r="G38" s="23">
        <f>ROUND(E38*F38,2)</f>
        <v>0</v>
      </c>
      <c r="H38" s="23">
        <f>ROUND(E38-G38,2)</f>
        <v>2.09</v>
      </c>
    </row>
    <row r="39" spans="1:8" x14ac:dyDescent="0.25">
      <c r="A39" s="14" t="s">
        <v>182</v>
      </c>
      <c r="B39" s="14" t="s">
        <v>26</v>
      </c>
      <c r="C39" s="15">
        <v>2.86</v>
      </c>
      <c r="D39" s="14">
        <v>0.4</v>
      </c>
      <c r="E39" s="23">
        <f>ROUND(C39*D39,2)</f>
        <v>1.1399999999999999</v>
      </c>
      <c r="F39" s="16">
        <v>0</v>
      </c>
      <c r="G39" s="23">
        <f>ROUND(E39*F39,2)</f>
        <v>0</v>
      </c>
      <c r="H39" s="23">
        <f>ROUND(E39-G39,2)</f>
        <v>1.1399999999999999</v>
      </c>
    </row>
    <row r="40" spans="1:8" x14ac:dyDescent="0.25">
      <c r="A40" s="13" t="s">
        <v>61</v>
      </c>
    </row>
    <row r="41" spans="1:8" x14ac:dyDescent="0.25">
      <c r="A41" s="14" t="s">
        <v>183</v>
      </c>
      <c r="B41" s="14" t="s">
        <v>21</v>
      </c>
      <c r="C41" s="15">
        <v>13.6</v>
      </c>
      <c r="D41" s="14">
        <v>5.87</v>
      </c>
      <c r="E41" s="23">
        <f>ROUND(C41*D41,2)</f>
        <v>79.83</v>
      </c>
      <c r="F41" s="16">
        <v>0</v>
      </c>
      <c r="G41" s="23">
        <f>ROUND(E41*F41,2)</f>
        <v>0</v>
      </c>
      <c r="H41" s="23">
        <f>ROUND(E41-G41,2)</f>
        <v>79.83</v>
      </c>
    </row>
    <row r="42" spans="1:8" x14ac:dyDescent="0.25">
      <c r="A42" s="13" t="s">
        <v>130</v>
      </c>
    </row>
    <row r="43" spans="1:8" x14ac:dyDescent="0.25">
      <c r="A43" s="14" t="s">
        <v>184</v>
      </c>
      <c r="B43" s="14" t="s">
        <v>123</v>
      </c>
      <c r="C43" s="15">
        <v>0.3</v>
      </c>
      <c r="D43" s="14">
        <v>180</v>
      </c>
      <c r="E43" s="23">
        <f>ROUND(C43*D43,2)</f>
        <v>54</v>
      </c>
      <c r="F43" s="16">
        <v>0</v>
      </c>
      <c r="G43" s="23">
        <f>ROUND(E43*F43,2)</f>
        <v>0</v>
      </c>
      <c r="H43" s="23">
        <f>ROUND(E43-G43,2)</f>
        <v>54</v>
      </c>
    </row>
    <row r="44" spans="1:8" x14ac:dyDescent="0.25">
      <c r="A44" s="13" t="s">
        <v>185</v>
      </c>
    </row>
    <row r="45" spans="1:8" x14ac:dyDescent="0.25">
      <c r="A45" s="14" t="s">
        <v>186</v>
      </c>
      <c r="B45" s="14" t="s">
        <v>123</v>
      </c>
      <c r="C45" s="15">
        <v>0.4</v>
      </c>
      <c r="D45" s="14">
        <v>180</v>
      </c>
      <c r="E45" s="23">
        <f>ROUND(C45*D45,2)</f>
        <v>72</v>
      </c>
      <c r="F45" s="16">
        <v>0</v>
      </c>
      <c r="G45" s="23">
        <f>ROUND(E45*F45,2)</f>
        <v>0</v>
      </c>
      <c r="H45" s="23">
        <f>ROUND(E45-G45,2)</f>
        <v>72</v>
      </c>
    </row>
    <row r="46" spans="1:8" x14ac:dyDescent="0.25">
      <c r="A46" s="13" t="s">
        <v>99</v>
      </c>
    </row>
    <row r="47" spans="1:8" x14ac:dyDescent="0.25">
      <c r="A47" s="14" t="s">
        <v>187</v>
      </c>
      <c r="B47" s="14" t="s">
        <v>48</v>
      </c>
      <c r="C47" s="15">
        <v>4.5</v>
      </c>
      <c r="D47" s="14">
        <v>1</v>
      </c>
      <c r="E47" s="23">
        <f>ROUND(C47*D47,2)</f>
        <v>4.5</v>
      </c>
      <c r="F47" s="16">
        <v>0</v>
      </c>
      <c r="G47" s="23">
        <f>ROUND(E47*F47,2)</f>
        <v>0</v>
      </c>
      <c r="H47" s="23">
        <f>ROUND(E47-G47,2)</f>
        <v>4.5</v>
      </c>
    </row>
    <row r="48" spans="1:8" x14ac:dyDescent="0.25">
      <c r="A48" s="13" t="s">
        <v>115</v>
      </c>
    </row>
    <row r="49" spans="1:8" x14ac:dyDescent="0.25">
      <c r="A49" s="14" t="s">
        <v>188</v>
      </c>
      <c r="B49" s="14" t="s">
        <v>48</v>
      </c>
      <c r="C49" s="15">
        <v>8</v>
      </c>
      <c r="D49" s="14">
        <v>1</v>
      </c>
      <c r="E49" s="23">
        <f>ROUND(C49*D49,2)</f>
        <v>8</v>
      </c>
      <c r="F49" s="16">
        <v>0</v>
      </c>
      <c r="G49" s="23">
        <f>ROUND(E49*F49,2)</f>
        <v>0</v>
      </c>
      <c r="H49" s="23">
        <f>ROUND(E49-G49,2)</f>
        <v>8</v>
      </c>
    </row>
    <row r="50" spans="1:8" x14ac:dyDescent="0.25">
      <c r="A50" s="13" t="s">
        <v>117</v>
      </c>
    </row>
    <row r="51" spans="1:8" x14ac:dyDescent="0.25">
      <c r="A51" s="14" t="s">
        <v>118</v>
      </c>
      <c r="B51" s="14" t="s">
        <v>48</v>
      </c>
      <c r="C51" s="15">
        <v>10</v>
      </c>
      <c r="D51" s="14">
        <v>0.33300000000000002</v>
      </c>
      <c r="E51" s="23">
        <f>ROUND(C51*D51,2)</f>
        <v>3.33</v>
      </c>
      <c r="F51" s="16">
        <v>0</v>
      </c>
      <c r="G51" s="23">
        <f>ROUND(E51*F51,2)</f>
        <v>0</v>
      </c>
      <c r="H51" s="23">
        <f>ROUND(E51-G51,2)</f>
        <v>3.33</v>
      </c>
    </row>
    <row r="52" spans="1:8" x14ac:dyDescent="0.25">
      <c r="A52" s="13" t="s">
        <v>37</v>
      </c>
    </row>
    <row r="53" spans="1:8" x14ac:dyDescent="0.25">
      <c r="A53" s="14" t="s">
        <v>38</v>
      </c>
      <c r="B53" s="14" t="s">
        <v>39</v>
      </c>
      <c r="C53" s="15">
        <v>19.28</v>
      </c>
      <c r="D53" s="14">
        <v>0.54759999999999998</v>
      </c>
      <c r="E53" s="23">
        <f>ROUND(C53*D53,2)</f>
        <v>10.56</v>
      </c>
      <c r="F53" s="16">
        <v>0</v>
      </c>
      <c r="G53" s="23">
        <f>ROUND(E53*F53,2)</f>
        <v>0</v>
      </c>
      <c r="H53" s="23">
        <f>ROUND(E53-G53,2)</f>
        <v>10.56</v>
      </c>
    </row>
    <row r="54" spans="1:8" x14ac:dyDescent="0.25">
      <c r="A54" s="14" t="s">
        <v>133</v>
      </c>
      <c r="B54" s="14" t="s">
        <v>39</v>
      </c>
      <c r="C54" s="15">
        <v>19.28</v>
      </c>
      <c r="D54" s="14">
        <v>0.11</v>
      </c>
      <c r="E54" s="23">
        <f>ROUND(C54*D54,2)</f>
        <v>2.12</v>
      </c>
      <c r="F54" s="16">
        <v>0</v>
      </c>
      <c r="G54" s="23">
        <f>ROUND(E54*F54,2)</f>
        <v>0</v>
      </c>
      <c r="H54" s="23">
        <f>ROUND(E54-G54,2)</f>
        <v>2.12</v>
      </c>
    </row>
    <row r="55" spans="1:8" x14ac:dyDescent="0.25">
      <c r="A55" s="13" t="s">
        <v>40</v>
      </c>
    </row>
    <row r="56" spans="1:8" x14ac:dyDescent="0.25">
      <c r="A56" s="14" t="s">
        <v>41</v>
      </c>
      <c r="B56" s="14" t="s">
        <v>39</v>
      </c>
      <c r="C56" s="15">
        <v>9.06</v>
      </c>
      <c r="D56" s="14">
        <v>3.5249999999999999</v>
      </c>
      <c r="E56" s="23">
        <f>ROUND(C56*D56,2)</f>
        <v>31.94</v>
      </c>
      <c r="F56" s="16">
        <v>0</v>
      </c>
      <c r="G56" s="23">
        <f>ROUND(E56*F56,2)</f>
        <v>0</v>
      </c>
      <c r="H56" s="23">
        <f>ROUND(E56-G56,2)</f>
        <v>31.94</v>
      </c>
    </row>
    <row r="57" spans="1:8" x14ac:dyDescent="0.25">
      <c r="A57" s="13" t="s">
        <v>43</v>
      </c>
    </row>
    <row r="58" spans="1:8" x14ac:dyDescent="0.25">
      <c r="A58" s="14" t="s">
        <v>41</v>
      </c>
      <c r="B58" s="14" t="s">
        <v>39</v>
      </c>
      <c r="C58" s="15">
        <v>9.06</v>
      </c>
      <c r="D58" s="14">
        <v>0.25</v>
      </c>
      <c r="E58" s="23">
        <f>ROUND(C58*D58,2)</f>
        <v>2.27</v>
      </c>
      <c r="F58" s="16">
        <v>0</v>
      </c>
      <c r="G58" s="23">
        <f>ROUND(E58*F58,2)</f>
        <v>0</v>
      </c>
      <c r="H58" s="23">
        <f>ROUND(E58-G58,2)</f>
        <v>2.27</v>
      </c>
    </row>
    <row r="59" spans="1:8" x14ac:dyDescent="0.25">
      <c r="A59" s="14" t="s">
        <v>42</v>
      </c>
      <c r="B59" s="14" t="s">
        <v>39</v>
      </c>
      <c r="C59" s="15">
        <v>9.06</v>
      </c>
      <c r="D59" s="14">
        <v>7.8600000000000003E-2</v>
      </c>
      <c r="E59" s="23">
        <f>ROUND(C59*D59,2)</f>
        <v>0.71</v>
      </c>
      <c r="F59" s="16">
        <v>0</v>
      </c>
      <c r="G59" s="23">
        <f>ROUND(E59*F59,2)</f>
        <v>0</v>
      </c>
      <c r="H59" s="23">
        <f>ROUND(E59-G59,2)</f>
        <v>0.71</v>
      </c>
    </row>
    <row r="60" spans="1:8" x14ac:dyDescent="0.25">
      <c r="A60" s="13" t="s">
        <v>100</v>
      </c>
    </row>
    <row r="61" spans="1:8" x14ac:dyDescent="0.25">
      <c r="A61" s="14" t="s">
        <v>41</v>
      </c>
      <c r="B61" s="14" t="s">
        <v>39</v>
      </c>
      <c r="C61" s="15">
        <v>9.06</v>
      </c>
      <c r="D61" s="14">
        <v>0.7</v>
      </c>
      <c r="E61" s="23">
        <f>ROUND(C61*D61,2)</f>
        <v>6.34</v>
      </c>
      <c r="F61" s="16">
        <v>0</v>
      </c>
      <c r="G61" s="23">
        <f>ROUND(E61*F61,2)</f>
        <v>0</v>
      </c>
      <c r="H61" s="23">
        <f>ROUND(E61-G61,2)</f>
        <v>6.34</v>
      </c>
    </row>
    <row r="62" spans="1:8" x14ac:dyDescent="0.25">
      <c r="A62" s="14" t="s">
        <v>44</v>
      </c>
      <c r="B62" s="14" t="s">
        <v>39</v>
      </c>
      <c r="C62" s="15">
        <v>19.27</v>
      </c>
      <c r="D62" s="14">
        <v>0.47960000000000003</v>
      </c>
      <c r="E62" s="23">
        <f>ROUND(C62*D62,2)</f>
        <v>9.24</v>
      </c>
      <c r="F62" s="16">
        <v>0</v>
      </c>
      <c r="G62" s="23">
        <f>ROUND(E62*F62,2)</f>
        <v>0</v>
      </c>
      <c r="H62" s="23">
        <f>ROUND(E62-G62,2)</f>
        <v>9.24</v>
      </c>
    </row>
    <row r="63" spans="1:8" x14ac:dyDescent="0.25">
      <c r="A63" s="13" t="s">
        <v>45</v>
      </c>
    </row>
    <row r="64" spans="1:8" x14ac:dyDescent="0.25">
      <c r="A64" s="14" t="s">
        <v>38</v>
      </c>
      <c r="B64" s="14" t="s">
        <v>19</v>
      </c>
      <c r="C64" s="15">
        <v>2.94</v>
      </c>
      <c r="D64" s="14">
        <v>7.6210000000000004</v>
      </c>
      <c r="E64" s="23">
        <f>ROUND(C64*D64,2)</f>
        <v>22.41</v>
      </c>
      <c r="F64" s="16">
        <v>0</v>
      </c>
      <c r="G64" s="23">
        <f>ROUND(E64*F64,2)</f>
        <v>0</v>
      </c>
      <c r="H64" s="23">
        <f>ROUND(E64-G64,2)</f>
        <v>22.41</v>
      </c>
    </row>
    <row r="65" spans="1:8" x14ac:dyDescent="0.25">
      <c r="A65" s="14" t="s">
        <v>133</v>
      </c>
      <c r="B65" s="14" t="s">
        <v>19</v>
      </c>
      <c r="C65" s="15">
        <v>2.94</v>
      </c>
      <c r="D65" s="14">
        <v>2.4064000000000001</v>
      </c>
      <c r="E65" s="23">
        <f>ROUND(C65*D65,2)</f>
        <v>7.07</v>
      </c>
      <c r="F65" s="16">
        <v>0</v>
      </c>
      <c r="G65" s="23">
        <f>ROUND(E65*F65,2)</f>
        <v>0</v>
      </c>
      <c r="H65" s="23">
        <f>ROUND(E65-G65,2)</f>
        <v>7.07</v>
      </c>
    </row>
    <row r="66" spans="1:8" x14ac:dyDescent="0.25">
      <c r="A66" s="14" t="s">
        <v>189</v>
      </c>
      <c r="B66" s="14" t="s">
        <v>19</v>
      </c>
      <c r="C66" s="15">
        <v>2.94</v>
      </c>
      <c r="D66" s="14">
        <v>26.8827</v>
      </c>
      <c r="E66" s="23">
        <f>ROUND(C66*D66,2)</f>
        <v>79.040000000000006</v>
      </c>
      <c r="F66" s="16">
        <v>0</v>
      </c>
      <c r="G66" s="23">
        <f>ROUND(E66*F66,2)</f>
        <v>0</v>
      </c>
      <c r="H66" s="23">
        <f>ROUND(E66-G66,2)</f>
        <v>79.040000000000006</v>
      </c>
    </row>
    <row r="67" spans="1:8" x14ac:dyDescent="0.25">
      <c r="A67" s="13" t="s">
        <v>47</v>
      </c>
    </row>
    <row r="68" spans="1:8" x14ac:dyDescent="0.25">
      <c r="A68" s="14" t="s">
        <v>42</v>
      </c>
      <c r="B68" s="14" t="s">
        <v>48</v>
      </c>
      <c r="C68" s="15">
        <v>11.17</v>
      </c>
      <c r="D68" s="14">
        <v>1</v>
      </c>
      <c r="E68" s="23">
        <f>ROUND(C68*D68,2)</f>
        <v>11.17</v>
      </c>
      <c r="F68" s="16">
        <v>0</v>
      </c>
      <c r="G68" s="23">
        <f>ROUND(E68*F68,2)</f>
        <v>0</v>
      </c>
      <c r="H68" s="23">
        <f t="shared" ref="H68:H74" si="3">ROUND(E68-G68,2)</f>
        <v>11.17</v>
      </c>
    </row>
    <row r="69" spans="1:8" x14ac:dyDescent="0.25">
      <c r="A69" s="14" t="s">
        <v>38</v>
      </c>
      <c r="B69" s="14" t="s">
        <v>48</v>
      </c>
      <c r="C69" s="15">
        <v>6.08</v>
      </c>
      <c r="D69" s="14">
        <v>1</v>
      </c>
      <c r="E69" s="23">
        <f>ROUND(C69*D69,2)</f>
        <v>6.08</v>
      </c>
      <c r="F69" s="16">
        <v>0</v>
      </c>
      <c r="G69" s="23">
        <f>ROUND(E69*F69,2)</f>
        <v>0</v>
      </c>
      <c r="H69" s="23">
        <f t="shared" si="3"/>
        <v>6.08</v>
      </c>
    </row>
    <row r="70" spans="1:8" x14ac:dyDescent="0.25">
      <c r="A70" s="14" t="s">
        <v>133</v>
      </c>
      <c r="B70" s="14" t="s">
        <v>48</v>
      </c>
      <c r="C70" s="15">
        <v>6.51</v>
      </c>
      <c r="D70" s="14">
        <v>1</v>
      </c>
      <c r="E70" s="23">
        <f>ROUND(C70*D70,2)</f>
        <v>6.51</v>
      </c>
      <c r="F70" s="16">
        <v>0</v>
      </c>
      <c r="G70" s="23">
        <f>ROUND(E70*F70,2)</f>
        <v>0</v>
      </c>
      <c r="H70" s="23">
        <f t="shared" si="3"/>
        <v>6.51</v>
      </c>
    </row>
    <row r="71" spans="1:8" x14ac:dyDescent="0.25">
      <c r="A71" s="14" t="s">
        <v>189</v>
      </c>
      <c r="B71" s="14" t="s">
        <v>48</v>
      </c>
      <c r="C71" s="15">
        <v>14.31</v>
      </c>
      <c r="D71" s="14">
        <v>1</v>
      </c>
      <c r="E71" s="23">
        <f>ROUND(C71*D71,2)</f>
        <v>14.31</v>
      </c>
      <c r="F71" s="16">
        <v>0</v>
      </c>
      <c r="G71" s="23">
        <f>ROUND(E71*F71,2)</f>
        <v>0</v>
      </c>
      <c r="H71" s="23">
        <f t="shared" si="3"/>
        <v>14.31</v>
      </c>
    </row>
    <row r="72" spans="1:8" x14ac:dyDescent="0.25">
      <c r="A72" s="9" t="s">
        <v>49</v>
      </c>
      <c r="B72" s="9" t="s">
        <v>48</v>
      </c>
      <c r="C72" s="10">
        <v>31.82</v>
      </c>
      <c r="D72" s="9">
        <v>1</v>
      </c>
      <c r="E72" s="22">
        <f>ROUND(C72*D72,2)</f>
        <v>31.82</v>
      </c>
      <c r="F72" s="11">
        <v>0</v>
      </c>
      <c r="G72" s="22">
        <f>ROUND(E72*F72,2)</f>
        <v>0</v>
      </c>
      <c r="H72" s="22">
        <f t="shared" si="3"/>
        <v>31.82</v>
      </c>
    </row>
    <row r="73" spans="1:8" x14ac:dyDescent="0.25">
      <c r="A73" s="7" t="s">
        <v>50</v>
      </c>
      <c r="E73" s="23">
        <f>SUM(E12:E72)</f>
        <v>1039.7</v>
      </c>
      <c r="G73" s="12">
        <f>SUM(G12:G72)</f>
        <v>0</v>
      </c>
      <c r="H73" s="12">
        <f t="shared" si="3"/>
        <v>1039.7</v>
      </c>
    </row>
    <row r="74" spans="1:8" x14ac:dyDescent="0.25">
      <c r="A74" s="7" t="s">
        <v>51</v>
      </c>
      <c r="E74" s="23" t="e">
        <f>+#REF!-E73</f>
        <v>#REF!</v>
      </c>
      <c r="G74" s="12" t="e">
        <f>+#REF!-G73</f>
        <v>#REF!</v>
      </c>
      <c r="H74" s="12" t="e">
        <f t="shared" si="3"/>
        <v>#REF!</v>
      </c>
    </row>
    <row r="75" spans="1:8" x14ac:dyDescent="0.25">
      <c r="A75" t="s">
        <v>12</v>
      </c>
    </row>
    <row r="76" spans="1:8" x14ac:dyDescent="0.25">
      <c r="A76" s="7" t="s">
        <v>52</v>
      </c>
    </row>
    <row r="77" spans="1:8" x14ac:dyDescent="0.25">
      <c r="A77" s="14" t="s">
        <v>42</v>
      </c>
      <c r="B77" s="14" t="s">
        <v>48</v>
      </c>
      <c r="C77" s="15">
        <v>31.58</v>
      </c>
      <c r="D77" s="14">
        <v>1</v>
      </c>
      <c r="E77" s="23">
        <f>ROUND(C77*D77,2)</f>
        <v>31.58</v>
      </c>
      <c r="F77" s="16">
        <v>0</v>
      </c>
      <c r="G77" s="23">
        <f>ROUND(E77*F77,2)</f>
        <v>0</v>
      </c>
      <c r="H77" s="23">
        <f t="shared" ref="H77:H83" si="4">ROUND(E77-G77,2)</f>
        <v>31.58</v>
      </c>
    </row>
    <row r="78" spans="1:8" x14ac:dyDescent="0.25">
      <c r="A78" s="14" t="s">
        <v>38</v>
      </c>
      <c r="B78" s="14" t="s">
        <v>48</v>
      </c>
      <c r="C78" s="15">
        <v>46.96</v>
      </c>
      <c r="D78" s="14">
        <v>1</v>
      </c>
      <c r="E78" s="23">
        <f>ROUND(C78*D78,2)</f>
        <v>46.96</v>
      </c>
      <c r="F78" s="16">
        <v>0</v>
      </c>
      <c r="G78" s="23">
        <f>ROUND(E78*F78,2)</f>
        <v>0</v>
      </c>
      <c r="H78" s="23">
        <f t="shared" si="4"/>
        <v>46.96</v>
      </c>
    </row>
    <row r="79" spans="1:8" x14ac:dyDescent="0.25">
      <c r="A79" s="14" t="s">
        <v>133</v>
      </c>
      <c r="B79" s="14" t="s">
        <v>48</v>
      </c>
      <c r="C79" s="15">
        <v>31.16</v>
      </c>
      <c r="D79" s="14">
        <v>1</v>
      </c>
      <c r="E79" s="23">
        <f>ROUND(C79*D79,2)</f>
        <v>31.16</v>
      </c>
      <c r="F79" s="16">
        <v>0</v>
      </c>
      <c r="G79" s="23">
        <f>ROUND(E79*F79,2)</f>
        <v>0</v>
      </c>
      <c r="H79" s="23">
        <f t="shared" si="4"/>
        <v>31.16</v>
      </c>
    </row>
    <row r="80" spans="1:8" x14ac:dyDescent="0.25">
      <c r="A80" s="9" t="s">
        <v>189</v>
      </c>
      <c r="B80" s="9" t="s">
        <v>48</v>
      </c>
      <c r="C80" s="10">
        <v>59.44</v>
      </c>
      <c r="D80" s="9">
        <v>1</v>
      </c>
      <c r="E80" s="22">
        <f>ROUND(C80*D80,2)</f>
        <v>59.44</v>
      </c>
      <c r="F80" s="11">
        <v>0</v>
      </c>
      <c r="G80" s="22">
        <f>ROUND(E80*F80,2)</f>
        <v>0</v>
      </c>
      <c r="H80" s="22">
        <f t="shared" si="4"/>
        <v>59.44</v>
      </c>
    </row>
    <row r="81" spans="1:8" x14ac:dyDescent="0.25">
      <c r="A81" s="7" t="s">
        <v>53</v>
      </c>
      <c r="E81" s="23">
        <f>SUM(E77:E80)</f>
        <v>169.14</v>
      </c>
      <c r="G81" s="12">
        <f>SUM(G77:G80)</f>
        <v>0</v>
      </c>
      <c r="H81" s="12">
        <f t="shared" si="4"/>
        <v>169.14</v>
      </c>
    </row>
    <row r="82" spans="1:8" x14ac:dyDescent="0.25">
      <c r="A82" s="7" t="s">
        <v>54</v>
      </c>
      <c r="E82" s="23">
        <f>+E73+E81</f>
        <v>1208.8400000000001</v>
      </c>
      <c r="G82" s="12">
        <f>+G73+G81</f>
        <v>0</v>
      </c>
      <c r="H82" s="12">
        <f t="shared" si="4"/>
        <v>1208.8399999999999</v>
      </c>
    </row>
    <row r="83" spans="1:8" x14ac:dyDescent="0.25">
      <c r="A83" s="7" t="s">
        <v>55</v>
      </c>
      <c r="E83" s="23" t="e">
        <f>+#REF!-E82</f>
        <v>#REF!</v>
      </c>
      <c r="G83" s="12" t="e">
        <f>+#REF!-G82</f>
        <v>#REF!</v>
      </c>
      <c r="H83" s="12" t="e">
        <f t="shared" si="4"/>
        <v>#REF!</v>
      </c>
    </row>
    <row r="84" spans="1:8" x14ac:dyDescent="0.25">
      <c r="A84" t="s">
        <v>119</v>
      </c>
    </row>
    <row r="85" spans="1:8" x14ac:dyDescent="0.25">
      <c r="A85" t="s">
        <v>483</v>
      </c>
    </row>
    <row r="86" spans="1:8" x14ac:dyDescent="0.25">
      <c r="A86" s="7" t="s">
        <v>120</v>
      </c>
    </row>
    <row r="87" spans="1:8" x14ac:dyDescent="0.25">
      <c r="A87" s="7" t="s">
        <v>121</v>
      </c>
    </row>
    <row r="88" spans="1:8" x14ac:dyDescent="0.25">
      <c r="C88"/>
      <c r="E88"/>
    </row>
    <row r="89" spans="1:8" x14ac:dyDescent="0.25">
      <c r="C89"/>
      <c r="E89"/>
    </row>
    <row r="90" spans="1:8" x14ac:dyDescent="0.25">
      <c r="C90"/>
      <c r="E90"/>
    </row>
    <row r="91" spans="1:8" x14ac:dyDescent="0.25">
      <c r="C91"/>
      <c r="E91"/>
    </row>
    <row r="92" spans="1:8" x14ac:dyDescent="0.25">
      <c r="C92"/>
      <c r="E92"/>
    </row>
    <row r="93" spans="1:8" x14ac:dyDescent="0.25">
      <c r="C93"/>
      <c r="E93"/>
    </row>
    <row r="94" spans="1:8" x14ac:dyDescent="0.25">
      <c r="C94"/>
      <c r="E94"/>
    </row>
    <row r="95" spans="1:8" x14ac:dyDescent="0.25">
      <c r="C95"/>
      <c r="E95"/>
    </row>
    <row r="96" spans="1:8" x14ac:dyDescent="0.25">
      <c r="C96"/>
      <c r="E96"/>
    </row>
    <row r="97" spans="1:8" x14ac:dyDescent="0.25">
      <c r="C97"/>
      <c r="E97"/>
    </row>
    <row r="98" spans="1:8" x14ac:dyDescent="0.25">
      <c r="A98" t="str" cm="1">
        <f t="array" aca="1" ref="A98" ca="1">MID(CELL("filename",A1),FIND("]",CELL("filename",A1))+1,256)</f>
        <v>rice5</v>
      </c>
      <c r="C98"/>
      <c r="E98"/>
    </row>
    <row r="99" spans="1:8" x14ac:dyDescent="0.25">
      <c r="A99" s="7" t="s">
        <v>50</v>
      </c>
      <c r="C99"/>
      <c r="E99" s="25">
        <f>VLOOKUP(A99,$A$1:$H$98,5,FALSE)</f>
        <v>1039.7</v>
      </c>
    </row>
    <row r="100" spans="1:8" x14ac:dyDescent="0.25">
      <c r="A100" s="7" t="s">
        <v>288</v>
      </c>
      <c r="C100"/>
      <c r="E100" s="25">
        <f>VLOOKUP(A100,$A$1:$H$98,5,FALSE)</f>
        <v>169.14</v>
      </c>
    </row>
    <row r="101" spans="1:8" x14ac:dyDescent="0.25">
      <c r="A101" s="7" t="s">
        <v>289</v>
      </c>
      <c r="C101"/>
      <c r="E101" s="25">
        <f t="shared" ref="E101:E102" si="5">VLOOKUP(A101,$A$1:$H$98,5,FALSE)</f>
        <v>1208.8400000000001</v>
      </c>
    </row>
    <row r="102" spans="1:8" x14ac:dyDescent="0.25">
      <c r="A102" s="7" t="s">
        <v>55</v>
      </c>
      <c r="C102"/>
      <c r="E102" s="25" t="e">
        <f t="shared" si="5"/>
        <v>#REF!</v>
      </c>
    </row>
    <row r="104" spans="1:8" x14ac:dyDescent="0.25">
      <c r="A104" s="21"/>
      <c r="C104"/>
      <c r="E104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06" spans="1:8" x14ac:dyDescent="0.25">
      <c r="C106"/>
      <c r="E106"/>
    </row>
    <row r="107" spans="1:8" x14ac:dyDescent="0.25">
      <c r="C107"/>
      <c r="E107"/>
    </row>
    <row r="108" spans="1:8" x14ac:dyDescent="0.25">
      <c r="C108"/>
      <c r="E108"/>
    </row>
    <row r="109" spans="1:8" x14ac:dyDescent="0.25">
      <c r="C109"/>
      <c r="E109"/>
    </row>
    <row r="110" spans="1:8" x14ac:dyDescent="0.25">
      <c r="C110"/>
      <c r="E110"/>
    </row>
    <row r="111" spans="1:8" x14ac:dyDescent="0.25">
      <c r="C111"/>
      <c r="E111"/>
    </row>
    <row r="112" spans="1:8" x14ac:dyDescent="0.25">
      <c r="C112"/>
      <c r="E112"/>
    </row>
    <row r="113" spans="1:8" x14ac:dyDescent="0.25">
      <c r="C113"/>
      <c r="E113"/>
    </row>
    <row r="114" spans="1:8" x14ac:dyDescent="0.25">
      <c r="C114"/>
      <c r="E114"/>
    </row>
    <row r="115" spans="1:8" x14ac:dyDescent="0.25">
      <c r="A115" s="21"/>
      <c r="C115"/>
      <c r="E115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  <row r="117" spans="1:8" x14ac:dyDescent="0.25">
      <c r="C117"/>
      <c r="E117"/>
    </row>
    <row r="118" spans="1:8" x14ac:dyDescent="0.25">
      <c r="C118"/>
      <c r="E118"/>
    </row>
    <row r="119" spans="1:8" x14ac:dyDescent="0.25">
      <c r="C119"/>
      <c r="E119"/>
    </row>
    <row r="120" spans="1:8" x14ac:dyDescent="0.25">
      <c r="C120"/>
      <c r="E120"/>
    </row>
    <row r="121" spans="1:8" x14ac:dyDescent="0.25">
      <c r="C121"/>
      <c r="E121"/>
    </row>
    <row r="122" spans="1:8" x14ac:dyDescent="0.25">
      <c r="C122"/>
      <c r="E122"/>
    </row>
    <row r="123" spans="1:8" x14ac:dyDescent="0.25">
      <c r="C123"/>
      <c r="E123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73757-1D44-433D-BC58-39FFD1FD679D}">
  <sheetPr codeName="Sheet48"/>
  <dimension ref="A1:H116"/>
  <sheetViews>
    <sheetView topLeftCell="A100" workbookViewId="0">
      <selection activeCell="D7" sqref="D7"/>
    </sheetView>
  </sheetViews>
  <sheetFormatPr defaultRowHeight="15" x14ac:dyDescent="0.25"/>
  <cols>
    <col min="1" max="1" width="25.5703125" customWidth="1"/>
    <col min="5" max="5" width="11" customWidth="1"/>
    <col min="8" max="8" width="11" customWidth="1"/>
  </cols>
  <sheetData>
    <row r="1" spans="1:8" x14ac:dyDescent="0.25">
      <c r="A1" s="81" t="s">
        <v>213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195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519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C8" s="23"/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4.5</v>
      </c>
      <c r="E12" s="23">
        <f>ROUND(C12*D12,2)</f>
        <v>36.229999999999997</v>
      </c>
      <c r="F12" s="16">
        <v>0</v>
      </c>
      <c r="G12" s="23">
        <f>ROUND(E12*F12,2)</f>
        <v>0</v>
      </c>
      <c r="H12" s="23">
        <f>ROUND(E12-G12,2)</f>
        <v>36.229999999999997</v>
      </c>
    </row>
    <row r="13" spans="1:8" x14ac:dyDescent="0.25">
      <c r="A13" s="14" t="s">
        <v>57</v>
      </c>
      <c r="B13" s="14" t="s">
        <v>16</v>
      </c>
      <c r="C13" s="15">
        <v>7.5</v>
      </c>
      <c r="D13" s="14">
        <v>1.3</v>
      </c>
      <c r="E13" s="23">
        <f>ROUND(C13*D13,2)</f>
        <v>9.75</v>
      </c>
      <c r="F13" s="16">
        <v>0</v>
      </c>
      <c r="G13" s="23">
        <f>ROUND(E13*F13,2)</f>
        <v>0</v>
      </c>
      <c r="H13" s="23">
        <f>ROUND(E13-G13,2)</f>
        <v>9.75</v>
      </c>
    </row>
    <row r="14" spans="1:8" x14ac:dyDescent="0.25">
      <c r="A14" s="13" t="s">
        <v>20</v>
      </c>
      <c r="C14" s="23"/>
      <c r="E14" s="23"/>
    </row>
    <row r="15" spans="1:8" x14ac:dyDescent="0.25">
      <c r="A15" s="14" t="s">
        <v>166</v>
      </c>
      <c r="B15" s="14" t="s">
        <v>21</v>
      </c>
      <c r="C15" s="15">
        <v>26.41</v>
      </c>
      <c r="D15" s="14">
        <v>0.5</v>
      </c>
      <c r="E15" s="23">
        <f>ROUND(C15*D15,2)</f>
        <v>13.21</v>
      </c>
      <c r="F15" s="16">
        <v>0</v>
      </c>
      <c r="G15" s="23">
        <f>ROUND(E15*F15,2)</f>
        <v>0</v>
      </c>
      <c r="H15" s="23">
        <f>ROUND(E15-G15,2)</f>
        <v>13.21</v>
      </c>
    </row>
    <row r="16" spans="1:8" x14ac:dyDescent="0.25">
      <c r="A16" s="14" t="s">
        <v>153</v>
      </c>
      <c r="B16" s="14" t="s">
        <v>21</v>
      </c>
      <c r="C16" s="15">
        <v>43.41</v>
      </c>
      <c r="D16" s="14">
        <v>0.5</v>
      </c>
      <c r="E16" s="23">
        <f>ROUND(C16*D16,2)</f>
        <v>21.71</v>
      </c>
      <c r="F16" s="16">
        <v>0</v>
      </c>
      <c r="G16" s="23">
        <f>ROUND(E16*F16,2)</f>
        <v>0</v>
      </c>
      <c r="H16" s="23">
        <f>ROUND(E16-G16,2)</f>
        <v>21.71</v>
      </c>
    </row>
    <row r="17" spans="1:8" x14ac:dyDescent="0.25">
      <c r="A17" s="14" t="s">
        <v>167</v>
      </c>
      <c r="B17" s="14" t="s">
        <v>21</v>
      </c>
      <c r="C17" s="15">
        <v>31.08</v>
      </c>
      <c r="D17" s="14">
        <v>4.87</v>
      </c>
      <c r="E17" s="23">
        <f>ROUND(C17*D17,2)</f>
        <v>151.36000000000001</v>
      </c>
      <c r="F17" s="16">
        <v>0</v>
      </c>
      <c r="G17" s="23">
        <f>ROUND(E17*F17,2)</f>
        <v>0</v>
      </c>
      <c r="H17" s="23">
        <f>ROUND(E17-G17,2)</f>
        <v>151.36000000000001</v>
      </c>
    </row>
    <row r="18" spans="1:8" x14ac:dyDescent="0.25">
      <c r="A18" s="14" t="s">
        <v>168</v>
      </c>
      <c r="B18" s="14" t="s">
        <v>26</v>
      </c>
      <c r="C18" s="15">
        <v>18.2</v>
      </c>
      <c r="D18" s="14">
        <v>0.8</v>
      </c>
      <c r="E18" s="23">
        <f>ROUND(C18*D18,2)</f>
        <v>14.56</v>
      </c>
      <c r="F18" s="16">
        <v>0</v>
      </c>
      <c r="G18" s="23">
        <f>ROUND(E18*F18,2)</f>
        <v>0</v>
      </c>
      <c r="H18" s="23">
        <f>ROUND(E18-G18,2)</f>
        <v>14.56</v>
      </c>
    </row>
    <row r="19" spans="1:8" x14ac:dyDescent="0.25">
      <c r="A19" s="13" t="s">
        <v>24</v>
      </c>
      <c r="C19" s="23"/>
      <c r="E19" s="23"/>
    </row>
    <row r="20" spans="1:8" x14ac:dyDescent="0.25">
      <c r="A20" s="14" t="s">
        <v>25</v>
      </c>
      <c r="B20" s="14" t="s">
        <v>18</v>
      </c>
      <c r="C20" s="15">
        <v>0.12</v>
      </c>
      <c r="D20" s="14">
        <v>80</v>
      </c>
      <c r="E20" s="23">
        <f t="shared" ref="E20:E27" si="0">ROUND(C20*D20,2)</f>
        <v>9.6</v>
      </c>
      <c r="F20" s="16">
        <v>0</v>
      </c>
      <c r="G20" s="23">
        <f t="shared" ref="G20:G27" si="1">ROUND(E20*F20,2)</f>
        <v>0</v>
      </c>
      <c r="H20" s="23">
        <f t="shared" ref="H20:H27" si="2">ROUND(E20-G20,2)</f>
        <v>9.6</v>
      </c>
    </row>
    <row r="21" spans="1:8" x14ac:dyDescent="0.25">
      <c r="A21" s="14" t="s">
        <v>137</v>
      </c>
      <c r="B21" s="14" t="s">
        <v>26</v>
      </c>
      <c r="C21" s="15">
        <v>2.69</v>
      </c>
      <c r="D21" s="14">
        <v>2</v>
      </c>
      <c r="E21" s="23">
        <f t="shared" si="0"/>
        <v>5.38</v>
      </c>
      <c r="F21" s="16">
        <v>0</v>
      </c>
      <c r="G21" s="23">
        <f t="shared" si="1"/>
        <v>0</v>
      </c>
      <c r="H21" s="23">
        <f t="shared" si="2"/>
        <v>5.38</v>
      </c>
    </row>
    <row r="22" spans="1:8" x14ac:dyDescent="0.25">
      <c r="A22" s="14" t="s">
        <v>169</v>
      </c>
      <c r="B22" s="14" t="s">
        <v>26</v>
      </c>
      <c r="C22" s="15">
        <v>13.75</v>
      </c>
      <c r="D22" s="14">
        <v>1.3</v>
      </c>
      <c r="E22" s="23">
        <f t="shared" si="0"/>
        <v>17.88</v>
      </c>
      <c r="F22" s="16">
        <v>0</v>
      </c>
      <c r="G22" s="23">
        <f t="shared" si="1"/>
        <v>0</v>
      </c>
      <c r="H22" s="23">
        <f t="shared" si="2"/>
        <v>17.88</v>
      </c>
    </row>
    <row r="23" spans="1:8" x14ac:dyDescent="0.25">
      <c r="A23" s="14" t="s">
        <v>170</v>
      </c>
      <c r="B23" s="14" t="s">
        <v>18</v>
      </c>
      <c r="C23" s="15">
        <v>6.91</v>
      </c>
      <c r="D23" s="14">
        <v>3</v>
      </c>
      <c r="E23" s="23">
        <f t="shared" si="0"/>
        <v>20.73</v>
      </c>
      <c r="F23" s="16">
        <v>0</v>
      </c>
      <c r="G23" s="23">
        <f t="shared" si="1"/>
        <v>0</v>
      </c>
      <c r="H23" s="23">
        <f t="shared" si="2"/>
        <v>20.73</v>
      </c>
    </row>
    <row r="24" spans="1:8" x14ac:dyDescent="0.25">
      <c r="A24" s="14" t="s">
        <v>171</v>
      </c>
      <c r="B24" s="14" t="s">
        <v>18</v>
      </c>
      <c r="C24" s="15">
        <v>61.59</v>
      </c>
      <c r="D24" s="14">
        <v>0.5</v>
      </c>
      <c r="E24" s="23">
        <f t="shared" si="0"/>
        <v>30.8</v>
      </c>
      <c r="F24" s="16">
        <v>0</v>
      </c>
      <c r="G24" s="23">
        <f t="shared" si="1"/>
        <v>0</v>
      </c>
      <c r="H24" s="23">
        <f t="shared" si="2"/>
        <v>30.8</v>
      </c>
    </row>
    <row r="25" spans="1:8" x14ac:dyDescent="0.25">
      <c r="A25" s="14" t="s">
        <v>172</v>
      </c>
      <c r="B25" s="14" t="s">
        <v>26</v>
      </c>
      <c r="C25" s="15">
        <v>17.78</v>
      </c>
      <c r="D25" s="14">
        <v>2</v>
      </c>
      <c r="E25" s="23">
        <f t="shared" si="0"/>
        <v>35.56</v>
      </c>
      <c r="F25" s="16">
        <v>0</v>
      </c>
      <c r="G25" s="23">
        <f t="shared" si="1"/>
        <v>0</v>
      </c>
      <c r="H25" s="23">
        <f t="shared" si="2"/>
        <v>35.56</v>
      </c>
    </row>
    <row r="26" spans="1:8" x14ac:dyDescent="0.25">
      <c r="A26" s="14" t="s">
        <v>173</v>
      </c>
      <c r="B26" s="14" t="s">
        <v>18</v>
      </c>
      <c r="C26" s="15">
        <v>16.5</v>
      </c>
      <c r="D26" s="14">
        <v>0.67</v>
      </c>
      <c r="E26" s="23">
        <f t="shared" si="0"/>
        <v>11.06</v>
      </c>
      <c r="F26" s="16">
        <v>0</v>
      </c>
      <c r="G26" s="23">
        <f t="shared" si="1"/>
        <v>0</v>
      </c>
      <c r="H26" s="23">
        <f t="shared" si="2"/>
        <v>11.06</v>
      </c>
    </row>
    <row r="27" spans="1:8" x14ac:dyDescent="0.25">
      <c r="A27" s="14" t="s">
        <v>174</v>
      </c>
      <c r="B27" s="14" t="s">
        <v>18</v>
      </c>
      <c r="C27" s="15">
        <v>3</v>
      </c>
      <c r="D27" s="14">
        <v>7.5</v>
      </c>
      <c r="E27" s="23">
        <f t="shared" si="0"/>
        <v>22.5</v>
      </c>
      <c r="F27" s="16">
        <v>0</v>
      </c>
      <c r="G27" s="23">
        <f t="shared" si="1"/>
        <v>0</v>
      </c>
      <c r="H27" s="23">
        <f t="shared" si="2"/>
        <v>22.5</v>
      </c>
    </row>
    <row r="28" spans="1:8" x14ac:dyDescent="0.25">
      <c r="A28" s="13" t="s">
        <v>27</v>
      </c>
      <c r="C28" s="23"/>
      <c r="E28" s="23"/>
    </row>
    <row r="29" spans="1:8" x14ac:dyDescent="0.25">
      <c r="A29" s="14" t="s">
        <v>395</v>
      </c>
      <c r="B29" s="14" t="s">
        <v>18</v>
      </c>
      <c r="C29" s="15">
        <v>1.23</v>
      </c>
      <c r="D29" s="14">
        <v>8</v>
      </c>
      <c r="E29" s="23">
        <f>ROUND(C29*D29,2)</f>
        <v>9.84</v>
      </c>
      <c r="F29" s="16">
        <v>0</v>
      </c>
      <c r="G29" s="23">
        <f>ROUND(E29*F29,2)</f>
        <v>0</v>
      </c>
      <c r="H29" s="23">
        <f>ROUND(E29-G29,2)</f>
        <v>9.84</v>
      </c>
    </row>
    <row r="30" spans="1:8" x14ac:dyDescent="0.25">
      <c r="A30" s="14" t="s">
        <v>468</v>
      </c>
      <c r="B30" s="14" t="s">
        <v>18</v>
      </c>
      <c r="C30" s="15">
        <v>3.73</v>
      </c>
      <c r="D30" s="14">
        <v>0.6</v>
      </c>
      <c r="E30" s="23">
        <f>ROUND(C30*D30,2)</f>
        <v>2.2400000000000002</v>
      </c>
      <c r="F30" s="16">
        <v>0</v>
      </c>
      <c r="G30" s="23">
        <f>ROUND(E30*F30,2)</f>
        <v>0</v>
      </c>
      <c r="H30" s="23">
        <f>ROUND(E30-G30,2)</f>
        <v>2.2400000000000002</v>
      </c>
    </row>
    <row r="31" spans="1:8" x14ac:dyDescent="0.25">
      <c r="A31" s="13" t="s">
        <v>33</v>
      </c>
      <c r="C31" s="23"/>
      <c r="E31" s="23"/>
    </row>
    <row r="32" spans="1:8" x14ac:dyDescent="0.25">
      <c r="A32" s="14" t="s">
        <v>193</v>
      </c>
      <c r="B32" s="14" t="s">
        <v>29</v>
      </c>
      <c r="C32" s="15">
        <v>6.31</v>
      </c>
      <c r="D32" s="14">
        <v>23</v>
      </c>
      <c r="E32" s="23">
        <f>ROUND(C32*D32,2)</f>
        <v>145.13</v>
      </c>
      <c r="F32" s="16">
        <v>0</v>
      </c>
      <c r="G32" s="23">
        <f>ROUND(E32*F32,2)</f>
        <v>0</v>
      </c>
      <c r="H32" s="23">
        <f>ROUND(E32-G32,2)</f>
        <v>145.13</v>
      </c>
    </row>
    <row r="33" spans="1:8" x14ac:dyDescent="0.25">
      <c r="A33" s="14" t="s">
        <v>194</v>
      </c>
      <c r="B33" s="14" t="s">
        <v>29</v>
      </c>
      <c r="C33" s="15">
        <v>1.93</v>
      </c>
      <c r="D33" s="14">
        <v>4.25</v>
      </c>
      <c r="E33" s="23">
        <f>ROUND(C33*D33,2)</f>
        <v>8.1999999999999993</v>
      </c>
      <c r="F33" s="16">
        <v>0</v>
      </c>
      <c r="G33" s="23">
        <f>ROUND(E33*F33,2)</f>
        <v>0</v>
      </c>
      <c r="H33" s="23">
        <f>ROUND(E33-G33,2)</f>
        <v>8.1999999999999993</v>
      </c>
    </row>
    <row r="34" spans="1:8" x14ac:dyDescent="0.25">
      <c r="A34" s="14" t="s">
        <v>176</v>
      </c>
      <c r="B34" s="14" t="s">
        <v>177</v>
      </c>
      <c r="C34" s="15">
        <v>0.28999999999999998</v>
      </c>
      <c r="D34" s="14">
        <v>4.25</v>
      </c>
      <c r="E34" s="23">
        <f>ROUND(C34*D34,2)</f>
        <v>1.23</v>
      </c>
      <c r="F34" s="16">
        <v>0</v>
      </c>
      <c r="G34" s="23">
        <f>ROUND(E34*F34,2)</f>
        <v>0</v>
      </c>
      <c r="H34" s="23">
        <f>ROUND(E34-G34,2)</f>
        <v>1.23</v>
      </c>
    </row>
    <row r="35" spans="1:8" x14ac:dyDescent="0.25">
      <c r="A35" s="13" t="s">
        <v>113</v>
      </c>
      <c r="C35" s="23"/>
      <c r="E35" s="23"/>
    </row>
    <row r="36" spans="1:8" x14ac:dyDescent="0.25">
      <c r="A36" s="14" t="s">
        <v>180</v>
      </c>
      <c r="B36" s="14" t="s">
        <v>26</v>
      </c>
      <c r="C36" s="15">
        <v>3.5</v>
      </c>
      <c r="D36" s="14">
        <v>1.5</v>
      </c>
      <c r="E36" s="23">
        <f>ROUND(C36*D36,2)</f>
        <v>5.25</v>
      </c>
      <c r="F36" s="16">
        <v>0</v>
      </c>
      <c r="G36" s="23">
        <f>ROUND(E36*F36,2)</f>
        <v>0</v>
      </c>
      <c r="H36" s="23">
        <f>ROUND(E36-G36,2)</f>
        <v>5.25</v>
      </c>
    </row>
    <row r="37" spans="1:8" x14ac:dyDescent="0.25">
      <c r="A37" s="14" t="s">
        <v>179</v>
      </c>
      <c r="B37" s="14" t="s">
        <v>26</v>
      </c>
      <c r="C37" s="15">
        <v>2</v>
      </c>
      <c r="D37" s="14">
        <v>0.5</v>
      </c>
      <c r="E37" s="23">
        <f>ROUND(C37*D37,2)</f>
        <v>1</v>
      </c>
      <c r="F37" s="16">
        <v>0</v>
      </c>
      <c r="G37" s="23">
        <f>ROUND(E37*F37,2)</f>
        <v>0</v>
      </c>
      <c r="H37" s="23">
        <f>ROUND(E37-G37,2)</f>
        <v>1</v>
      </c>
    </row>
    <row r="38" spans="1:8" x14ac:dyDescent="0.25">
      <c r="A38" s="14" t="s">
        <v>181</v>
      </c>
      <c r="B38" s="14" t="s">
        <v>26</v>
      </c>
      <c r="C38" s="15">
        <v>4.17</v>
      </c>
      <c r="D38" s="14">
        <v>0.5</v>
      </c>
      <c r="E38" s="23">
        <f>ROUND(C38*D38,2)</f>
        <v>2.09</v>
      </c>
      <c r="F38" s="16">
        <v>0</v>
      </c>
      <c r="G38" s="23">
        <f>ROUND(E38*F38,2)</f>
        <v>0</v>
      </c>
      <c r="H38" s="23">
        <f>ROUND(E38-G38,2)</f>
        <v>2.09</v>
      </c>
    </row>
    <row r="39" spans="1:8" x14ac:dyDescent="0.25">
      <c r="A39" s="14" t="s">
        <v>182</v>
      </c>
      <c r="B39" s="14" t="s">
        <v>26</v>
      </c>
      <c r="C39" s="15">
        <v>2.86</v>
      </c>
      <c r="D39" s="14">
        <v>0.4</v>
      </c>
      <c r="E39" s="23">
        <f>ROUND(C39*D39,2)</f>
        <v>1.1399999999999999</v>
      </c>
      <c r="F39" s="16">
        <v>0</v>
      </c>
      <c r="G39" s="23">
        <f>ROUND(E39*F39,2)</f>
        <v>0</v>
      </c>
      <c r="H39" s="23">
        <f>ROUND(E39-G39,2)</f>
        <v>1.1399999999999999</v>
      </c>
    </row>
    <row r="40" spans="1:8" x14ac:dyDescent="0.25">
      <c r="A40" s="13" t="s">
        <v>61</v>
      </c>
      <c r="C40" s="23"/>
      <c r="E40" s="23"/>
    </row>
    <row r="41" spans="1:8" x14ac:dyDescent="0.25">
      <c r="A41" s="14" t="s">
        <v>183</v>
      </c>
      <c r="B41" s="14" t="s">
        <v>21</v>
      </c>
      <c r="C41" s="15">
        <v>13.6</v>
      </c>
      <c r="D41" s="14">
        <v>5.87</v>
      </c>
      <c r="E41" s="23">
        <f>ROUND(C41*D41,2)</f>
        <v>79.83</v>
      </c>
      <c r="F41" s="16">
        <v>0</v>
      </c>
      <c r="G41" s="23">
        <f>ROUND(E41*F41,2)</f>
        <v>0</v>
      </c>
      <c r="H41" s="23">
        <f>ROUND(E41-G41,2)</f>
        <v>79.83</v>
      </c>
    </row>
    <row r="42" spans="1:8" x14ac:dyDescent="0.25">
      <c r="A42" s="13" t="s">
        <v>130</v>
      </c>
      <c r="C42" s="23"/>
      <c r="E42" s="23"/>
    </row>
    <row r="43" spans="1:8" x14ac:dyDescent="0.25">
      <c r="A43" s="14" t="s">
        <v>184</v>
      </c>
      <c r="B43" s="14" t="s">
        <v>123</v>
      </c>
      <c r="C43" s="15">
        <v>0.3</v>
      </c>
      <c r="D43" s="14">
        <v>180</v>
      </c>
      <c r="E43" s="23">
        <f>ROUND(C43*D43,2)</f>
        <v>54</v>
      </c>
      <c r="F43" s="16">
        <v>0</v>
      </c>
      <c r="G43" s="23">
        <f>ROUND(E43*F43,2)</f>
        <v>0</v>
      </c>
      <c r="H43" s="23">
        <f>ROUND(E43-G43,2)</f>
        <v>54</v>
      </c>
    </row>
    <row r="44" spans="1:8" x14ac:dyDescent="0.25">
      <c r="A44" s="13" t="s">
        <v>185</v>
      </c>
      <c r="C44" s="23"/>
      <c r="E44" s="23"/>
    </row>
    <row r="45" spans="1:8" x14ac:dyDescent="0.25">
      <c r="A45" s="14" t="s">
        <v>186</v>
      </c>
      <c r="B45" s="14" t="s">
        <v>123</v>
      </c>
      <c r="C45" s="15">
        <v>0.4</v>
      </c>
      <c r="D45" s="14">
        <v>180</v>
      </c>
      <c r="E45" s="23">
        <f>ROUND(C45*D45,2)</f>
        <v>72</v>
      </c>
      <c r="F45" s="16">
        <v>0</v>
      </c>
      <c r="G45" s="23">
        <f>ROUND(E45*F45,2)</f>
        <v>0</v>
      </c>
      <c r="H45" s="23">
        <f>ROUND(E45-G45,2)</f>
        <v>72</v>
      </c>
    </row>
    <row r="46" spans="1:8" x14ac:dyDescent="0.25">
      <c r="A46" s="13" t="s">
        <v>99</v>
      </c>
      <c r="C46" s="23"/>
      <c r="E46" s="23"/>
    </row>
    <row r="47" spans="1:8" x14ac:dyDescent="0.25">
      <c r="A47" s="14" t="s">
        <v>187</v>
      </c>
      <c r="B47" s="14" t="s">
        <v>48</v>
      </c>
      <c r="C47" s="15">
        <v>4.5</v>
      </c>
      <c r="D47" s="14">
        <v>0.5</v>
      </c>
      <c r="E47" s="23">
        <f>ROUND(C47*D47,2)</f>
        <v>2.25</v>
      </c>
      <c r="F47" s="16">
        <v>0</v>
      </c>
      <c r="G47" s="23">
        <f>ROUND(E47*F47,2)</f>
        <v>0</v>
      </c>
      <c r="H47" s="23">
        <f>ROUND(E47-G47,2)</f>
        <v>2.25</v>
      </c>
    </row>
    <row r="48" spans="1:8" x14ac:dyDescent="0.25">
      <c r="A48" s="13" t="s">
        <v>115</v>
      </c>
      <c r="C48" s="23"/>
      <c r="E48" s="23"/>
    </row>
    <row r="49" spans="1:8" x14ac:dyDescent="0.25">
      <c r="A49" s="14" t="s">
        <v>188</v>
      </c>
      <c r="B49" s="14" t="s">
        <v>48</v>
      </c>
      <c r="C49" s="15">
        <v>8</v>
      </c>
      <c r="D49" s="14">
        <v>1</v>
      </c>
      <c r="E49" s="23">
        <f>ROUND(C49*D49,2)</f>
        <v>8</v>
      </c>
      <c r="F49" s="16">
        <v>0</v>
      </c>
      <c r="G49" s="23">
        <f>ROUND(E49*F49,2)</f>
        <v>0</v>
      </c>
      <c r="H49" s="23">
        <f>ROUND(E49-G49,2)</f>
        <v>8</v>
      </c>
    </row>
    <row r="50" spans="1:8" x14ac:dyDescent="0.25">
      <c r="A50" s="13" t="s">
        <v>117</v>
      </c>
      <c r="C50" s="23"/>
      <c r="E50" s="23"/>
    </row>
    <row r="51" spans="1:8" x14ac:dyDescent="0.25">
      <c r="A51" s="14" t="s">
        <v>118</v>
      </c>
      <c r="B51" s="14" t="s">
        <v>48</v>
      </c>
      <c r="C51" s="15">
        <v>10</v>
      </c>
      <c r="D51" s="14">
        <v>0.33300000000000002</v>
      </c>
      <c r="E51" s="23">
        <f>ROUND(C51*D51,2)</f>
        <v>3.33</v>
      </c>
      <c r="F51" s="16">
        <v>0</v>
      </c>
      <c r="G51" s="23">
        <f>ROUND(E51*F51,2)</f>
        <v>0</v>
      </c>
      <c r="H51" s="23">
        <f>ROUND(E51-G51,2)</f>
        <v>3.33</v>
      </c>
    </row>
    <row r="52" spans="1:8" x14ac:dyDescent="0.25">
      <c r="A52" s="13" t="s">
        <v>37</v>
      </c>
      <c r="C52" s="23"/>
      <c r="E52" s="23"/>
    </row>
    <row r="53" spans="1:8" x14ac:dyDescent="0.25">
      <c r="A53" s="14" t="s">
        <v>38</v>
      </c>
      <c r="B53" s="14" t="s">
        <v>39</v>
      </c>
      <c r="C53" s="15">
        <v>19.28</v>
      </c>
      <c r="D53" s="14">
        <v>0.5</v>
      </c>
      <c r="E53" s="23">
        <f>ROUND(C53*D53,2)</f>
        <v>9.64</v>
      </c>
      <c r="F53" s="16">
        <v>0</v>
      </c>
      <c r="G53" s="23">
        <f>ROUND(E53*F53,2)</f>
        <v>0</v>
      </c>
      <c r="H53" s="23">
        <f>ROUND(E53-G53,2)</f>
        <v>9.64</v>
      </c>
    </row>
    <row r="54" spans="1:8" x14ac:dyDescent="0.25">
      <c r="A54" s="14" t="s">
        <v>133</v>
      </c>
      <c r="B54" s="14" t="s">
        <v>39</v>
      </c>
      <c r="C54" s="15">
        <v>19.28</v>
      </c>
      <c r="D54" s="14">
        <v>0.11</v>
      </c>
      <c r="E54" s="23">
        <f>ROUND(C54*D54,2)</f>
        <v>2.12</v>
      </c>
      <c r="F54" s="16">
        <v>0</v>
      </c>
      <c r="G54" s="23">
        <f>ROUND(E54*F54,2)</f>
        <v>0</v>
      </c>
      <c r="H54" s="23">
        <f>ROUND(E54-G54,2)</f>
        <v>2.12</v>
      </c>
    </row>
    <row r="55" spans="1:8" x14ac:dyDescent="0.25">
      <c r="A55" s="13" t="s">
        <v>40</v>
      </c>
      <c r="C55" s="23"/>
      <c r="E55" s="23"/>
    </row>
    <row r="56" spans="1:8" x14ac:dyDescent="0.25">
      <c r="A56" s="14" t="s">
        <v>41</v>
      </c>
      <c r="B56" s="14" t="s">
        <v>39</v>
      </c>
      <c r="C56" s="15">
        <v>9.06</v>
      </c>
      <c r="D56" s="14">
        <v>2.375</v>
      </c>
      <c r="E56" s="23">
        <f>ROUND(C56*D56,2)</f>
        <v>21.52</v>
      </c>
      <c r="F56" s="16">
        <v>0</v>
      </c>
      <c r="G56" s="23">
        <f>ROUND(E56*F56,2)</f>
        <v>0</v>
      </c>
      <c r="H56" s="23">
        <f>ROUND(E56-G56,2)</f>
        <v>21.52</v>
      </c>
    </row>
    <row r="57" spans="1:8" x14ac:dyDescent="0.25">
      <c r="A57" s="13" t="s">
        <v>43</v>
      </c>
      <c r="C57" s="23"/>
      <c r="E57" s="23"/>
    </row>
    <row r="58" spans="1:8" x14ac:dyDescent="0.25">
      <c r="A58" s="14" t="s">
        <v>41</v>
      </c>
      <c r="B58" s="14" t="s">
        <v>39</v>
      </c>
      <c r="C58" s="15">
        <v>9.06</v>
      </c>
      <c r="D58" s="14">
        <v>0.25</v>
      </c>
      <c r="E58" s="23">
        <f>ROUND(C58*D58,2)</f>
        <v>2.27</v>
      </c>
      <c r="F58" s="16">
        <v>0</v>
      </c>
      <c r="G58" s="23">
        <f>ROUND(E58*F58,2)</f>
        <v>0</v>
      </c>
      <c r="H58" s="23">
        <f>ROUND(E58-G58,2)</f>
        <v>2.27</v>
      </c>
    </row>
    <row r="59" spans="1:8" x14ac:dyDescent="0.25">
      <c r="A59" s="14" t="s">
        <v>42</v>
      </c>
      <c r="B59" s="14" t="s">
        <v>39</v>
      </c>
      <c r="C59" s="15">
        <v>9.06</v>
      </c>
      <c r="D59" s="14">
        <v>7.8600000000000003E-2</v>
      </c>
      <c r="E59" s="23">
        <f>ROUND(C59*D59,2)</f>
        <v>0.71</v>
      </c>
      <c r="F59" s="16">
        <v>0</v>
      </c>
      <c r="G59" s="23">
        <f>ROUND(E59*F59,2)</f>
        <v>0</v>
      </c>
      <c r="H59" s="23">
        <f>ROUND(E59-G59,2)</f>
        <v>0.71</v>
      </c>
    </row>
    <row r="60" spans="1:8" x14ac:dyDescent="0.25">
      <c r="A60" s="13" t="s">
        <v>100</v>
      </c>
      <c r="C60" s="23"/>
      <c r="E60" s="23"/>
    </row>
    <row r="61" spans="1:8" x14ac:dyDescent="0.25">
      <c r="A61" s="14" t="s">
        <v>41</v>
      </c>
      <c r="B61" s="14" t="s">
        <v>39</v>
      </c>
      <c r="C61" s="15">
        <v>9.06</v>
      </c>
      <c r="D61" s="14">
        <v>0.7</v>
      </c>
      <c r="E61" s="23">
        <f>ROUND(C61*D61,2)</f>
        <v>6.34</v>
      </c>
      <c r="F61" s="16">
        <v>0</v>
      </c>
      <c r="G61" s="23">
        <f>ROUND(E61*F61,2)</f>
        <v>0</v>
      </c>
      <c r="H61" s="23">
        <f>ROUND(E61-G61,2)</f>
        <v>6.34</v>
      </c>
    </row>
    <row r="62" spans="1:8" x14ac:dyDescent="0.25">
      <c r="A62" s="14" t="s">
        <v>44</v>
      </c>
      <c r="B62" s="14" t="s">
        <v>39</v>
      </c>
      <c r="C62" s="15">
        <v>19.27</v>
      </c>
      <c r="D62" s="14">
        <v>0.47960000000000003</v>
      </c>
      <c r="E62" s="23">
        <f>ROUND(C62*D62,2)</f>
        <v>9.24</v>
      </c>
      <c r="F62" s="16">
        <v>0</v>
      </c>
      <c r="G62" s="23">
        <f>ROUND(E62*F62,2)</f>
        <v>0</v>
      </c>
      <c r="H62" s="23">
        <f>ROUND(E62-G62,2)</f>
        <v>9.24</v>
      </c>
    </row>
    <row r="63" spans="1:8" x14ac:dyDescent="0.25">
      <c r="A63" s="13" t="s">
        <v>45</v>
      </c>
      <c r="C63" s="23"/>
      <c r="E63" s="23"/>
    </row>
    <row r="64" spans="1:8" x14ac:dyDescent="0.25">
      <c r="A64" s="14" t="s">
        <v>38</v>
      </c>
      <c r="B64" s="14" t="s">
        <v>19</v>
      </c>
      <c r="C64" s="15">
        <v>2.94</v>
      </c>
      <c r="D64" s="14">
        <v>7.2043999999999997</v>
      </c>
      <c r="E64" s="23">
        <f>ROUND(C64*D64,2)</f>
        <v>21.18</v>
      </c>
      <c r="F64" s="16">
        <v>0</v>
      </c>
      <c r="G64" s="23">
        <f>ROUND(E64*F64,2)</f>
        <v>0</v>
      </c>
      <c r="H64" s="23">
        <f>ROUND(E64-G64,2)</f>
        <v>21.18</v>
      </c>
    </row>
    <row r="65" spans="1:8" x14ac:dyDescent="0.25">
      <c r="A65" s="14" t="s">
        <v>133</v>
      </c>
      <c r="B65" s="14" t="s">
        <v>19</v>
      </c>
      <c r="C65" s="15">
        <v>2.94</v>
      </c>
      <c r="D65" s="14">
        <v>2.4064000000000001</v>
      </c>
      <c r="E65" s="23">
        <f>ROUND(C65*D65,2)</f>
        <v>7.07</v>
      </c>
      <c r="F65" s="16">
        <v>0</v>
      </c>
      <c r="G65" s="23">
        <f>ROUND(E65*F65,2)</f>
        <v>0</v>
      </c>
      <c r="H65" s="23">
        <f>ROUND(E65-G65,2)</f>
        <v>7.07</v>
      </c>
    </row>
    <row r="66" spans="1:8" x14ac:dyDescent="0.25">
      <c r="A66" s="14" t="s">
        <v>189</v>
      </c>
      <c r="B66" s="14" t="s">
        <v>19</v>
      </c>
      <c r="C66" s="15">
        <v>2.94</v>
      </c>
      <c r="D66" s="14">
        <v>21.995000000000001</v>
      </c>
      <c r="E66" s="23">
        <f>ROUND(C66*D66,2)</f>
        <v>64.67</v>
      </c>
      <c r="F66" s="16">
        <v>0</v>
      </c>
      <c r="G66" s="23">
        <f>ROUND(E66*F66,2)</f>
        <v>0</v>
      </c>
      <c r="H66" s="23">
        <f>ROUND(E66-G66,2)</f>
        <v>64.67</v>
      </c>
    </row>
    <row r="67" spans="1:8" x14ac:dyDescent="0.25">
      <c r="A67" s="13" t="s">
        <v>47</v>
      </c>
      <c r="C67" s="23"/>
      <c r="E67" s="23"/>
    </row>
    <row r="68" spans="1:8" x14ac:dyDescent="0.25">
      <c r="A68" s="14" t="s">
        <v>42</v>
      </c>
      <c r="B68" s="14" t="s">
        <v>48</v>
      </c>
      <c r="C68" s="15">
        <v>11.07</v>
      </c>
      <c r="D68" s="14">
        <v>1</v>
      </c>
      <c r="E68" s="23">
        <f>ROUND(C68*D68,2)</f>
        <v>11.07</v>
      </c>
      <c r="F68" s="16">
        <v>0</v>
      </c>
      <c r="G68" s="23">
        <f>ROUND(E68*F68,2)</f>
        <v>0</v>
      </c>
      <c r="H68" s="23">
        <f t="shared" ref="H68:H74" si="3">ROUND(E68-G68,2)</f>
        <v>11.07</v>
      </c>
    </row>
    <row r="69" spans="1:8" x14ac:dyDescent="0.25">
      <c r="A69" s="14" t="s">
        <v>38</v>
      </c>
      <c r="B69" s="14" t="s">
        <v>48</v>
      </c>
      <c r="C69" s="15">
        <v>5.75</v>
      </c>
      <c r="D69" s="14">
        <v>1</v>
      </c>
      <c r="E69" s="23">
        <f>ROUND(C69*D69,2)</f>
        <v>5.75</v>
      </c>
      <c r="F69" s="16">
        <v>0</v>
      </c>
      <c r="G69" s="23">
        <f>ROUND(E69*F69,2)</f>
        <v>0</v>
      </c>
      <c r="H69" s="23">
        <f t="shared" si="3"/>
        <v>5.75</v>
      </c>
    </row>
    <row r="70" spans="1:8" x14ac:dyDescent="0.25">
      <c r="A70" s="14" t="s">
        <v>133</v>
      </c>
      <c r="B70" s="14" t="s">
        <v>48</v>
      </c>
      <c r="C70" s="15">
        <v>6.51</v>
      </c>
      <c r="D70" s="14">
        <v>1</v>
      </c>
      <c r="E70" s="23">
        <f>ROUND(C70*D70,2)</f>
        <v>6.51</v>
      </c>
      <c r="F70" s="16">
        <v>0</v>
      </c>
      <c r="G70" s="23">
        <f>ROUND(E70*F70,2)</f>
        <v>0</v>
      </c>
      <c r="H70" s="23">
        <f t="shared" si="3"/>
        <v>6.51</v>
      </c>
    </row>
    <row r="71" spans="1:8" x14ac:dyDescent="0.25">
      <c r="A71" s="14" t="s">
        <v>189</v>
      </c>
      <c r="B71" s="14" t="s">
        <v>48</v>
      </c>
      <c r="C71" s="15">
        <v>14.31</v>
      </c>
      <c r="D71" s="14">
        <v>1</v>
      </c>
      <c r="E71" s="23">
        <f>ROUND(C71*D71,2)</f>
        <v>14.31</v>
      </c>
      <c r="F71" s="16">
        <v>0</v>
      </c>
      <c r="G71" s="23">
        <f>ROUND(E71*F71,2)</f>
        <v>0</v>
      </c>
      <c r="H71" s="23">
        <f t="shared" si="3"/>
        <v>14.31</v>
      </c>
    </row>
    <row r="72" spans="1:8" x14ac:dyDescent="0.25">
      <c r="A72" s="9" t="s">
        <v>49</v>
      </c>
      <c r="B72" s="9" t="s">
        <v>48</v>
      </c>
      <c r="C72" s="10">
        <v>30.91</v>
      </c>
      <c r="D72" s="9">
        <v>1</v>
      </c>
      <c r="E72" s="22">
        <f>ROUND(C72*D72,2)</f>
        <v>30.91</v>
      </c>
      <c r="F72" s="11">
        <v>0</v>
      </c>
      <c r="G72" s="22">
        <f>ROUND(E72*F72,2)</f>
        <v>0</v>
      </c>
      <c r="H72" s="22">
        <f t="shared" si="3"/>
        <v>30.91</v>
      </c>
    </row>
    <row r="73" spans="1:8" x14ac:dyDescent="0.25">
      <c r="A73" s="7" t="s">
        <v>50</v>
      </c>
      <c r="C73" s="23"/>
      <c r="E73" s="23">
        <f>SUM(E12:E72)</f>
        <v>1009.1700000000001</v>
      </c>
      <c r="G73" s="12">
        <f>SUM(G12:G72)</f>
        <v>0</v>
      </c>
      <c r="H73" s="12">
        <f t="shared" si="3"/>
        <v>1009.17</v>
      </c>
    </row>
    <row r="74" spans="1:8" x14ac:dyDescent="0.25">
      <c r="A74" s="7" t="s">
        <v>51</v>
      </c>
      <c r="C74" s="23"/>
      <c r="E74" s="23" t="e">
        <f>+#REF!-E73</f>
        <v>#REF!</v>
      </c>
      <c r="G74" s="12" t="e">
        <f>+#REF!-G73</f>
        <v>#REF!</v>
      </c>
      <c r="H74" s="12" t="e">
        <f t="shared" si="3"/>
        <v>#REF!</v>
      </c>
    </row>
    <row r="75" spans="1:8" x14ac:dyDescent="0.25">
      <c r="A75" t="s">
        <v>12</v>
      </c>
      <c r="C75" s="23"/>
      <c r="E75" s="23"/>
    </row>
    <row r="76" spans="1:8" x14ac:dyDescent="0.25">
      <c r="A76" s="7" t="s">
        <v>52</v>
      </c>
      <c r="C76" s="23"/>
      <c r="E76" s="23"/>
    </row>
    <row r="77" spans="1:8" x14ac:dyDescent="0.25">
      <c r="A77" s="14" t="s">
        <v>42</v>
      </c>
      <c r="B77" s="14" t="s">
        <v>48</v>
      </c>
      <c r="C77" s="15">
        <v>30.87</v>
      </c>
      <c r="D77" s="14">
        <v>1</v>
      </c>
      <c r="E77" s="23">
        <f>ROUND(C77*D77,2)</f>
        <v>30.87</v>
      </c>
      <c r="F77" s="16">
        <v>0</v>
      </c>
      <c r="G77" s="23">
        <f>ROUND(E77*F77,2)</f>
        <v>0</v>
      </c>
      <c r="H77" s="23">
        <f t="shared" ref="H77:H83" si="4">ROUND(E77-G77,2)</f>
        <v>30.87</v>
      </c>
    </row>
    <row r="78" spans="1:8" x14ac:dyDescent="0.25">
      <c r="A78" s="14" t="s">
        <v>38</v>
      </c>
      <c r="B78" s="14" t="s">
        <v>48</v>
      </c>
      <c r="C78" s="15">
        <v>44.45</v>
      </c>
      <c r="D78" s="14">
        <v>1</v>
      </c>
      <c r="E78" s="23">
        <f>ROUND(C78*D78,2)</f>
        <v>44.45</v>
      </c>
      <c r="F78" s="16">
        <v>0</v>
      </c>
      <c r="G78" s="23">
        <f>ROUND(E78*F78,2)</f>
        <v>0</v>
      </c>
      <c r="H78" s="23">
        <f t="shared" si="4"/>
        <v>44.45</v>
      </c>
    </row>
    <row r="79" spans="1:8" x14ac:dyDescent="0.25">
      <c r="A79" s="14" t="s">
        <v>133</v>
      </c>
      <c r="B79" s="14" t="s">
        <v>48</v>
      </c>
      <c r="C79" s="15">
        <v>31.16</v>
      </c>
      <c r="D79" s="14">
        <v>1</v>
      </c>
      <c r="E79" s="23">
        <f>ROUND(C79*D79,2)</f>
        <v>31.16</v>
      </c>
      <c r="F79" s="16">
        <v>0</v>
      </c>
      <c r="G79" s="23">
        <f>ROUND(E79*F79,2)</f>
        <v>0</v>
      </c>
      <c r="H79" s="23">
        <f t="shared" si="4"/>
        <v>31.16</v>
      </c>
    </row>
    <row r="80" spans="1:8" x14ac:dyDescent="0.25">
      <c r="A80" s="9" t="s">
        <v>189</v>
      </c>
      <c r="B80" s="9" t="s">
        <v>48</v>
      </c>
      <c r="C80" s="10">
        <v>92.37</v>
      </c>
      <c r="D80" s="9">
        <v>1</v>
      </c>
      <c r="E80" s="22">
        <f>ROUND(C80*D80,2)</f>
        <v>92.37</v>
      </c>
      <c r="F80" s="11">
        <v>0</v>
      </c>
      <c r="G80" s="22">
        <f>ROUND(E80*F80,2)</f>
        <v>0</v>
      </c>
      <c r="H80" s="22">
        <f t="shared" si="4"/>
        <v>92.37</v>
      </c>
    </row>
    <row r="81" spans="1:8" x14ac:dyDescent="0.25">
      <c r="A81" s="7" t="s">
        <v>53</v>
      </c>
      <c r="C81" s="23"/>
      <c r="E81" s="23">
        <f>SUM(E77:E80)</f>
        <v>198.85000000000002</v>
      </c>
      <c r="G81" s="12">
        <f>SUM(G77:G80)</f>
        <v>0</v>
      </c>
      <c r="H81" s="12">
        <f t="shared" si="4"/>
        <v>198.85</v>
      </c>
    </row>
    <row r="82" spans="1:8" x14ac:dyDescent="0.25">
      <c r="A82" s="7" t="s">
        <v>54</v>
      </c>
      <c r="C82" s="23"/>
      <c r="E82" s="23">
        <f>+E73+E81</f>
        <v>1208.02</v>
      </c>
      <c r="G82" s="12">
        <f>+G73+G81</f>
        <v>0</v>
      </c>
      <c r="H82" s="12">
        <f t="shared" si="4"/>
        <v>1208.02</v>
      </c>
    </row>
    <row r="83" spans="1:8" x14ac:dyDescent="0.25">
      <c r="A83" s="7" t="s">
        <v>55</v>
      </c>
      <c r="C83" s="23"/>
      <c r="E83" s="23" t="e">
        <f>+#REF!-E82</f>
        <v>#REF!</v>
      </c>
      <c r="G83" s="12" t="e">
        <f>+#REF!-G82</f>
        <v>#REF!</v>
      </c>
      <c r="H83" s="12" t="e">
        <f t="shared" si="4"/>
        <v>#REF!</v>
      </c>
    </row>
    <row r="84" spans="1:8" x14ac:dyDescent="0.25">
      <c r="A84" t="s">
        <v>119</v>
      </c>
      <c r="C84" s="23"/>
      <c r="E84" s="23"/>
    </row>
    <row r="85" spans="1:8" x14ac:dyDescent="0.25">
      <c r="A85" t="s">
        <v>483</v>
      </c>
      <c r="C85" s="23"/>
      <c r="E85" s="23"/>
    </row>
    <row r="86" spans="1:8" x14ac:dyDescent="0.25">
      <c r="A86" s="7" t="s">
        <v>120</v>
      </c>
      <c r="C86" s="23"/>
      <c r="E86" s="23"/>
    </row>
    <row r="87" spans="1:8" x14ac:dyDescent="0.25">
      <c r="A87" s="7" t="s">
        <v>121</v>
      </c>
      <c r="C87" s="23"/>
      <c r="E87" s="23"/>
    </row>
    <row r="98" spans="1:8" x14ac:dyDescent="0.25">
      <c r="A98" t="str" cm="1">
        <f t="array" aca="1" ref="A98" ca="1">MID(CELL("filename",A1),FIND("]",CELL("filename",A1))+1,256)</f>
        <v>rice6</v>
      </c>
    </row>
    <row r="99" spans="1:8" x14ac:dyDescent="0.25">
      <c r="A99" s="7" t="s">
        <v>50</v>
      </c>
      <c r="E99" s="25">
        <f>VLOOKUP(A99,$A$1:$H$98,5,FALSE)</f>
        <v>1009.1700000000001</v>
      </c>
    </row>
    <row r="100" spans="1:8" x14ac:dyDescent="0.25">
      <c r="A100" s="7" t="s">
        <v>288</v>
      </c>
      <c r="E100" s="25">
        <f>VLOOKUP(A100,$A$1:$H$98,5,FALSE)</f>
        <v>198.85000000000002</v>
      </c>
    </row>
    <row r="101" spans="1:8" x14ac:dyDescent="0.25">
      <c r="A101" s="7" t="s">
        <v>289</v>
      </c>
      <c r="E101" s="25">
        <f t="shared" ref="E101:E102" si="5">VLOOKUP(A101,$A$1:$H$98,5,FALSE)</f>
        <v>1208.02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B37B8-BB76-4D0A-9357-668C5DF89D49}">
  <sheetPr codeName="Sheet49"/>
  <dimension ref="A1:H116"/>
  <sheetViews>
    <sheetView topLeftCell="A103" workbookViewId="0">
      <selection activeCell="D7" sqref="D7"/>
    </sheetView>
  </sheetViews>
  <sheetFormatPr defaultRowHeight="15" x14ac:dyDescent="0.25"/>
  <cols>
    <col min="1" max="1" width="25.5703125" customWidth="1"/>
    <col min="5" max="5" width="11" customWidth="1"/>
    <col min="8" max="8" width="11" customWidth="1"/>
  </cols>
  <sheetData>
    <row r="1" spans="1:8" x14ac:dyDescent="0.25">
      <c r="A1" s="81" t="s">
        <v>214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196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518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C8" s="23"/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4.5</v>
      </c>
      <c r="E12" s="23">
        <f>ROUND(C12*D12,2)</f>
        <v>36.229999999999997</v>
      </c>
      <c r="F12" s="16">
        <v>0</v>
      </c>
      <c r="G12" s="23">
        <f>ROUND(E12*F12,2)</f>
        <v>0</v>
      </c>
      <c r="H12" s="23">
        <f>ROUND(E12-G12,2)</f>
        <v>36.229999999999997</v>
      </c>
    </row>
    <row r="13" spans="1:8" x14ac:dyDescent="0.25">
      <c r="A13" s="14" t="s">
        <v>57</v>
      </c>
      <c r="B13" s="14" t="s">
        <v>16</v>
      </c>
      <c r="C13" s="15">
        <v>7.5</v>
      </c>
      <c r="D13" s="14">
        <v>1.3</v>
      </c>
      <c r="E13" s="23">
        <f>ROUND(C13*D13,2)</f>
        <v>9.75</v>
      </c>
      <c r="F13" s="16">
        <v>0</v>
      </c>
      <c r="G13" s="23">
        <f>ROUND(E13*F13,2)</f>
        <v>0</v>
      </c>
      <c r="H13" s="23">
        <f>ROUND(E13-G13,2)</f>
        <v>9.75</v>
      </c>
    </row>
    <row r="14" spans="1:8" x14ac:dyDescent="0.25">
      <c r="A14" s="13" t="s">
        <v>20</v>
      </c>
      <c r="C14" s="23"/>
      <c r="E14" s="23"/>
    </row>
    <row r="15" spans="1:8" x14ac:dyDescent="0.25">
      <c r="A15" s="14" t="s">
        <v>166</v>
      </c>
      <c r="B15" s="14" t="s">
        <v>21</v>
      </c>
      <c r="C15" s="15">
        <v>26.41</v>
      </c>
      <c r="D15" s="14">
        <v>0.5</v>
      </c>
      <c r="E15" s="23">
        <f>ROUND(C15*D15,2)</f>
        <v>13.21</v>
      </c>
      <c r="F15" s="16">
        <v>0</v>
      </c>
      <c r="G15" s="23">
        <f>ROUND(E15*F15,2)</f>
        <v>0</v>
      </c>
      <c r="H15" s="23">
        <f>ROUND(E15-G15,2)</f>
        <v>13.21</v>
      </c>
    </row>
    <row r="16" spans="1:8" x14ac:dyDescent="0.25">
      <c r="A16" s="14" t="s">
        <v>153</v>
      </c>
      <c r="B16" s="14" t="s">
        <v>21</v>
      </c>
      <c r="C16" s="15">
        <v>43.41</v>
      </c>
      <c r="D16" s="14">
        <v>0.5</v>
      </c>
      <c r="E16" s="23">
        <f>ROUND(C16*D16,2)</f>
        <v>21.71</v>
      </c>
      <c r="F16" s="16">
        <v>0</v>
      </c>
      <c r="G16" s="23">
        <f>ROUND(E16*F16,2)</f>
        <v>0</v>
      </c>
      <c r="H16" s="23">
        <f>ROUND(E16-G16,2)</f>
        <v>21.71</v>
      </c>
    </row>
    <row r="17" spans="1:8" x14ac:dyDescent="0.25">
      <c r="A17" s="14" t="s">
        <v>167</v>
      </c>
      <c r="B17" s="14" t="s">
        <v>21</v>
      </c>
      <c r="C17" s="15">
        <v>31.08</v>
      </c>
      <c r="D17" s="14">
        <v>4.87</v>
      </c>
      <c r="E17" s="23">
        <f>ROUND(C17*D17,2)</f>
        <v>151.36000000000001</v>
      </c>
      <c r="F17" s="16">
        <v>0</v>
      </c>
      <c r="G17" s="23">
        <f>ROUND(E17*F17,2)</f>
        <v>0</v>
      </c>
      <c r="H17" s="23">
        <f>ROUND(E17-G17,2)</f>
        <v>151.36000000000001</v>
      </c>
    </row>
    <row r="18" spans="1:8" x14ac:dyDescent="0.25">
      <c r="A18" s="14" t="s">
        <v>168</v>
      </c>
      <c r="B18" s="14" t="s">
        <v>26</v>
      </c>
      <c r="C18" s="15">
        <v>18.2</v>
      </c>
      <c r="D18" s="14">
        <v>0.8</v>
      </c>
      <c r="E18" s="23">
        <f>ROUND(C18*D18,2)</f>
        <v>14.56</v>
      </c>
      <c r="F18" s="16">
        <v>0</v>
      </c>
      <c r="G18" s="23">
        <f>ROUND(E18*F18,2)</f>
        <v>0</v>
      </c>
      <c r="H18" s="23">
        <f>ROUND(E18-G18,2)</f>
        <v>14.56</v>
      </c>
    </row>
    <row r="19" spans="1:8" x14ac:dyDescent="0.25">
      <c r="A19" s="13" t="s">
        <v>24</v>
      </c>
      <c r="C19" s="23"/>
      <c r="E19" s="23"/>
    </row>
    <row r="20" spans="1:8" x14ac:dyDescent="0.25">
      <c r="A20" s="14" t="s">
        <v>25</v>
      </c>
      <c r="B20" s="14" t="s">
        <v>18</v>
      </c>
      <c r="C20" s="15">
        <v>0.12</v>
      </c>
      <c r="D20" s="14">
        <v>80</v>
      </c>
      <c r="E20" s="23">
        <f t="shared" ref="E20:E27" si="0">ROUND(C20*D20,2)</f>
        <v>9.6</v>
      </c>
      <c r="F20" s="16">
        <v>0</v>
      </c>
      <c r="G20" s="23">
        <f t="shared" ref="G20:G27" si="1">ROUND(E20*F20,2)</f>
        <v>0</v>
      </c>
      <c r="H20" s="23">
        <f t="shared" ref="H20:H27" si="2">ROUND(E20-G20,2)</f>
        <v>9.6</v>
      </c>
    </row>
    <row r="21" spans="1:8" x14ac:dyDescent="0.25">
      <c r="A21" s="14" t="s">
        <v>137</v>
      </c>
      <c r="B21" s="14" t="s">
        <v>26</v>
      </c>
      <c r="C21" s="15">
        <v>2.69</v>
      </c>
      <c r="D21" s="14">
        <v>2</v>
      </c>
      <c r="E21" s="23">
        <f t="shared" si="0"/>
        <v>5.38</v>
      </c>
      <c r="F21" s="16">
        <v>0</v>
      </c>
      <c r="G21" s="23">
        <f t="shared" si="1"/>
        <v>0</v>
      </c>
      <c r="H21" s="23">
        <f t="shared" si="2"/>
        <v>5.38</v>
      </c>
    </row>
    <row r="22" spans="1:8" x14ac:dyDescent="0.25">
      <c r="A22" s="14" t="s">
        <v>169</v>
      </c>
      <c r="B22" s="14" t="s">
        <v>26</v>
      </c>
      <c r="C22" s="15">
        <v>13.75</v>
      </c>
      <c r="D22" s="14">
        <v>1.3</v>
      </c>
      <c r="E22" s="23">
        <f t="shared" si="0"/>
        <v>17.88</v>
      </c>
      <c r="F22" s="16">
        <v>0</v>
      </c>
      <c r="G22" s="23">
        <f t="shared" si="1"/>
        <v>0</v>
      </c>
      <c r="H22" s="23">
        <f t="shared" si="2"/>
        <v>17.88</v>
      </c>
    </row>
    <row r="23" spans="1:8" x14ac:dyDescent="0.25">
      <c r="A23" s="14" t="s">
        <v>170</v>
      </c>
      <c r="B23" s="14" t="s">
        <v>18</v>
      </c>
      <c r="C23" s="15">
        <v>6.91</v>
      </c>
      <c r="D23" s="14">
        <v>3</v>
      </c>
      <c r="E23" s="23">
        <f t="shared" si="0"/>
        <v>20.73</v>
      </c>
      <c r="F23" s="16">
        <v>0</v>
      </c>
      <c r="G23" s="23">
        <f t="shared" si="1"/>
        <v>0</v>
      </c>
      <c r="H23" s="23">
        <f t="shared" si="2"/>
        <v>20.73</v>
      </c>
    </row>
    <row r="24" spans="1:8" x14ac:dyDescent="0.25">
      <c r="A24" s="14" t="s">
        <v>171</v>
      </c>
      <c r="B24" s="14" t="s">
        <v>18</v>
      </c>
      <c r="C24" s="15">
        <v>61.59</v>
      </c>
      <c r="D24" s="14">
        <v>0.5</v>
      </c>
      <c r="E24" s="23">
        <f t="shared" si="0"/>
        <v>30.8</v>
      </c>
      <c r="F24" s="16">
        <v>0</v>
      </c>
      <c r="G24" s="23">
        <f t="shared" si="1"/>
        <v>0</v>
      </c>
      <c r="H24" s="23">
        <f t="shared" si="2"/>
        <v>30.8</v>
      </c>
    </row>
    <row r="25" spans="1:8" x14ac:dyDescent="0.25">
      <c r="A25" s="14" t="s">
        <v>172</v>
      </c>
      <c r="B25" s="14" t="s">
        <v>26</v>
      </c>
      <c r="C25" s="15">
        <v>17.78</v>
      </c>
      <c r="D25" s="14">
        <v>2</v>
      </c>
      <c r="E25" s="23">
        <f t="shared" si="0"/>
        <v>35.56</v>
      </c>
      <c r="F25" s="16">
        <v>0</v>
      </c>
      <c r="G25" s="23">
        <f t="shared" si="1"/>
        <v>0</v>
      </c>
      <c r="H25" s="23">
        <f t="shared" si="2"/>
        <v>35.56</v>
      </c>
    </row>
    <row r="26" spans="1:8" x14ac:dyDescent="0.25">
      <c r="A26" s="14" t="s">
        <v>173</v>
      </c>
      <c r="B26" s="14" t="s">
        <v>18</v>
      </c>
      <c r="C26" s="15">
        <v>16.5</v>
      </c>
      <c r="D26" s="14">
        <v>0.67</v>
      </c>
      <c r="E26" s="23">
        <f t="shared" si="0"/>
        <v>11.06</v>
      </c>
      <c r="F26" s="16">
        <v>0</v>
      </c>
      <c r="G26" s="23">
        <f t="shared" si="1"/>
        <v>0</v>
      </c>
      <c r="H26" s="23">
        <f t="shared" si="2"/>
        <v>11.06</v>
      </c>
    </row>
    <row r="27" spans="1:8" x14ac:dyDescent="0.25">
      <c r="A27" s="14" t="s">
        <v>174</v>
      </c>
      <c r="B27" s="14" t="s">
        <v>18</v>
      </c>
      <c r="C27" s="15">
        <v>3</v>
      </c>
      <c r="D27" s="14">
        <v>7.5</v>
      </c>
      <c r="E27" s="23">
        <f t="shared" si="0"/>
        <v>22.5</v>
      </c>
      <c r="F27" s="16">
        <v>0</v>
      </c>
      <c r="G27" s="23">
        <f t="shared" si="1"/>
        <v>0</v>
      </c>
      <c r="H27" s="23">
        <f t="shared" si="2"/>
        <v>22.5</v>
      </c>
    </row>
    <row r="28" spans="1:8" x14ac:dyDescent="0.25">
      <c r="A28" s="13" t="s">
        <v>27</v>
      </c>
      <c r="C28" s="23"/>
      <c r="E28" s="23"/>
    </row>
    <row r="29" spans="1:8" x14ac:dyDescent="0.25">
      <c r="A29" s="14" t="s">
        <v>395</v>
      </c>
      <c r="B29" s="14" t="s">
        <v>18</v>
      </c>
      <c r="C29" s="15">
        <v>1.23</v>
      </c>
      <c r="D29" s="14">
        <v>8</v>
      </c>
      <c r="E29" s="23">
        <f>ROUND(C29*D29,2)</f>
        <v>9.84</v>
      </c>
      <c r="F29" s="16">
        <v>0</v>
      </c>
      <c r="G29" s="23">
        <f>ROUND(E29*F29,2)</f>
        <v>0</v>
      </c>
      <c r="H29" s="23">
        <f>ROUND(E29-G29,2)</f>
        <v>9.84</v>
      </c>
    </row>
    <row r="30" spans="1:8" x14ac:dyDescent="0.25">
      <c r="A30" s="14" t="s">
        <v>468</v>
      </c>
      <c r="B30" s="14" t="s">
        <v>18</v>
      </c>
      <c r="C30" s="15">
        <v>3.73</v>
      </c>
      <c r="D30" s="14">
        <v>0.6</v>
      </c>
      <c r="E30" s="23">
        <f>ROUND(C30*D30,2)</f>
        <v>2.2400000000000002</v>
      </c>
      <c r="F30" s="16">
        <v>0</v>
      </c>
      <c r="G30" s="23">
        <f>ROUND(E30*F30,2)</f>
        <v>0</v>
      </c>
      <c r="H30" s="23">
        <f>ROUND(E30-G30,2)</f>
        <v>2.2400000000000002</v>
      </c>
    </row>
    <row r="31" spans="1:8" x14ac:dyDescent="0.25">
      <c r="A31" s="13" t="s">
        <v>30</v>
      </c>
      <c r="C31" s="23"/>
      <c r="E31" s="23"/>
    </row>
    <row r="32" spans="1:8" x14ac:dyDescent="0.25">
      <c r="A32" s="14" t="s">
        <v>31</v>
      </c>
      <c r="B32" s="14" t="s">
        <v>32</v>
      </c>
      <c r="C32" s="15">
        <v>0.24</v>
      </c>
      <c r="D32" s="14">
        <v>33</v>
      </c>
      <c r="E32" s="23">
        <f>ROUND(C32*D32,2)</f>
        <v>7.92</v>
      </c>
      <c r="F32" s="16">
        <v>0</v>
      </c>
      <c r="G32" s="23">
        <f>ROUND(E32*F32,2)</f>
        <v>0</v>
      </c>
      <c r="H32" s="23">
        <f>ROUND(E32-G32,2)</f>
        <v>7.92</v>
      </c>
    </row>
    <row r="33" spans="1:8" x14ac:dyDescent="0.25">
      <c r="A33" s="13" t="s">
        <v>33</v>
      </c>
      <c r="C33" s="23"/>
      <c r="E33" s="23"/>
    </row>
    <row r="34" spans="1:8" x14ac:dyDescent="0.25">
      <c r="A34" s="14" t="s">
        <v>193</v>
      </c>
      <c r="B34" s="14" t="s">
        <v>29</v>
      </c>
      <c r="C34" s="15">
        <v>6.31</v>
      </c>
      <c r="D34" s="14">
        <v>23</v>
      </c>
      <c r="E34" s="23">
        <f>ROUND(C34*D34,2)</f>
        <v>145.13</v>
      </c>
      <c r="F34" s="16">
        <v>0</v>
      </c>
      <c r="G34" s="23">
        <f>ROUND(E34*F34,2)</f>
        <v>0</v>
      </c>
      <c r="H34" s="23">
        <f>ROUND(E34-G34,2)</f>
        <v>145.13</v>
      </c>
    </row>
    <row r="35" spans="1:8" x14ac:dyDescent="0.25">
      <c r="A35" s="14" t="s">
        <v>194</v>
      </c>
      <c r="B35" s="14" t="s">
        <v>29</v>
      </c>
      <c r="C35" s="15">
        <v>1.93</v>
      </c>
      <c r="D35" s="14">
        <v>4.25</v>
      </c>
      <c r="E35" s="23">
        <f>ROUND(C35*D35,2)</f>
        <v>8.1999999999999993</v>
      </c>
      <c r="F35" s="16">
        <v>0</v>
      </c>
      <c r="G35" s="23">
        <f>ROUND(E35*F35,2)</f>
        <v>0</v>
      </c>
      <c r="H35" s="23">
        <f>ROUND(E35-G35,2)</f>
        <v>8.1999999999999993</v>
      </c>
    </row>
    <row r="36" spans="1:8" x14ac:dyDescent="0.25">
      <c r="A36" s="14" t="s">
        <v>176</v>
      </c>
      <c r="B36" s="14" t="s">
        <v>177</v>
      </c>
      <c r="C36" s="15">
        <v>0.28999999999999998</v>
      </c>
      <c r="D36" s="14">
        <v>4.25</v>
      </c>
      <c r="E36" s="23">
        <f>ROUND(C36*D36,2)</f>
        <v>1.23</v>
      </c>
      <c r="F36" s="16">
        <v>0</v>
      </c>
      <c r="G36" s="23">
        <f>ROUND(E36*F36,2)</f>
        <v>0</v>
      </c>
      <c r="H36" s="23">
        <f>ROUND(E36-G36,2)</f>
        <v>1.23</v>
      </c>
    </row>
    <row r="37" spans="1:8" x14ac:dyDescent="0.25">
      <c r="A37" s="13" t="s">
        <v>113</v>
      </c>
      <c r="C37" s="23"/>
      <c r="E37" s="23"/>
    </row>
    <row r="38" spans="1:8" x14ac:dyDescent="0.25">
      <c r="A38" s="14" t="s">
        <v>180</v>
      </c>
      <c r="B38" s="14" t="s">
        <v>26</v>
      </c>
      <c r="C38" s="15">
        <v>3.5</v>
      </c>
      <c r="D38" s="14">
        <v>1.5</v>
      </c>
      <c r="E38" s="23">
        <f>ROUND(C38*D38,2)</f>
        <v>5.25</v>
      </c>
      <c r="F38" s="16">
        <v>0</v>
      </c>
      <c r="G38" s="23">
        <f>ROUND(E38*F38,2)</f>
        <v>0</v>
      </c>
      <c r="H38" s="23">
        <f>ROUND(E38-G38,2)</f>
        <v>5.25</v>
      </c>
    </row>
    <row r="39" spans="1:8" x14ac:dyDescent="0.25">
      <c r="A39" s="14" t="s">
        <v>179</v>
      </c>
      <c r="B39" s="14" t="s">
        <v>26</v>
      </c>
      <c r="C39" s="15">
        <v>2</v>
      </c>
      <c r="D39" s="14">
        <v>0.5</v>
      </c>
      <c r="E39" s="23">
        <f>ROUND(C39*D39,2)</f>
        <v>1</v>
      </c>
      <c r="F39" s="16">
        <v>0</v>
      </c>
      <c r="G39" s="23">
        <f>ROUND(E39*F39,2)</f>
        <v>0</v>
      </c>
      <c r="H39" s="23">
        <f>ROUND(E39-G39,2)</f>
        <v>1</v>
      </c>
    </row>
    <row r="40" spans="1:8" x14ac:dyDescent="0.25">
      <c r="A40" s="14" t="s">
        <v>181</v>
      </c>
      <c r="B40" s="14" t="s">
        <v>26</v>
      </c>
      <c r="C40" s="15">
        <v>4.17</v>
      </c>
      <c r="D40" s="14">
        <v>0.5</v>
      </c>
      <c r="E40" s="23">
        <f>ROUND(C40*D40,2)</f>
        <v>2.09</v>
      </c>
      <c r="F40" s="16">
        <v>0</v>
      </c>
      <c r="G40" s="23">
        <f>ROUND(E40*F40,2)</f>
        <v>0</v>
      </c>
      <c r="H40" s="23">
        <f>ROUND(E40-G40,2)</f>
        <v>2.09</v>
      </c>
    </row>
    <row r="41" spans="1:8" x14ac:dyDescent="0.25">
      <c r="A41" s="14" t="s">
        <v>182</v>
      </c>
      <c r="B41" s="14" t="s">
        <v>26</v>
      </c>
      <c r="C41" s="15">
        <v>2.86</v>
      </c>
      <c r="D41" s="14">
        <v>0.4</v>
      </c>
      <c r="E41" s="23">
        <f>ROUND(C41*D41,2)</f>
        <v>1.1399999999999999</v>
      </c>
      <c r="F41" s="16">
        <v>0</v>
      </c>
      <c r="G41" s="23">
        <f>ROUND(E41*F41,2)</f>
        <v>0</v>
      </c>
      <c r="H41" s="23">
        <f>ROUND(E41-G41,2)</f>
        <v>1.1399999999999999</v>
      </c>
    </row>
    <row r="42" spans="1:8" x14ac:dyDescent="0.25">
      <c r="A42" s="13" t="s">
        <v>61</v>
      </c>
      <c r="C42" s="23"/>
      <c r="E42" s="23"/>
    </row>
    <row r="43" spans="1:8" x14ac:dyDescent="0.25">
      <c r="A43" s="14" t="s">
        <v>183</v>
      </c>
      <c r="B43" s="14" t="s">
        <v>21</v>
      </c>
      <c r="C43" s="15">
        <v>13.6</v>
      </c>
      <c r="D43" s="14">
        <v>5.87</v>
      </c>
      <c r="E43" s="23">
        <f>ROUND(C43*D43,2)</f>
        <v>79.83</v>
      </c>
      <c r="F43" s="16">
        <v>0</v>
      </c>
      <c r="G43" s="23">
        <f>ROUND(E43*F43,2)</f>
        <v>0</v>
      </c>
      <c r="H43" s="23">
        <f>ROUND(E43-G43,2)</f>
        <v>79.83</v>
      </c>
    </row>
    <row r="44" spans="1:8" x14ac:dyDescent="0.25">
      <c r="A44" s="13" t="s">
        <v>130</v>
      </c>
      <c r="C44" s="23"/>
      <c r="E44" s="23"/>
    </row>
    <row r="45" spans="1:8" x14ac:dyDescent="0.25">
      <c r="A45" s="14" t="s">
        <v>184</v>
      </c>
      <c r="B45" s="14" t="s">
        <v>123</v>
      </c>
      <c r="C45" s="15">
        <v>0.3</v>
      </c>
      <c r="D45" s="14">
        <v>180</v>
      </c>
      <c r="E45" s="23">
        <f>ROUND(C45*D45,2)</f>
        <v>54</v>
      </c>
      <c r="F45" s="16">
        <v>0</v>
      </c>
      <c r="G45" s="23">
        <f>ROUND(E45*F45,2)</f>
        <v>0</v>
      </c>
      <c r="H45" s="23">
        <f>ROUND(E45-G45,2)</f>
        <v>54</v>
      </c>
    </row>
    <row r="46" spans="1:8" x14ac:dyDescent="0.25">
      <c r="A46" s="13" t="s">
        <v>185</v>
      </c>
      <c r="C46" s="23"/>
      <c r="E46" s="23"/>
    </row>
    <row r="47" spans="1:8" x14ac:dyDescent="0.25">
      <c r="A47" s="14" t="s">
        <v>186</v>
      </c>
      <c r="B47" s="14" t="s">
        <v>123</v>
      </c>
      <c r="C47" s="15">
        <v>0.4</v>
      </c>
      <c r="D47" s="14">
        <v>180</v>
      </c>
      <c r="E47" s="23">
        <f>ROUND(C47*D47,2)</f>
        <v>72</v>
      </c>
      <c r="F47" s="16">
        <v>0</v>
      </c>
      <c r="G47" s="23">
        <f>ROUND(E47*F47,2)</f>
        <v>0</v>
      </c>
      <c r="H47" s="23">
        <f>ROUND(E47-G47,2)</f>
        <v>72</v>
      </c>
    </row>
    <row r="48" spans="1:8" x14ac:dyDescent="0.25">
      <c r="A48" s="13" t="s">
        <v>99</v>
      </c>
      <c r="C48" s="23"/>
      <c r="E48" s="23"/>
    </row>
    <row r="49" spans="1:8" x14ac:dyDescent="0.25">
      <c r="A49" s="14" t="s">
        <v>187</v>
      </c>
      <c r="B49" s="14" t="s">
        <v>48</v>
      </c>
      <c r="C49" s="15">
        <v>4.5</v>
      </c>
      <c r="D49" s="14">
        <v>0.5</v>
      </c>
      <c r="E49" s="23">
        <f>ROUND(C49*D49,2)</f>
        <v>2.25</v>
      </c>
      <c r="F49" s="16">
        <v>0</v>
      </c>
      <c r="G49" s="23">
        <f>ROUND(E49*F49,2)</f>
        <v>0</v>
      </c>
      <c r="H49" s="23">
        <f>ROUND(E49-G49,2)</f>
        <v>2.25</v>
      </c>
    </row>
    <row r="50" spans="1:8" x14ac:dyDescent="0.25">
      <c r="A50" s="13" t="s">
        <v>115</v>
      </c>
      <c r="C50" s="23"/>
      <c r="E50" s="23"/>
    </row>
    <row r="51" spans="1:8" x14ac:dyDescent="0.25">
      <c r="A51" s="14" t="s">
        <v>188</v>
      </c>
      <c r="B51" s="14" t="s">
        <v>48</v>
      </c>
      <c r="C51" s="15">
        <v>8</v>
      </c>
      <c r="D51" s="14">
        <v>1</v>
      </c>
      <c r="E51" s="23">
        <f>ROUND(C51*D51,2)</f>
        <v>8</v>
      </c>
      <c r="F51" s="16">
        <v>0</v>
      </c>
      <c r="G51" s="23">
        <f>ROUND(E51*F51,2)</f>
        <v>0</v>
      </c>
      <c r="H51" s="23">
        <f>ROUND(E51-G51,2)</f>
        <v>8</v>
      </c>
    </row>
    <row r="52" spans="1:8" x14ac:dyDescent="0.25">
      <c r="A52" s="13" t="s">
        <v>117</v>
      </c>
      <c r="C52" s="23"/>
      <c r="E52" s="23"/>
    </row>
    <row r="53" spans="1:8" x14ac:dyDescent="0.25">
      <c r="A53" s="14" t="s">
        <v>118</v>
      </c>
      <c r="B53" s="14" t="s">
        <v>48</v>
      </c>
      <c r="C53" s="15">
        <v>10</v>
      </c>
      <c r="D53" s="14">
        <v>0.33300000000000002</v>
      </c>
      <c r="E53" s="23">
        <f>ROUND(C53*D53,2)</f>
        <v>3.33</v>
      </c>
      <c r="F53" s="16">
        <v>0</v>
      </c>
      <c r="G53" s="23">
        <f>ROUND(E53*F53,2)</f>
        <v>0</v>
      </c>
      <c r="H53" s="23">
        <f>ROUND(E53-G53,2)</f>
        <v>3.33</v>
      </c>
    </row>
    <row r="54" spans="1:8" x14ac:dyDescent="0.25">
      <c r="A54" s="13" t="s">
        <v>37</v>
      </c>
      <c r="C54" s="23"/>
      <c r="E54" s="23"/>
    </row>
    <row r="55" spans="1:8" x14ac:dyDescent="0.25">
      <c r="A55" s="14" t="s">
        <v>38</v>
      </c>
      <c r="B55" s="14" t="s">
        <v>39</v>
      </c>
      <c r="C55" s="15">
        <v>19.28</v>
      </c>
      <c r="D55" s="14">
        <v>0.52810000000000001</v>
      </c>
      <c r="E55" s="23">
        <f>ROUND(C55*D55,2)</f>
        <v>10.18</v>
      </c>
      <c r="F55" s="16">
        <v>0</v>
      </c>
      <c r="G55" s="23">
        <f>ROUND(E55*F55,2)</f>
        <v>0</v>
      </c>
      <c r="H55" s="23">
        <f>ROUND(E55-G55,2)</f>
        <v>10.18</v>
      </c>
    </row>
    <row r="56" spans="1:8" x14ac:dyDescent="0.25">
      <c r="A56" s="14" t="s">
        <v>133</v>
      </c>
      <c r="B56" s="14" t="s">
        <v>39</v>
      </c>
      <c r="C56" s="15">
        <v>19.28</v>
      </c>
      <c r="D56" s="14">
        <v>0.11</v>
      </c>
      <c r="E56" s="23">
        <f>ROUND(C56*D56,2)</f>
        <v>2.12</v>
      </c>
      <c r="F56" s="16">
        <v>0</v>
      </c>
      <c r="G56" s="23">
        <f>ROUND(E56*F56,2)</f>
        <v>0</v>
      </c>
      <c r="H56" s="23">
        <f>ROUND(E56-G56,2)</f>
        <v>2.12</v>
      </c>
    </row>
    <row r="57" spans="1:8" x14ac:dyDescent="0.25">
      <c r="A57" s="13" t="s">
        <v>40</v>
      </c>
      <c r="C57" s="23"/>
      <c r="E57" s="23"/>
    </row>
    <row r="58" spans="1:8" x14ac:dyDescent="0.25">
      <c r="A58" s="14" t="s">
        <v>41</v>
      </c>
      <c r="B58" s="14" t="s">
        <v>39</v>
      </c>
      <c r="C58" s="15">
        <v>9.06</v>
      </c>
      <c r="D58" s="14">
        <v>1.125</v>
      </c>
      <c r="E58" s="23">
        <f>ROUND(C58*D58,2)</f>
        <v>10.19</v>
      </c>
      <c r="F58" s="16">
        <v>0</v>
      </c>
      <c r="G58" s="23">
        <f>ROUND(E58*F58,2)</f>
        <v>0</v>
      </c>
      <c r="H58" s="23">
        <f>ROUND(E58-G58,2)</f>
        <v>10.19</v>
      </c>
    </row>
    <row r="59" spans="1:8" x14ac:dyDescent="0.25">
      <c r="A59" s="14" t="s">
        <v>42</v>
      </c>
      <c r="B59" s="14" t="s">
        <v>39</v>
      </c>
      <c r="C59" s="15">
        <v>9.06</v>
      </c>
      <c r="D59" s="14">
        <v>3.7499999999999999E-2</v>
      </c>
      <c r="E59" s="23">
        <f>ROUND(C59*D59,2)</f>
        <v>0.34</v>
      </c>
      <c r="F59" s="16">
        <v>0</v>
      </c>
      <c r="G59" s="23">
        <f>ROUND(E59*F59,2)</f>
        <v>0</v>
      </c>
      <c r="H59" s="23">
        <f>ROUND(E59-G59,2)</f>
        <v>0.34</v>
      </c>
    </row>
    <row r="60" spans="1:8" x14ac:dyDescent="0.25">
      <c r="A60" s="13" t="s">
        <v>43</v>
      </c>
      <c r="C60" s="23"/>
      <c r="E60" s="23"/>
    </row>
    <row r="61" spans="1:8" x14ac:dyDescent="0.25">
      <c r="A61" s="14" t="s">
        <v>41</v>
      </c>
      <c r="B61" s="14" t="s">
        <v>39</v>
      </c>
      <c r="C61" s="15">
        <v>9.06</v>
      </c>
      <c r="D61" s="14">
        <v>0.25</v>
      </c>
      <c r="E61" s="23">
        <f>ROUND(C61*D61,2)</f>
        <v>2.27</v>
      </c>
      <c r="F61" s="16">
        <v>0</v>
      </c>
      <c r="G61" s="23">
        <f>ROUND(E61*F61,2)</f>
        <v>0</v>
      </c>
      <c r="H61" s="23">
        <f>ROUND(E61-G61,2)</f>
        <v>2.27</v>
      </c>
    </row>
    <row r="62" spans="1:8" x14ac:dyDescent="0.25">
      <c r="A62" s="14" t="s">
        <v>42</v>
      </c>
      <c r="B62" s="14" t="s">
        <v>39</v>
      </c>
      <c r="C62" s="15">
        <v>9.06</v>
      </c>
      <c r="D62" s="14">
        <v>7.8600000000000003E-2</v>
      </c>
      <c r="E62" s="23">
        <f>ROUND(C62*D62,2)</f>
        <v>0.71</v>
      </c>
      <c r="F62" s="16">
        <v>0</v>
      </c>
      <c r="G62" s="23">
        <f>ROUND(E62*F62,2)</f>
        <v>0</v>
      </c>
      <c r="H62" s="23">
        <f>ROUND(E62-G62,2)</f>
        <v>0.71</v>
      </c>
    </row>
    <row r="63" spans="1:8" x14ac:dyDescent="0.25">
      <c r="A63" s="13" t="s">
        <v>100</v>
      </c>
      <c r="C63" s="23"/>
      <c r="E63" s="23"/>
    </row>
    <row r="64" spans="1:8" x14ac:dyDescent="0.25">
      <c r="A64" s="14" t="s">
        <v>41</v>
      </c>
      <c r="B64" s="14" t="s">
        <v>39</v>
      </c>
      <c r="C64" s="15">
        <v>9.06</v>
      </c>
      <c r="D64" s="14">
        <v>0.7</v>
      </c>
      <c r="E64" s="23">
        <f>ROUND(C64*D64,2)</f>
        <v>6.34</v>
      </c>
      <c r="F64" s="16">
        <v>0</v>
      </c>
      <c r="G64" s="23">
        <f>ROUND(E64*F64,2)</f>
        <v>0</v>
      </c>
      <c r="H64" s="23">
        <f>ROUND(E64-G64,2)</f>
        <v>6.34</v>
      </c>
    </row>
    <row r="65" spans="1:8" x14ac:dyDescent="0.25">
      <c r="A65" s="14" t="s">
        <v>44</v>
      </c>
      <c r="B65" s="14" t="s">
        <v>39</v>
      </c>
      <c r="C65" s="15">
        <v>19.27</v>
      </c>
      <c r="D65" s="14">
        <v>0.47960000000000003</v>
      </c>
      <c r="E65" s="23">
        <f>ROUND(C65*D65,2)</f>
        <v>9.24</v>
      </c>
      <c r="F65" s="16">
        <v>0</v>
      </c>
      <c r="G65" s="23">
        <f>ROUND(E65*F65,2)</f>
        <v>0</v>
      </c>
      <c r="H65" s="23">
        <f>ROUND(E65-G65,2)</f>
        <v>9.24</v>
      </c>
    </row>
    <row r="66" spans="1:8" x14ac:dyDescent="0.25">
      <c r="A66" s="13" t="s">
        <v>45</v>
      </c>
      <c r="C66" s="23"/>
      <c r="E66" s="23"/>
    </row>
    <row r="67" spans="1:8" x14ac:dyDescent="0.25">
      <c r="A67" s="14" t="s">
        <v>38</v>
      </c>
      <c r="B67" s="14" t="s">
        <v>19</v>
      </c>
      <c r="C67" s="15">
        <v>2.94</v>
      </c>
      <c r="D67" s="14">
        <v>7.4504999999999999</v>
      </c>
      <c r="E67" s="23">
        <f>ROUND(C67*D67,2)</f>
        <v>21.9</v>
      </c>
      <c r="F67" s="16">
        <v>0</v>
      </c>
      <c r="G67" s="23">
        <f>ROUND(E67*F67,2)</f>
        <v>0</v>
      </c>
      <c r="H67" s="23">
        <f>ROUND(E67-G67,2)</f>
        <v>21.9</v>
      </c>
    </row>
    <row r="68" spans="1:8" x14ac:dyDescent="0.25">
      <c r="A68" s="14" t="s">
        <v>133</v>
      </c>
      <c r="B68" s="14" t="s">
        <v>19</v>
      </c>
      <c r="C68" s="15">
        <v>2.94</v>
      </c>
      <c r="D68" s="14">
        <v>2.4064000000000001</v>
      </c>
      <c r="E68" s="23">
        <f>ROUND(C68*D68,2)</f>
        <v>7.07</v>
      </c>
      <c r="F68" s="16">
        <v>0</v>
      </c>
      <c r="G68" s="23">
        <f>ROUND(E68*F68,2)</f>
        <v>0</v>
      </c>
      <c r="H68" s="23">
        <f>ROUND(E68-G68,2)</f>
        <v>7.07</v>
      </c>
    </row>
    <row r="69" spans="1:8" x14ac:dyDescent="0.25">
      <c r="A69" s="14" t="s">
        <v>189</v>
      </c>
      <c r="B69" s="14" t="s">
        <v>19</v>
      </c>
      <c r="C69" s="15">
        <v>2.94</v>
      </c>
      <c r="D69" s="14">
        <v>18.736499999999999</v>
      </c>
      <c r="E69" s="23">
        <f>ROUND(C69*D69,2)</f>
        <v>55.09</v>
      </c>
      <c r="F69" s="16">
        <v>0</v>
      </c>
      <c r="G69" s="23">
        <f>ROUND(E69*F69,2)</f>
        <v>0</v>
      </c>
      <c r="H69" s="23">
        <f>ROUND(E69-G69,2)</f>
        <v>55.09</v>
      </c>
    </row>
    <row r="70" spans="1:8" x14ac:dyDescent="0.25">
      <c r="A70" s="13" t="s">
        <v>47</v>
      </c>
      <c r="C70" s="23"/>
      <c r="E70" s="23"/>
    </row>
    <row r="71" spans="1:8" x14ac:dyDescent="0.25">
      <c r="A71" s="14" t="s">
        <v>42</v>
      </c>
      <c r="B71" s="14" t="s">
        <v>48</v>
      </c>
      <c r="C71" s="15">
        <v>11.17</v>
      </c>
      <c r="D71" s="14">
        <v>1</v>
      </c>
      <c r="E71" s="23">
        <f>ROUND(C71*D71,2)</f>
        <v>11.17</v>
      </c>
      <c r="F71" s="16">
        <v>0</v>
      </c>
      <c r="G71" s="23">
        <f>ROUND(E71*F71,2)</f>
        <v>0</v>
      </c>
      <c r="H71" s="23">
        <f t="shared" ref="H71:H77" si="3">ROUND(E71-G71,2)</f>
        <v>11.17</v>
      </c>
    </row>
    <row r="72" spans="1:8" x14ac:dyDescent="0.25">
      <c r="A72" s="14" t="s">
        <v>38</v>
      </c>
      <c r="B72" s="14" t="s">
        <v>48</v>
      </c>
      <c r="C72" s="15">
        <v>5.94</v>
      </c>
      <c r="D72" s="14">
        <v>1</v>
      </c>
      <c r="E72" s="23">
        <f>ROUND(C72*D72,2)</f>
        <v>5.94</v>
      </c>
      <c r="F72" s="16">
        <v>0</v>
      </c>
      <c r="G72" s="23">
        <f>ROUND(E72*F72,2)</f>
        <v>0</v>
      </c>
      <c r="H72" s="23">
        <f t="shared" si="3"/>
        <v>5.94</v>
      </c>
    </row>
    <row r="73" spans="1:8" x14ac:dyDescent="0.25">
      <c r="A73" s="14" t="s">
        <v>133</v>
      </c>
      <c r="B73" s="14" t="s">
        <v>48</v>
      </c>
      <c r="C73" s="15">
        <v>6.51</v>
      </c>
      <c r="D73" s="14">
        <v>1</v>
      </c>
      <c r="E73" s="23">
        <f>ROUND(C73*D73,2)</f>
        <v>6.51</v>
      </c>
      <c r="F73" s="16">
        <v>0</v>
      </c>
      <c r="G73" s="23">
        <f>ROUND(E73*F73,2)</f>
        <v>0</v>
      </c>
      <c r="H73" s="23">
        <f t="shared" si="3"/>
        <v>6.51</v>
      </c>
    </row>
    <row r="74" spans="1:8" x14ac:dyDescent="0.25">
      <c r="A74" s="14" t="s">
        <v>189</v>
      </c>
      <c r="B74" s="14" t="s">
        <v>48</v>
      </c>
      <c r="C74" s="15">
        <v>13.96</v>
      </c>
      <c r="D74" s="14">
        <v>1</v>
      </c>
      <c r="E74" s="23">
        <f>ROUND(C74*D74,2)</f>
        <v>13.96</v>
      </c>
      <c r="F74" s="16">
        <v>0</v>
      </c>
      <c r="G74" s="23">
        <f>ROUND(E74*F74,2)</f>
        <v>0</v>
      </c>
      <c r="H74" s="23">
        <f t="shared" si="3"/>
        <v>13.96</v>
      </c>
    </row>
    <row r="75" spans="1:8" x14ac:dyDescent="0.25">
      <c r="A75" s="9" t="s">
        <v>49</v>
      </c>
      <c r="B75" s="9" t="s">
        <v>48</v>
      </c>
      <c r="C75" s="10">
        <v>30.67</v>
      </c>
      <c r="D75" s="9">
        <v>1</v>
      </c>
      <c r="E75" s="22">
        <f>ROUND(C75*D75,2)</f>
        <v>30.67</v>
      </c>
      <c r="F75" s="11">
        <v>0</v>
      </c>
      <c r="G75" s="22">
        <f>ROUND(E75*F75,2)</f>
        <v>0</v>
      </c>
      <c r="H75" s="22">
        <f t="shared" si="3"/>
        <v>30.67</v>
      </c>
    </row>
    <row r="76" spans="1:8" x14ac:dyDescent="0.25">
      <c r="A76" s="7" t="s">
        <v>50</v>
      </c>
      <c r="C76" s="23"/>
      <c r="E76" s="23">
        <f>SUM(E12:E75)</f>
        <v>997.48000000000036</v>
      </c>
      <c r="G76" s="12">
        <f>SUM(G12:G75)</f>
        <v>0</v>
      </c>
      <c r="H76" s="12">
        <f t="shared" si="3"/>
        <v>997.48</v>
      </c>
    </row>
    <row r="77" spans="1:8" x14ac:dyDescent="0.25">
      <c r="A77" s="7" t="s">
        <v>51</v>
      </c>
      <c r="C77" s="23"/>
      <c r="E77" s="23" t="e">
        <f>+#REF!-E76</f>
        <v>#REF!</v>
      </c>
      <c r="G77" s="12" t="e">
        <f>+#REF!-G76</f>
        <v>#REF!</v>
      </c>
      <c r="H77" s="12" t="e">
        <f t="shared" si="3"/>
        <v>#REF!</v>
      </c>
    </row>
    <row r="78" spans="1:8" x14ac:dyDescent="0.25">
      <c r="A78" t="s">
        <v>12</v>
      </c>
      <c r="C78" s="23"/>
      <c r="E78" s="23"/>
    </row>
    <row r="79" spans="1:8" x14ac:dyDescent="0.25">
      <c r="A79" s="7" t="s">
        <v>52</v>
      </c>
      <c r="C79" s="23"/>
      <c r="E79" s="23"/>
    </row>
    <row r="80" spans="1:8" x14ac:dyDescent="0.25">
      <c r="A80" s="14" t="s">
        <v>42</v>
      </c>
      <c r="B80" s="14" t="s">
        <v>48</v>
      </c>
      <c r="C80" s="15">
        <v>31.89</v>
      </c>
      <c r="D80" s="14">
        <v>1</v>
      </c>
      <c r="E80" s="23">
        <f>ROUND(C80*D80,2)</f>
        <v>31.89</v>
      </c>
      <c r="F80" s="16">
        <v>0</v>
      </c>
      <c r="G80" s="23">
        <f>ROUND(E80*F80,2)</f>
        <v>0</v>
      </c>
      <c r="H80" s="23">
        <f t="shared" ref="H80:H86" si="4">ROUND(E80-G80,2)</f>
        <v>31.89</v>
      </c>
    </row>
    <row r="81" spans="1:8" x14ac:dyDescent="0.25">
      <c r="A81" s="14" t="s">
        <v>38</v>
      </c>
      <c r="B81" s="14" t="s">
        <v>48</v>
      </c>
      <c r="C81" s="15">
        <v>45.94</v>
      </c>
      <c r="D81" s="14">
        <v>1</v>
      </c>
      <c r="E81" s="23">
        <f>ROUND(C81*D81,2)</f>
        <v>45.94</v>
      </c>
      <c r="F81" s="16">
        <v>0</v>
      </c>
      <c r="G81" s="23">
        <f>ROUND(E81*F81,2)</f>
        <v>0</v>
      </c>
      <c r="H81" s="23">
        <f t="shared" si="4"/>
        <v>45.94</v>
      </c>
    </row>
    <row r="82" spans="1:8" x14ac:dyDescent="0.25">
      <c r="A82" s="14" t="s">
        <v>133</v>
      </c>
      <c r="B82" s="14" t="s">
        <v>48</v>
      </c>
      <c r="C82" s="15">
        <v>31.16</v>
      </c>
      <c r="D82" s="14">
        <v>1</v>
      </c>
      <c r="E82" s="23">
        <f>ROUND(C82*D82,2)</f>
        <v>31.16</v>
      </c>
      <c r="F82" s="16">
        <v>0</v>
      </c>
      <c r="G82" s="23">
        <f>ROUND(E82*F82,2)</f>
        <v>0</v>
      </c>
      <c r="H82" s="23">
        <f t="shared" si="4"/>
        <v>31.16</v>
      </c>
    </row>
    <row r="83" spans="1:8" x14ac:dyDescent="0.25">
      <c r="A83" s="9" t="s">
        <v>189</v>
      </c>
      <c r="B83" s="9" t="s">
        <v>48</v>
      </c>
      <c r="C83" s="10">
        <v>92.02</v>
      </c>
      <c r="D83" s="9">
        <v>1</v>
      </c>
      <c r="E83" s="22">
        <f>ROUND(C83*D83,2)</f>
        <v>92.02</v>
      </c>
      <c r="F83" s="11">
        <v>0</v>
      </c>
      <c r="G83" s="22">
        <f>ROUND(E83*F83,2)</f>
        <v>0</v>
      </c>
      <c r="H83" s="22">
        <f t="shared" si="4"/>
        <v>92.02</v>
      </c>
    </row>
    <row r="84" spans="1:8" x14ac:dyDescent="0.25">
      <c r="A84" s="7" t="s">
        <v>53</v>
      </c>
      <c r="C84" s="23"/>
      <c r="E84" s="23">
        <f>SUM(E80:E83)</f>
        <v>201.01</v>
      </c>
      <c r="G84" s="12">
        <f>SUM(G80:G83)</f>
        <v>0</v>
      </c>
      <c r="H84" s="12">
        <f t="shared" si="4"/>
        <v>201.01</v>
      </c>
    </row>
    <row r="85" spans="1:8" x14ac:dyDescent="0.25">
      <c r="A85" s="7" t="s">
        <v>54</v>
      </c>
      <c r="C85" s="23"/>
      <c r="E85" s="23">
        <f>+E76+E84</f>
        <v>1198.4900000000002</v>
      </c>
      <c r="G85" s="12">
        <f>+G76+G84</f>
        <v>0</v>
      </c>
      <c r="H85" s="12">
        <f t="shared" si="4"/>
        <v>1198.49</v>
      </c>
    </row>
    <row r="86" spans="1:8" x14ac:dyDescent="0.25">
      <c r="A86" s="7" t="s">
        <v>55</v>
      </c>
      <c r="C86" s="23"/>
      <c r="E86" s="23" t="e">
        <f>+#REF!-E85</f>
        <v>#REF!</v>
      </c>
      <c r="G86" s="12" t="e">
        <f>+#REF!-G85</f>
        <v>#REF!</v>
      </c>
      <c r="H86" s="12" t="e">
        <f t="shared" si="4"/>
        <v>#REF!</v>
      </c>
    </row>
    <row r="87" spans="1:8" x14ac:dyDescent="0.25">
      <c r="A87" t="s">
        <v>119</v>
      </c>
      <c r="C87" s="23"/>
      <c r="E87" s="23"/>
    </row>
    <row r="88" spans="1:8" x14ac:dyDescent="0.25">
      <c r="A88" t="s">
        <v>483</v>
      </c>
      <c r="C88" s="23"/>
      <c r="E88" s="23"/>
    </row>
    <row r="89" spans="1:8" x14ac:dyDescent="0.25">
      <c r="A89" s="7" t="s">
        <v>120</v>
      </c>
      <c r="C89" s="23"/>
      <c r="E89" s="23"/>
    </row>
    <row r="90" spans="1:8" x14ac:dyDescent="0.25">
      <c r="A90" s="7" t="s">
        <v>121</v>
      </c>
      <c r="C90" s="23"/>
      <c r="E90" s="23"/>
    </row>
    <row r="98" spans="1:8" x14ac:dyDescent="0.25">
      <c r="A98" t="str" cm="1">
        <f t="array" aca="1" ref="A98" ca="1">MID(CELL("filename",A1),FIND("]",CELL("filename",A1))+1,256)</f>
        <v>rice7</v>
      </c>
    </row>
    <row r="99" spans="1:8" x14ac:dyDescent="0.25">
      <c r="A99" s="7" t="s">
        <v>50</v>
      </c>
      <c r="E99" s="25">
        <f>VLOOKUP(A99,$A$1:$H$98,5,FALSE)</f>
        <v>997.48000000000036</v>
      </c>
    </row>
    <row r="100" spans="1:8" x14ac:dyDescent="0.25">
      <c r="A100" s="7" t="s">
        <v>288</v>
      </c>
      <c r="E100" s="25">
        <f>VLOOKUP(A100,$A$1:$H$98,5,FALSE)</f>
        <v>201.01</v>
      </c>
    </row>
    <row r="101" spans="1:8" x14ac:dyDescent="0.25">
      <c r="A101" s="7" t="s">
        <v>289</v>
      </c>
      <c r="E101" s="25">
        <f t="shared" ref="E101:E102" si="5">VLOOKUP(A101,$A$1:$H$98,5,FALSE)</f>
        <v>1198.4900000000002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83329-A914-455B-9C27-A3F2453B8213}">
  <sheetPr codeName="Sheet5"/>
  <dimension ref="A1:H116"/>
  <sheetViews>
    <sheetView topLeftCell="A52" workbookViewId="0">
      <selection activeCell="E66" sqref="E66"/>
    </sheetView>
  </sheetViews>
  <sheetFormatPr defaultRowHeight="15" x14ac:dyDescent="0.25"/>
  <cols>
    <col min="1" max="1" width="25.5703125" customWidth="1"/>
    <col min="5" max="5" width="10.140625" customWidth="1"/>
    <col min="8" max="8" width="10.5703125" customWidth="1"/>
  </cols>
  <sheetData>
    <row r="1" spans="1:8" x14ac:dyDescent="0.25">
      <c r="A1" s="81" t="s">
        <v>156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408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491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56</v>
      </c>
      <c r="B7" s="9" t="s">
        <v>123</v>
      </c>
      <c r="C7" s="28">
        <f>IF(Calculator!B7="Corn",Calculator!B15,IF(Calculator!B20="Corn",Calculator!B28,5.17))</f>
        <v>5.17</v>
      </c>
      <c r="D7" s="29">
        <f>IF(Calculator!B7="Corn",Calculator!B11,IF(Calculator!B20="Corn",Calculator!B24,220))</f>
        <v>220</v>
      </c>
      <c r="E7" s="22">
        <f>ROUND(C7*D7,2)</f>
        <v>1137.4000000000001</v>
      </c>
      <c r="F7" s="11">
        <v>0</v>
      </c>
      <c r="G7" s="22">
        <f>ROUND(E7*F7,2)</f>
        <v>0</v>
      </c>
      <c r="H7" s="22">
        <f>ROUND(E7-G7,2)</f>
        <v>1137.4000000000001</v>
      </c>
    </row>
    <row r="8" spans="1:8" x14ac:dyDescent="0.25">
      <c r="A8" s="7" t="s">
        <v>11</v>
      </c>
      <c r="C8" s="23"/>
      <c r="E8" s="23">
        <f>SUM(E7:E7)</f>
        <v>1137.4000000000001</v>
      </c>
      <c r="G8" s="12">
        <f>SUM(G7:G7)</f>
        <v>0</v>
      </c>
      <c r="H8" s="12">
        <f>ROUND(E8-G8,2)</f>
        <v>1137.4000000000001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2</v>
      </c>
      <c r="E12" s="23">
        <f>ROUND(C12*D12,2)</f>
        <v>16.100000000000001</v>
      </c>
      <c r="F12" s="16">
        <v>0</v>
      </c>
      <c r="G12" s="23">
        <f>ROUND(E12*F12,2)</f>
        <v>0</v>
      </c>
      <c r="H12" s="23">
        <f>ROUND(E12-G12,2)</f>
        <v>16.100000000000001</v>
      </c>
    </row>
    <row r="13" spans="1:8" x14ac:dyDescent="0.25">
      <c r="A13" s="14" t="s">
        <v>57</v>
      </c>
      <c r="B13" s="14" t="s">
        <v>16</v>
      </c>
      <c r="C13" s="15">
        <v>7.5</v>
      </c>
      <c r="D13" s="14">
        <v>0.2</v>
      </c>
      <c r="E13" s="23">
        <f>ROUND(C13*D13,2)</f>
        <v>1.5</v>
      </c>
      <c r="F13" s="16">
        <v>0</v>
      </c>
      <c r="G13" s="23">
        <f>ROUND(E13*F13,2)</f>
        <v>0</v>
      </c>
      <c r="H13" s="23">
        <f>ROUND(E13-G13,2)</f>
        <v>1.5</v>
      </c>
    </row>
    <row r="14" spans="1:8" x14ac:dyDescent="0.25">
      <c r="A14" s="13" t="s">
        <v>20</v>
      </c>
      <c r="C14" s="23"/>
      <c r="E14" s="23"/>
    </row>
    <row r="15" spans="1:8" x14ac:dyDescent="0.25">
      <c r="A15" s="14" t="s">
        <v>124</v>
      </c>
      <c r="B15" s="14" t="s">
        <v>21</v>
      </c>
      <c r="C15" s="15">
        <v>32.25</v>
      </c>
      <c r="D15" s="14">
        <v>1.9570000000000001</v>
      </c>
      <c r="E15" s="23">
        <f t="shared" ref="E15:E21" si="0">ROUND(C15*D15,2)</f>
        <v>63.11</v>
      </c>
      <c r="F15" s="16">
        <v>0</v>
      </c>
      <c r="G15" s="23">
        <f t="shared" ref="G15:G21" si="1">ROUND(E15*F15,2)</f>
        <v>0</v>
      </c>
      <c r="H15" s="23">
        <f t="shared" ref="H15:H21" si="2">ROUND(E15-G15,2)</f>
        <v>63.11</v>
      </c>
    </row>
    <row r="16" spans="1:8" x14ac:dyDescent="0.25">
      <c r="A16" s="14" t="s">
        <v>22</v>
      </c>
      <c r="B16" s="14" t="s">
        <v>21</v>
      </c>
      <c r="C16" s="15">
        <v>25.56</v>
      </c>
      <c r="D16" s="14">
        <v>1.5</v>
      </c>
      <c r="E16" s="23">
        <f t="shared" si="0"/>
        <v>38.340000000000003</v>
      </c>
      <c r="F16" s="16">
        <v>0</v>
      </c>
      <c r="G16" s="23">
        <f t="shared" si="1"/>
        <v>0</v>
      </c>
      <c r="H16" s="23">
        <f t="shared" si="2"/>
        <v>38.340000000000003</v>
      </c>
    </row>
    <row r="17" spans="1:8" x14ac:dyDescent="0.25">
      <c r="A17" s="14" t="s">
        <v>147</v>
      </c>
      <c r="B17" s="14" t="s">
        <v>19</v>
      </c>
      <c r="C17" s="15">
        <v>4.43</v>
      </c>
      <c r="D17" s="14">
        <v>4</v>
      </c>
      <c r="E17" s="23">
        <f t="shared" si="0"/>
        <v>17.72</v>
      </c>
      <c r="F17" s="16">
        <v>0</v>
      </c>
      <c r="G17" s="23">
        <f t="shared" si="1"/>
        <v>0</v>
      </c>
      <c r="H17" s="23">
        <f t="shared" si="2"/>
        <v>17.72</v>
      </c>
    </row>
    <row r="18" spans="1:8" x14ac:dyDescent="0.25">
      <c r="A18" s="14" t="s">
        <v>148</v>
      </c>
      <c r="B18" s="14" t="s">
        <v>26</v>
      </c>
      <c r="C18" s="15">
        <v>3.5</v>
      </c>
      <c r="D18" s="14">
        <v>2</v>
      </c>
      <c r="E18" s="23">
        <f t="shared" si="0"/>
        <v>7</v>
      </c>
      <c r="F18" s="16">
        <v>0</v>
      </c>
      <c r="G18" s="23">
        <f t="shared" si="1"/>
        <v>0</v>
      </c>
      <c r="H18" s="23">
        <f t="shared" si="2"/>
        <v>7</v>
      </c>
    </row>
    <row r="19" spans="1:8" x14ac:dyDescent="0.25">
      <c r="A19" s="14" t="s">
        <v>125</v>
      </c>
      <c r="B19" s="14" t="s">
        <v>19</v>
      </c>
      <c r="C19" s="15">
        <v>2.71</v>
      </c>
      <c r="D19" s="14">
        <v>32.171199999999999</v>
      </c>
      <c r="E19" s="23">
        <f t="shared" si="0"/>
        <v>87.18</v>
      </c>
      <c r="F19" s="16">
        <v>0</v>
      </c>
      <c r="G19" s="23">
        <f t="shared" si="1"/>
        <v>0</v>
      </c>
      <c r="H19" s="23">
        <f t="shared" si="2"/>
        <v>87.18</v>
      </c>
    </row>
    <row r="20" spans="1:8" x14ac:dyDescent="0.25">
      <c r="A20" s="14" t="s">
        <v>103</v>
      </c>
      <c r="B20" s="14" t="s">
        <v>19</v>
      </c>
      <c r="C20" s="15">
        <v>2.63</v>
      </c>
      <c r="D20" s="14">
        <v>30</v>
      </c>
      <c r="E20" s="23">
        <f t="shared" si="0"/>
        <v>78.900000000000006</v>
      </c>
      <c r="F20" s="16">
        <v>0</v>
      </c>
      <c r="G20" s="23">
        <f t="shared" si="1"/>
        <v>0</v>
      </c>
      <c r="H20" s="23">
        <f t="shared" si="2"/>
        <v>78.900000000000006</v>
      </c>
    </row>
    <row r="21" spans="1:8" x14ac:dyDescent="0.25">
      <c r="A21" s="14" t="s">
        <v>167</v>
      </c>
      <c r="B21" s="14" t="s">
        <v>21</v>
      </c>
      <c r="C21" s="15">
        <v>31.08</v>
      </c>
      <c r="D21" s="14">
        <v>1</v>
      </c>
      <c r="E21" s="23">
        <f t="shared" si="0"/>
        <v>31.08</v>
      </c>
      <c r="F21" s="16">
        <v>0</v>
      </c>
      <c r="G21" s="23">
        <f t="shared" si="1"/>
        <v>0</v>
      </c>
      <c r="H21" s="23">
        <f t="shared" si="2"/>
        <v>31.08</v>
      </c>
    </row>
    <row r="22" spans="1:8" x14ac:dyDescent="0.25">
      <c r="A22" s="13" t="s">
        <v>23</v>
      </c>
      <c r="C22" s="23"/>
      <c r="E22" s="23"/>
    </row>
    <row r="23" spans="1:8" x14ac:dyDescent="0.25">
      <c r="A23" s="14" t="s">
        <v>397</v>
      </c>
      <c r="B23" s="14" t="s">
        <v>18</v>
      </c>
      <c r="C23" s="15">
        <v>1.44</v>
      </c>
      <c r="D23" s="14">
        <v>13.7</v>
      </c>
      <c r="E23" s="23">
        <f>ROUND(C23*D23,2)</f>
        <v>19.73</v>
      </c>
      <c r="F23" s="16">
        <v>0</v>
      </c>
      <c r="G23" s="23">
        <f>ROUND(E23*F23,2)</f>
        <v>0</v>
      </c>
      <c r="H23" s="23">
        <f>ROUND(E23-G23,2)</f>
        <v>19.73</v>
      </c>
    </row>
    <row r="24" spans="1:8" x14ac:dyDescent="0.25">
      <c r="A24" s="13" t="s">
        <v>24</v>
      </c>
      <c r="C24" s="23"/>
      <c r="E24" s="23"/>
    </row>
    <row r="25" spans="1:8" x14ac:dyDescent="0.25">
      <c r="A25" s="14" t="s">
        <v>25</v>
      </c>
      <c r="B25" s="14" t="s">
        <v>18</v>
      </c>
      <c r="C25" s="15">
        <v>0.12</v>
      </c>
      <c r="D25" s="14">
        <v>32</v>
      </c>
      <c r="E25" s="23">
        <f>ROUND(C25*D25,2)</f>
        <v>3.84</v>
      </c>
      <c r="F25" s="16">
        <v>0</v>
      </c>
      <c r="G25" s="23">
        <f>ROUND(E25*F25,2)</f>
        <v>0</v>
      </c>
      <c r="H25" s="23">
        <f>ROUND(E25-G25,2)</f>
        <v>3.84</v>
      </c>
    </row>
    <row r="26" spans="1:8" x14ac:dyDescent="0.25">
      <c r="A26" s="14" t="s">
        <v>59</v>
      </c>
      <c r="B26" s="14" t="s">
        <v>26</v>
      </c>
      <c r="C26" s="15">
        <v>15</v>
      </c>
      <c r="D26" s="14">
        <v>0.5</v>
      </c>
      <c r="E26" s="23">
        <f>ROUND(C26*D26,2)</f>
        <v>7.5</v>
      </c>
      <c r="F26" s="16">
        <v>0</v>
      </c>
      <c r="G26" s="23">
        <f>ROUND(E26*F26,2)</f>
        <v>0</v>
      </c>
      <c r="H26" s="23">
        <f>ROUND(E26-G26,2)</f>
        <v>7.5</v>
      </c>
    </row>
    <row r="27" spans="1:8" x14ac:dyDescent="0.25">
      <c r="A27" s="14" t="s">
        <v>104</v>
      </c>
      <c r="B27" s="14" t="s">
        <v>26</v>
      </c>
      <c r="C27" s="15">
        <v>11.55</v>
      </c>
      <c r="D27" s="14">
        <v>1</v>
      </c>
      <c r="E27" s="23">
        <f>ROUND(C27*D27,2)</f>
        <v>11.55</v>
      </c>
      <c r="F27" s="16">
        <v>0</v>
      </c>
      <c r="G27" s="23">
        <f>ROUND(E27*F27,2)</f>
        <v>0</v>
      </c>
      <c r="H27" s="23">
        <f>ROUND(E27-G27,2)</f>
        <v>11.55</v>
      </c>
    </row>
    <row r="28" spans="1:8" x14ac:dyDescent="0.25">
      <c r="A28" s="14" t="s">
        <v>126</v>
      </c>
      <c r="B28" s="14" t="s">
        <v>26</v>
      </c>
      <c r="C28" s="15">
        <v>2.17</v>
      </c>
      <c r="D28" s="14">
        <v>4</v>
      </c>
      <c r="E28" s="23">
        <f>ROUND(C28*D28,2)</f>
        <v>8.68</v>
      </c>
      <c r="F28" s="16">
        <v>0</v>
      </c>
      <c r="G28" s="23">
        <f>ROUND(E28*F28,2)</f>
        <v>0</v>
      </c>
      <c r="H28" s="23">
        <f>ROUND(E28-G28,2)</f>
        <v>8.68</v>
      </c>
    </row>
    <row r="29" spans="1:8" x14ac:dyDescent="0.25">
      <c r="A29" s="14" t="s">
        <v>127</v>
      </c>
      <c r="B29" s="14" t="s">
        <v>26</v>
      </c>
      <c r="C29" s="15">
        <v>5.76</v>
      </c>
      <c r="D29" s="14">
        <v>3.6</v>
      </c>
      <c r="E29" s="23">
        <f>ROUND(C29*D29,2)</f>
        <v>20.74</v>
      </c>
      <c r="F29" s="16">
        <v>0</v>
      </c>
      <c r="G29" s="23">
        <f>ROUND(E29*F29,2)</f>
        <v>0</v>
      </c>
      <c r="H29" s="23">
        <f>ROUND(E29-G29,2)</f>
        <v>20.74</v>
      </c>
    </row>
    <row r="30" spans="1:8" x14ac:dyDescent="0.25">
      <c r="A30" s="13" t="s">
        <v>27</v>
      </c>
      <c r="C30" s="23"/>
      <c r="E30" s="23"/>
    </row>
    <row r="31" spans="1:8" x14ac:dyDescent="0.25">
      <c r="A31" s="14" t="s">
        <v>110</v>
      </c>
      <c r="B31" s="14" t="s">
        <v>18</v>
      </c>
      <c r="C31" s="15">
        <v>0.42</v>
      </c>
      <c r="D31" s="14">
        <v>1.28</v>
      </c>
      <c r="E31" s="23">
        <f>ROUND(C31*D31,2)</f>
        <v>0.54</v>
      </c>
      <c r="F31" s="16">
        <v>0</v>
      </c>
      <c r="G31" s="23">
        <f>ROUND(E31*F31,2)</f>
        <v>0</v>
      </c>
      <c r="H31" s="23">
        <f>ROUND(E31-G31,2)</f>
        <v>0.54</v>
      </c>
    </row>
    <row r="32" spans="1:8" x14ac:dyDescent="0.25">
      <c r="A32" s="13" t="s">
        <v>33</v>
      </c>
      <c r="C32" s="23"/>
      <c r="E32" s="23"/>
    </row>
    <row r="33" spans="1:8" x14ac:dyDescent="0.25">
      <c r="A33" s="14" t="s">
        <v>149</v>
      </c>
      <c r="B33" s="14" t="s">
        <v>60</v>
      </c>
      <c r="C33" s="15">
        <v>6.02</v>
      </c>
      <c r="D33" s="14">
        <v>36</v>
      </c>
      <c r="E33" s="23">
        <f>ROUND(C33*D33,2)</f>
        <v>216.72</v>
      </c>
      <c r="F33" s="16">
        <v>0</v>
      </c>
      <c r="G33" s="23">
        <f>ROUND(E33*F33,2)</f>
        <v>0</v>
      </c>
      <c r="H33" s="23">
        <f>ROUND(E33-G33,2)</f>
        <v>216.72</v>
      </c>
    </row>
    <row r="34" spans="1:8" x14ac:dyDescent="0.25">
      <c r="A34" s="13" t="s">
        <v>113</v>
      </c>
      <c r="C34" s="23"/>
      <c r="E34" s="23"/>
    </row>
    <row r="35" spans="1:8" x14ac:dyDescent="0.25">
      <c r="A35" s="14" t="s">
        <v>114</v>
      </c>
      <c r="B35" s="14" t="s">
        <v>26</v>
      </c>
      <c r="C35" s="15">
        <v>3.3</v>
      </c>
      <c r="D35" s="14">
        <v>0.6</v>
      </c>
      <c r="E35" s="23">
        <f>ROUND(C35*D35,2)</f>
        <v>1.98</v>
      </c>
      <c r="F35" s="16">
        <v>0</v>
      </c>
      <c r="G35" s="23">
        <f>ROUND(E35*F35,2)</f>
        <v>0</v>
      </c>
      <c r="H35" s="23">
        <f>ROUND(E35-G35,2)</f>
        <v>1.98</v>
      </c>
    </row>
    <row r="36" spans="1:8" x14ac:dyDescent="0.25">
      <c r="A36" s="13" t="s">
        <v>61</v>
      </c>
      <c r="C36" s="23"/>
      <c r="E36" s="23"/>
    </row>
    <row r="37" spans="1:8" x14ac:dyDescent="0.25">
      <c r="A37" s="14" t="s">
        <v>62</v>
      </c>
      <c r="B37" s="14" t="s">
        <v>48</v>
      </c>
      <c r="C37" s="15">
        <v>9</v>
      </c>
      <c r="D37" s="14">
        <v>1</v>
      </c>
      <c r="E37" s="23">
        <f>ROUND(C37*D37,2)</f>
        <v>9</v>
      </c>
      <c r="F37" s="16">
        <v>0</v>
      </c>
      <c r="G37" s="23">
        <f>ROUND(E37*F37,2)</f>
        <v>0</v>
      </c>
      <c r="H37" s="23">
        <f>ROUND(E37-G37,2)</f>
        <v>9</v>
      </c>
    </row>
    <row r="38" spans="1:8" x14ac:dyDescent="0.25">
      <c r="A38" s="14" t="s">
        <v>183</v>
      </c>
      <c r="B38" s="14" t="s">
        <v>21</v>
      </c>
      <c r="C38" s="15">
        <v>13.6</v>
      </c>
      <c r="D38" s="14">
        <v>1</v>
      </c>
      <c r="E38" s="23">
        <f>ROUND(C38*D38,2)</f>
        <v>13.6</v>
      </c>
      <c r="F38" s="16">
        <v>0</v>
      </c>
      <c r="G38" s="23">
        <f>ROUND(E38*F38,2)</f>
        <v>0</v>
      </c>
      <c r="H38" s="23">
        <f>ROUND(E38-G38,2)</f>
        <v>13.6</v>
      </c>
    </row>
    <row r="39" spans="1:8" x14ac:dyDescent="0.25">
      <c r="A39" s="13" t="s">
        <v>130</v>
      </c>
      <c r="C39" s="23"/>
      <c r="E39" s="23"/>
    </row>
    <row r="40" spans="1:8" x14ac:dyDescent="0.25">
      <c r="A40" s="14" t="s">
        <v>131</v>
      </c>
      <c r="B40" s="14" t="s">
        <v>123</v>
      </c>
      <c r="C40" s="15">
        <v>0.31</v>
      </c>
      <c r="D40" s="14">
        <v>235</v>
      </c>
      <c r="E40" s="23">
        <f>ROUND(C40*D40,2)</f>
        <v>72.849999999999994</v>
      </c>
      <c r="F40" s="16">
        <v>0</v>
      </c>
      <c r="G40" s="23">
        <f>ROUND(E40*F40,2)</f>
        <v>0</v>
      </c>
      <c r="H40" s="23">
        <f>ROUND(E40-G40,2)</f>
        <v>72.849999999999994</v>
      </c>
    </row>
    <row r="41" spans="1:8" x14ac:dyDescent="0.25">
      <c r="A41" s="13" t="s">
        <v>34</v>
      </c>
      <c r="C41" s="23"/>
      <c r="E41" s="23"/>
    </row>
    <row r="42" spans="1:8" x14ac:dyDescent="0.25">
      <c r="A42" s="14" t="s">
        <v>35</v>
      </c>
      <c r="B42" s="14" t="s">
        <v>36</v>
      </c>
      <c r="C42" s="15">
        <v>63.67</v>
      </c>
      <c r="D42" s="14">
        <v>0.66600000000000004</v>
      </c>
      <c r="E42" s="23">
        <f>ROUND(C42*D42,2)</f>
        <v>42.4</v>
      </c>
      <c r="F42" s="16">
        <v>0</v>
      </c>
      <c r="G42" s="23">
        <f>ROUND(E42*F42,2)</f>
        <v>0</v>
      </c>
      <c r="H42" s="23">
        <f>ROUND(E42-G42,2)</f>
        <v>42.4</v>
      </c>
    </row>
    <row r="43" spans="1:8" x14ac:dyDescent="0.25">
      <c r="A43" s="13" t="s">
        <v>115</v>
      </c>
      <c r="C43" s="23"/>
      <c r="E43" s="23"/>
    </row>
    <row r="44" spans="1:8" x14ac:dyDescent="0.25">
      <c r="A44" s="14" t="s">
        <v>132</v>
      </c>
      <c r="B44" s="14" t="s">
        <v>48</v>
      </c>
      <c r="C44" s="15">
        <v>6</v>
      </c>
      <c r="D44" s="14">
        <v>1</v>
      </c>
      <c r="E44" s="23">
        <f>ROUND(C44*D44,2)</f>
        <v>6</v>
      </c>
      <c r="F44" s="16">
        <v>0</v>
      </c>
      <c r="G44" s="23">
        <f>ROUND(E44*F44,2)</f>
        <v>0</v>
      </c>
      <c r="H44" s="23">
        <f>ROUND(E44-G44,2)</f>
        <v>6</v>
      </c>
    </row>
    <row r="45" spans="1:8" x14ac:dyDescent="0.25">
      <c r="A45" s="13" t="s">
        <v>117</v>
      </c>
      <c r="C45" s="23"/>
      <c r="E45" s="23"/>
    </row>
    <row r="46" spans="1:8" x14ac:dyDescent="0.25">
      <c r="A46" s="14" t="s">
        <v>118</v>
      </c>
      <c r="B46" s="14" t="s">
        <v>48</v>
      </c>
      <c r="C46" s="15">
        <v>10</v>
      </c>
      <c r="D46" s="14">
        <v>0.33300000000000002</v>
      </c>
      <c r="E46" s="23">
        <f>ROUND(C46*D46,2)</f>
        <v>3.33</v>
      </c>
      <c r="F46" s="16">
        <v>0</v>
      </c>
      <c r="G46" s="23">
        <f>ROUND(E46*F46,2)</f>
        <v>0</v>
      </c>
      <c r="H46" s="23">
        <f>ROUND(E46-G46,2)</f>
        <v>3.33</v>
      </c>
    </row>
    <row r="47" spans="1:8" x14ac:dyDescent="0.25">
      <c r="A47" s="13" t="s">
        <v>37</v>
      </c>
      <c r="C47" s="23"/>
      <c r="E47" s="23"/>
    </row>
    <row r="48" spans="1:8" x14ac:dyDescent="0.25">
      <c r="A48" s="14" t="s">
        <v>38</v>
      </c>
      <c r="B48" s="14" t="s">
        <v>39</v>
      </c>
      <c r="C48" s="15">
        <v>19.28</v>
      </c>
      <c r="D48" s="14">
        <v>0.36990000000000001</v>
      </c>
      <c r="E48" s="23">
        <f>ROUND(C48*D48,2)</f>
        <v>7.13</v>
      </c>
      <c r="F48" s="16">
        <v>0</v>
      </c>
      <c r="G48" s="23">
        <f>ROUND(E48*F48,2)</f>
        <v>0</v>
      </c>
      <c r="H48" s="23">
        <f>ROUND(E48-G48,2)</f>
        <v>7.13</v>
      </c>
    </row>
    <row r="49" spans="1:8" x14ac:dyDescent="0.25">
      <c r="A49" s="14" t="s">
        <v>133</v>
      </c>
      <c r="B49" s="14" t="s">
        <v>39</v>
      </c>
      <c r="C49" s="15">
        <v>19.28</v>
      </c>
      <c r="D49" s="14">
        <v>0.12770000000000001</v>
      </c>
      <c r="E49" s="23">
        <f>ROUND(C49*D49,2)</f>
        <v>2.46</v>
      </c>
      <c r="F49" s="16">
        <v>0</v>
      </c>
      <c r="G49" s="23">
        <f>ROUND(E49*F49,2)</f>
        <v>0</v>
      </c>
      <c r="H49" s="23">
        <f>ROUND(E49-G49,2)</f>
        <v>2.46</v>
      </c>
    </row>
    <row r="50" spans="1:8" x14ac:dyDescent="0.25">
      <c r="A50" s="13" t="s">
        <v>40</v>
      </c>
      <c r="C50" s="23"/>
      <c r="E50" s="23"/>
    </row>
    <row r="51" spans="1:8" x14ac:dyDescent="0.25">
      <c r="A51" s="14" t="s">
        <v>41</v>
      </c>
      <c r="B51" s="14" t="s">
        <v>39</v>
      </c>
      <c r="C51" s="15">
        <v>9.06</v>
      </c>
      <c r="D51" s="14">
        <v>0.20369999999999999</v>
      </c>
      <c r="E51" s="23">
        <f>ROUND(C51*D51,2)</f>
        <v>1.85</v>
      </c>
      <c r="F51" s="16">
        <v>0</v>
      </c>
      <c r="G51" s="23">
        <f>ROUND(E51*F51,2)</f>
        <v>0</v>
      </c>
      <c r="H51" s="23">
        <f>ROUND(E51-G51,2)</f>
        <v>1.85</v>
      </c>
    </row>
    <row r="52" spans="1:8" x14ac:dyDescent="0.25">
      <c r="A52" s="13" t="s">
        <v>43</v>
      </c>
      <c r="C52" s="23"/>
      <c r="E52" s="23"/>
    </row>
    <row r="53" spans="1:8" x14ac:dyDescent="0.25">
      <c r="A53" s="14" t="s">
        <v>42</v>
      </c>
      <c r="B53" s="14" t="s">
        <v>39</v>
      </c>
      <c r="C53" s="15">
        <v>9.06</v>
      </c>
      <c r="D53" s="14">
        <v>0.14630000000000001</v>
      </c>
      <c r="E53" s="23">
        <f>ROUND(C53*D53,2)</f>
        <v>1.33</v>
      </c>
      <c r="F53" s="16">
        <v>0</v>
      </c>
      <c r="G53" s="23">
        <f>ROUND(E53*F53,2)</f>
        <v>0</v>
      </c>
      <c r="H53" s="23">
        <f>ROUND(E53-G53,2)</f>
        <v>1.33</v>
      </c>
    </row>
    <row r="54" spans="1:8" x14ac:dyDescent="0.25">
      <c r="A54" s="14" t="s">
        <v>44</v>
      </c>
      <c r="B54" s="14" t="s">
        <v>39</v>
      </c>
      <c r="C54" s="15">
        <v>19.27</v>
      </c>
      <c r="D54" s="14">
        <v>0.44790000000000002</v>
      </c>
      <c r="E54" s="23">
        <f>ROUND(C54*D54,2)</f>
        <v>8.6300000000000008</v>
      </c>
      <c r="F54" s="16">
        <v>0</v>
      </c>
      <c r="G54" s="23">
        <f>ROUND(E54*F54,2)</f>
        <v>0</v>
      </c>
      <c r="H54" s="23">
        <f>ROUND(E54-G54,2)</f>
        <v>8.6300000000000008</v>
      </c>
    </row>
    <row r="55" spans="1:8" x14ac:dyDescent="0.25">
      <c r="A55" s="13" t="s">
        <v>45</v>
      </c>
      <c r="C55" s="23"/>
      <c r="E55" s="23"/>
    </row>
    <row r="56" spans="1:8" x14ac:dyDescent="0.25">
      <c r="A56" s="14" t="s">
        <v>38</v>
      </c>
      <c r="B56" s="14" t="s">
        <v>19</v>
      </c>
      <c r="C56" s="15">
        <v>2.94</v>
      </c>
      <c r="D56" s="14">
        <v>4.2843999999999998</v>
      </c>
      <c r="E56" s="23">
        <f>ROUND(C56*D56,2)</f>
        <v>12.6</v>
      </c>
      <c r="F56" s="16">
        <v>0</v>
      </c>
      <c r="G56" s="23">
        <f>ROUND(E56*F56,2)</f>
        <v>0</v>
      </c>
      <c r="H56" s="23">
        <f>ROUND(E56-G56,2)</f>
        <v>12.6</v>
      </c>
    </row>
    <row r="57" spans="1:8" x14ac:dyDescent="0.25">
      <c r="A57" s="14" t="s">
        <v>133</v>
      </c>
      <c r="B57" s="14" t="s">
        <v>19</v>
      </c>
      <c r="C57" s="15">
        <v>2.94</v>
      </c>
      <c r="D57" s="14">
        <v>1.742</v>
      </c>
      <c r="E57" s="23">
        <f>ROUND(C57*D57,2)</f>
        <v>5.12</v>
      </c>
      <c r="F57" s="16">
        <v>0</v>
      </c>
      <c r="G57" s="23">
        <f>ROUND(E57*F57,2)</f>
        <v>0</v>
      </c>
      <c r="H57" s="23">
        <f>ROUND(E57-G57,2)</f>
        <v>5.12</v>
      </c>
    </row>
    <row r="58" spans="1:8" x14ac:dyDescent="0.25">
      <c r="A58" s="14" t="s">
        <v>158</v>
      </c>
      <c r="B58" s="14" t="s">
        <v>19</v>
      </c>
      <c r="C58" s="15">
        <v>2.94</v>
      </c>
      <c r="D58" s="14">
        <v>11.2011</v>
      </c>
      <c r="E58" s="23">
        <f>ROUND(C58*D58,2)</f>
        <v>32.93</v>
      </c>
      <c r="F58" s="16">
        <v>0</v>
      </c>
      <c r="G58" s="23">
        <f>ROUND(E58*F58,2)</f>
        <v>0</v>
      </c>
      <c r="H58" s="23">
        <f>ROUND(E58-G58,2)</f>
        <v>32.93</v>
      </c>
    </row>
    <row r="59" spans="1:8" x14ac:dyDescent="0.25">
      <c r="A59" s="13" t="s">
        <v>47</v>
      </c>
      <c r="C59" s="23"/>
      <c r="E59" s="23"/>
    </row>
    <row r="60" spans="1:8" x14ac:dyDescent="0.25">
      <c r="A60" s="14" t="s">
        <v>42</v>
      </c>
      <c r="B60" s="14" t="s">
        <v>48</v>
      </c>
      <c r="C60" s="15">
        <v>14.57</v>
      </c>
      <c r="D60" s="14">
        <v>1</v>
      </c>
      <c r="E60" s="23">
        <f>ROUND(C60*D60,2)</f>
        <v>14.57</v>
      </c>
      <c r="F60" s="16">
        <v>0</v>
      </c>
      <c r="G60" s="23">
        <f>ROUND(E60*F60,2)</f>
        <v>0</v>
      </c>
      <c r="H60" s="23">
        <f t="shared" ref="H60:H66" si="3">ROUND(E60-G60,2)</f>
        <v>14.57</v>
      </c>
    </row>
    <row r="61" spans="1:8" x14ac:dyDescent="0.25">
      <c r="A61" s="14" t="s">
        <v>38</v>
      </c>
      <c r="B61" s="14" t="s">
        <v>48</v>
      </c>
      <c r="C61" s="15">
        <v>3.54</v>
      </c>
      <c r="D61" s="14">
        <v>1</v>
      </c>
      <c r="E61" s="23">
        <f>ROUND(C61*D61,2)</f>
        <v>3.54</v>
      </c>
      <c r="F61" s="16">
        <v>0</v>
      </c>
      <c r="G61" s="23">
        <f>ROUND(E61*F61,2)</f>
        <v>0</v>
      </c>
      <c r="H61" s="23">
        <f t="shared" si="3"/>
        <v>3.54</v>
      </c>
    </row>
    <row r="62" spans="1:8" x14ac:dyDescent="0.25">
      <c r="A62" s="14" t="s">
        <v>133</v>
      </c>
      <c r="B62" s="14" t="s">
        <v>48</v>
      </c>
      <c r="C62" s="15">
        <v>6.16</v>
      </c>
      <c r="D62" s="14">
        <v>1</v>
      </c>
      <c r="E62" s="23">
        <f>ROUND(C62*D62,2)</f>
        <v>6.16</v>
      </c>
      <c r="F62" s="16">
        <v>0</v>
      </c>
      <c r="G62" s="23">
        <f>ROUND(E62*F62,2)</f>
        <v>0</v>
      </c>
      <c r="H62" s="23">
        <f t="shared" si="3"/>
        <v>6.16</v>
      </c>
    </row>
    <row r="63" spans="1:8" x14ac:dyDescent="0.25">
      <c r="A63" s="14" t="s">
        <v>158</v>
      </c>
      <c r="B63" s="14" t="s">
        <v>48</v>
      </c>
      <c r="C63" s="15">
        <v>21.95</v>
      </c>
      <c r="D63" s="14">
        <v>1</v>
      </c>
      <c r="E63" s="23">
        <f>ROUND(C63*D63,2)</f>
        <v>21.95</v>
      </c>
      <c r="F63" s="16">
        <v>0</v>
      </c>
      <c r="G63" s="23">
        <f>ROUND(E63*F63,2)</f>
        <v>0</v>
      </c>
      <c r="H63" s="23">
        <f t="shared" si="3"/>
        <v>21.95</v>
      </c>
    </row>
    <row r="64" spans="1:8" x14ac:dyDescent="0.25">
      <c r="A64" s="9" t="s">
        <v>49</v>
      </c>
      <c r="B64" s="9" t="s">
        <v>48</v>
      </c>
      <c r="C64" s="10">
        <v>39.65</v>
      </c>
      <c r="D64" s="9">
        <v>1</v>
      </c>
      <c r="E64" s="22">
        <f>ROUND(C64*D64,2)</f>
        <v>39.65</v>
      </c>
      <c r="F64" s="11">
        <v>0</v>
      </c>
      <c r="G64" s="22">
        <f>ROUND(E64*F64,2)</f>
        <v>0</v>
      </c>
      <c r="H64" s="22">
        <f t="shared" si="3"/>
        <v>39.65</v>
      </c>
    </row>
    <row r="65" spans="1:8" x14ac:dyDescent="0.25">
      <c r="A65" s="7" t="s">
        <v>50</v>
      </c>
      <c r="C65" s="23"/>
      <c r="E65" s="23">
        <f>SUM(E12:E64)</f>
        <v>937.31000000000017</v>
      </c>
      <c r="G65" s="12">
        <f>SUM(G12:G64)</f>
        <v>0</v>
      </c>
      <c r="H65" s="12">
        <f t="shared" si="3"/>
        <v>937.31</v>
      </c>
    </row>
    <row r="66" spans="1:8" x14ac:dyDescent="0.25">
      <c r="A66" s="7" t="s">
        <v>51</v>
      </c>
      <c r="C66" s="23"/>
      <c r="E66" s="23" t="e">
        <f>+#REF!-E65</f>
        <v>#REF!</v>
      </c>
      <c r="G66" s="12" t="e">
        <f>+#REF!-G65</f>
        <v>#REF!</v>
      </c>
      <c r="H66" s="12" t="e">
        <f t="shared" si="3"/>
        <v>#REF!</v>
      </c>
    </row>
    <row r="67" spans="1:8" x14ac:dyDescent="0.25">
      <c r="A67" t="s">
        <v>12</v>
      </c>
      <c r="C67" s="23"/>
      <c r="E67" s="23"/>
    </row>
    <row r="68" spans="1:8" x14ac:dyDescent="0.25">
      <c r="A68" s="7" t="s">
        <v>52</v>
      </c>
      <c r="C68" s="23"/>
      <c r="E68" s="23"/>
    </row>
    <row r="69" spans="1:8" x14ac:dyDescent="0.25">
      <c r="A69" s="14" t="s">
        <v>42</v>
      </c>
      <c r="B69" s="14" t="s">
        <v>48</v>
      </c>
      <c r="C69" s="15">
        <v>28.51</v>
      </c>
      <c r="D69" s="14">
        <v>1</v>
      </c>
      <c r="E69" s="23">
        <f>ROUND(C69*D69,2)</f>
        <v>28.51</v>
      </c>
      <c r="F69" s="16">
        <v>0</v>
      </c>
      <c r="G69" s="23">
        <f>ROUND(E69*F69,2)</f>
        <v>0</v>
      </c>
      <c r="H69" s="23">
        <f t="shared" ref="H69:H75" si="4">ROUND(E69-G69,2)</f>
        <v>28.51</v>
      </c>
    </row>
    <row r="70" spans="1:8" x14ac:dyDescent="0.25">
      <c r="A70" s="14" t="s">
        <v>38</v>
      </c>
      <c r="B70" s="14" t="s">
        <v>48</v>
      </c>
      <c r="C70" s="15">
        <v>27.45</v>
      </c>
      <c r="D70" s="14">
        <v>1</v>
      </c>
      <c r="E70" s="23">
        <f>ROUND(C70*D70,2)</f>
        <v>27.45</v>
      </c>
      <c r="F70" s="16">
        <v>0</v>
      </c>
      <c r="G70" s="23">
        <f>ROUND(E70*F70,2)</f>
        <v>0</v>
      </c>
      <c r="H70" s="23">
        <f t="shared" si="4"/>
        <v>27.45</v>
      </c>
    </row>
    <row r="71" spans="1:8" x14ac:dyDescent="0.25">
      <c r="A71" s="14" t="s">
        <v>133</v>
      </c>
      <c r="B71" s="14" t="s">
        <v>48</v>
      </c>
      <c r="C71" s="15">
        <v>29.49</v>
      </c>
      <c r="D71" s="14">
        <v>1</v>
      </c>
      <c r="E71" s="23">
        <f>ROUND(C71*D71,2)</f>
        <v>29.49</v>
      </c>
      <c r="F71" s="16">
        <v>0</v>
      </c>
      <c r="G71" s="23">
        <f>ROUND(E71*F71,2)</f>
        <v>0</v>
      </c>
      <c r="H71" s="23">
        <f t="shared" si="4"/>
        <v>29.49</v>
      </c>
    </row>
    <row r="72" spans="1:8" x14ac:dyDescent="0.25">
      <c r="A72" s="9" t="s">
        <v>158</v>
      </c>
      <c r="B72" s="9" t="s">
        <v>48</v>
      </c>
      <c r="C72" s="10">
        <v>99.5</v>
      </c>
      <c r="D72" s="9">
        <v>1</v>
      </c>
      <c r="E72" s="22">
        <f>ROUND(C72*D72,2)</f>
        <v>99.5</v>
      </c>
      <c r="F72" s="11">
        <v>0</v>
      </c>
      <c r="G72" s="22">
        <f>ROUND(E72*F72,2)</f>
        <v>0</v>
      </c>
      <c r="H72" s="22">
        <f t="shared" si="4"/>
        <v>99.5</v>
      </c>
    </row>
    <row r="73" spans="1:8" x14ac:dyDescent="0.25">
      <c r="A73" s="7" t="s">
        <v>53</v>
      </c>
      <c r="C73" s="23"/>
      <c r="E73" s="23">
        <f>SUM(E69:E72)</f>
        <v>184.95</v>
      </c>
      <c r="G73" s="12">
        <f>SUM(G69:G72)</f>
        <v>0</v>
      </c>
      <c r="H73" s="12">
        <f t="shared" si="4"/>
        <v>184.95</v>
      </c>
    </row>
    <row r="74" spans="1:8" x14ac:dyDescent="0.25">
      <c r="A74" s="7" t="s">
        <v>54</v>
      </c>
      <c r="C74" s="23"/>
      <c r="E74" s="23">
        <f>+E65+E73</f>
        <v>1122.2600000000002</v>
      </c>
      <c r="G74" s="12">
        <f>+G65+G73</f>
        <v>0</v>
      </c>
      <c r="H74" s="12">
        <f t="shared" si="4"/>
        <v>1122.26</v>
      </c>
    </row>
    <row r="75" spans="1:8" x14ac:dyDescent="0.25">
      <c r="A75" s="7" t="s">
        <v>55</v>
      </c>
      <c r="C75" s="23"/>
      <c r="E75" s="23" t="e">
        <f>+#REF!-E74</f>
        <v>#REF!</v>
      </c>
      <c r="G75" s="12" t="e">
        <f>+#REF!-G74</f>
        <v>#REF!</v>
      </c>
      <c r="H75" s="12" t="e">
        <f t="shared" si="4"/>
        <v>#REF!</v>
      </c>
    </row>
    <row r="76" spans="1:8" x14ac:dyDescent="0.25">
      <c r="A76" t="s">
        <v>119</v>
      </c>
      <c r="C76" s="23"/>
      <c r="E76" s="23"/>
    </row>
    <row r="77" spans="1:8" x14ac:dyDescent="0.25">
      <c r="A77" t="s">
        <v>483</v>
      </c>
      <c r="C77" s="23"/>
      <c r="E77" s="23"/>
    </row>
    <row r="79" spans="1:8" x14ac:dyDescent="0.25">
      <c r="A79" s="7" t="s">
        <v>120</v>
      </c>
      <c r="C79" s="23"/>
      <c r="E79" s="23"/>
    </row>
    <row r="80" spans="1:8" x14ac:dyDescent="0.25">
      <c r="A80" s="7" t="s">
        <v>121</v>
      </c>
      <c r="C80" s="23"/>
      <c r="E80" s="23"/>
    </row>
    <row r="98" spans="1:8" x14ac:dyDescent="0.25">
      <c r="A98" t="str" cm="1">
        <f t="array" aca="1" ref="A98" ca="1">MID(CELL("filename",A1),FIND("]",CELL("filename",A1))+1,256)</f>
        <v>corn3</v>
      </c>
    </row>
    <row r="99" spans="1:8" x14ac:dyDescent="0.25">
      <c r="A99" s="7" t="s">
        <v>50</v>
      </c>
      <c r="E99" s="25">
        <f>VLOOKUP(A99,$A$1:$H$98,5,FALSE)</f>
        <v>937.31000000000017</v>
      </c>
    </row>
    <row r="100" spans="1:8" x14ac:dyDescent="0.25">
      <c r="A100" s="7" t="s">
        <v>288</v>
      </c>
      <c r="E100" s="25">
        <f>VLOOKUP(A100,$A$1:$H$98,5,FALSE)</f>
        <v>184.95</v>
      </c>
    </row>
    <row r="101" spans="1:8" x14ac:dyDescent="0.25">
      <c r="A101" s="7" t="s">
        <v>289</v>
      </c>
      <c r="E101" s="25">
        <f t="shared" ref="E101:E102" si="5">VLOOKUP(A101,$A$1:$H$98,5,FALSE)</f>
        <v>1122.2600000000002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1C298-D0D9-4DE9-80E2-F0705FFDB370}">
  <sheetPr codeName="Sheet50"/>
  <dimension ref="A1:H116"/>
  <sheetViews>
    <sheetView topLeftCell="A103" workbookViewId="0">
      <selection activeCell="D7" sqref="D7"/>
    </sheetView>
  </sheetViews>
  <sheetFormatPr defaultRowHeight="15" x14ac:dyDescent="0.25"/>
  <cols>
    <col min="1" max="1" width="25.5703125" customWidth="1"/>
    <col min="5" max="5" width="11" customWidth="1"/>
    <col min="8" max="8" width="11" customWidth="1"/>
  </cols>
  <sheetData>
    <row r="1" spans="1:8" x14ac:dyDescent="0.25">
      <c r="A1" s="81" t="s">
        <v>215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197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517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C8" s="23"/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4.5</v>
      </c>
      <c r="E12" s="23">
        <f>ROUND(C12*D12,2)</f>
        <v>36.229999999999997</v>
      </c>
      <c r="F12" s="16">
        <v>0</v>
      </c>
      <c r="G12" s="23">
        <f>ROUND(E12*F12,2)</f>
        <v>0</v>
      </c>
      <c r="H12" s="23">
        <f>ROUND(E12-G12,2)</f>
        <v>36.229999999999997</v>
      </c>
    </row>
    <row r="13" spans="1:8" x14ac:dyDescent="0.25">
      <c r="A13" s="14" t="s">
        <v>57</v>
      </c>
      <c r="B13" s="14" t="s">
        <v>16</v>
      </c>
      <c r="C13" s="15">
        <v>7.5</v>
      </c>
      <c r="D13" s="14">
        <v>1.3</v>
      </c>
      <c r="E13" s="23">
        <f>ROUND(C13*D13,2)</f>
        <v>9.75</v>
      </c>
      <c r="F13" s="16">
        <v>0</v>
      </c>
      <c r="G13" s="23">
        <f>ROUND(E13*F13,2)</f>
        <v>0</v>
      </c>
      <c r="H13" s="23">
        <f>ROUND(E13-G13,2)</f>
        <v>9.75</v>
      </c>
    </row>
    <row r="14" spans="1:8" x14ac:dyDescent="0.25">
      <c r="A14" s="13" t="s">
        <v>20</v>
      </c>
      <c r="C14" s="23"/>
      <c r="E14" s="23"/>
    </row>
    <row r="15" spans="1:8" x14ac:dyDescent="0.25">
      <c r="A15" s="14" t="s">
        <v>166</v>
      </c>
      <c r="B15" s="14" t="s">
        <v>21</v>
      </c>
      <c r="C15" s="15">
        <v>26.41</v>
      </c>
      <c r="D15" s="14">
        <v>0.5</v>
      </c>
      <c r="E15" s="23">
        <f>ROUND(C15*D15,2)</f>
        <v>13.21</v>
      </c>
      <c r="F15" s="16">
        <v>0</v>
      </c>
      <c r="G15" s="23">
        <f>ROUND(E15*F15,2)</f>
        <v>0</v>
      </c>
      <c r="H15" s="23">
        <f>ROUND(E15-G15,2)</f>
        <v>13.21</v>
      </c>
    </row>
    <row r="16" spans="1:8" x14ac:dyDescent="0.25">
      <c r="A16" s="14" t="s">
        <v>153</v>
      </c>
      <c r="B16" s="14" t="s">
        <v>21</v>
      </c>
      <c r="C16" s="15">
        <v>43.41</v>
      </c>
      <c r="D16" s="14">
        <v>0.5</v>
      </c>
      <c r="E16" s="23">
        <f>ROUND(C16*D16,2)</f>
        <v>21.71</v>
      </c>
      <c r="F16" s="16">
        <v>0</v>
      </c>
      <c r="G16" s="23">
        <f>ROUND(E16*F16,2)</f>
        <v>0</v>
      </c>
      <c r="H16" s="23">
        <f>ROUND(E16-G16,2)</f>
        <v>21.71</v>
      </c>
    </row>
    <row r="17" spans="1:8" x14ac:dyDescent="0.25">
      <c r="A17" s="14" t="s">
        <v>167</v>
      </c>
      <c r="B17" s="14" t="s">
        <v>21</v>
      </c>
      <c r="C17" s="15">
        <v>31.08</v>
      </c>
      <c r="D17" s="14">
        <v>4.87</v>
      </c>
      <c r="E17" s="23">
        <f>ROUND(C17*D17,2)</f>
        <v>151.36000000000001</v>
      </c>
      <c r="F17" s="16">
        <v>0</v>
      </c>
      <c r="G17" s="23">
        <f>ROUND(E17*F17,2)</f>
        <v>0</v>
      </c>
      <c r="H17" s="23">
        <f>ROUND(E17-G17,2)</f>
        <v>151.36000000000001</v>
      </c>
    </row>
    <row r="18" spans="1:8" x14ac:dyDescent="0.25">
      <c r="A18" s="14" t="s">
        <v>168</v>
      </c>
      <c r="B18" s="14" t="s">
        <v>26</v>
      </c>
      <c r="C18" s="15">
        <v>18.2</v>
      </c>
      <c r="D18" s="14">
        <v>0.8</v>
      </c>
      <c r="E18" s="23">
        <f>ROUND(C18*D18,2)</f>
        <v>14.56</v>
      </c>
      <c r="F18" s="16">
        <v>0</v>
      </c>
      <c r="G18" s="23">
        <f>ROUND(E18*F18,2)</f>
        <v>0</v>
      </c>
      <c r="H18" s="23">
        <f>ROUND(E18-G18,2)</f>
        <v>14.56</v>
      </c>
    </row>
    <row r="19" spans="1:8" x14ac:dyDescent="0.25">
      <c r="A19" s="13" t="s">
        <v>24</v>
      </c>
      <c r="C19" s="23"/>
      <c r="E19" s="23"/>
    </row>
    <row r="20" spans="1:8" x14ac:dyDescent="0.25">
      <c r="A20" s="14" t="s">
        <v>25</v>
      </c>
      <c r="B20" s="14" t="s">
        <v>18</v>
      </c>
      <c r="C20" s="15">
        <v>0.12</v>
      </c>
      <c r="D20" s="14">
        <v>80</v>
      </c>
      <c r="E20" s="23">
        <f t="shared" ref="E20:E27" si="0">ROUND(C20*D20,2)</f>
        <v>9.6</v>
      </c>
      <c r="F20" s="16">
        <v>0</v>
      </c>
      <c r="G20" s="23">
        <f t="shared" ref="G20:G27" si="1">ROUND(E20*F20,2)</f>
        <v>0</v>
      </c>
      <c r="H20" s="23">
        <f t="shared" ref="H20:H27" si="2">ROUND(E20-G20,2)</f>
        <v>9.6</v>
      </c>
    </row>
    <row r="21" spans="1:8" x14ac:dyDescent="0.25">
      <c r="A21" s="14" t="s">
        <v>137</v>
      </c>
      <c r="B21" s="14" t="s">
        <v>26</v>
      </c>
      <c r="C21" s="15">
        <v>2.69</v>
      </c>
      <c r="D21" s="14">
        <v>2</v>
      </c>
      <c r="E21" s="23">
        <f t="shared" si="0"/>
        <v>5.38</v>
      </c>
      <c r="F21" s="16">
        <v>0</v>
      </c>
      <c r="G21" s="23">
        <f t="shared" si="1"/>
        <v>0</v>
      </c>
      <c r="H21" s="23">
        <f t="shared" si="2"/>
        <v>5.38</v>
      </c>
    </row>
    <row r="22" spans="1:8" x14ac:dyDescent="0.25">
      <c r="A22" s="14" t="s">
        <v>169</v>
      </c>
      <c r="B22" s="14" t="s">
        <v>26</v>
      </c>
      <c r="C22" s="15">
        <v>13.75</v>
      </c>
      <c r="D22" s="14">
        <v>1.3</v>
      </c>
      <c r="E22" s="23">
        <f t="shared" si="0"/>
        <v>17.88</v>
      </c>
      <c r="F22" s="16">
        <v>0</v>
      </c>
      <c r="G22" s="23">
        <f t="shared" si="1"/>
        <v>0</v>
      </c>
      <c r="H22" s="23">
        <f t="shared" si="2"/>
        <v>17.88</v>
      </c>
    </row>
    <row r="23" spans="1:8" x14ac:dyDescent="0.25">
      <c r="A23" s="14" t="s">
        <v>170</v>
      </c>
      <c r="B23" s="14" t="s">
        <v>18</v>
      </c>
      <c r="C23" s="15">
        <v>6.91</v>
      </c>
      <c r="D23" s="14">
        <v>3</v>
      </c>
      <c r="E23" s="23">
        <f t="shared" si="0"/>
        <v>20.73</v>
      </c>
      <c r="F23" s="16">
        <v>0</v>
      </c>
      <c r="G23" s="23">
        <f t="shared" si="1"/>
        <v>0</v>
      </c>
      <c r="H23" s="23">
        <f t="shared" si="2"/>
        <v>20.73</v>
      </c>
    </row>
    <row r="24" spans="1:8" x14ac:dyDescent="0.25">
      <c r="A24" s="14" t="s">
        <v>171</v>
      </c>
      <c r="B24" s="14" t="s">
        <v>18</v>
      </c>
      <c r="C24" s="15">
        <v>61.59</v>
      </c>
      <c r="D24" s="14">
        <v>0.5</v>
      </c>
      <c r="E24" s="23">
        <f t="shared" si="0"/>
        <v>30.8</v>
      </c>
      <c r="F24" s="16">
        <v>0</v>
      </c>
      <c r="G24" s="23">
        <f t="shared" si="1"/>
        <v>0</v>
      </c>
      <c r="H24" s="23">
        <f t="shared" si="2"/>
        <v>30.8</v>
      </c>
    </row>
    <row r="25" spans="1:8" x14ac:dyDescent="0.25">
      <c r="A25" s="14" t="s">
        <v>172</v>
      </c>
      <c r="B25" s="14" t="s">
        <v>26</v>
      </c>
      <c r="C25" s="15">
        <v>17.78</v>
      </c>
      <c r="D25" s="14">
        <v>2</v>
      </c>
      <c r="E25" s="23">
        <f t="shared" si="0"/>
        <v>35.56</v>
      </c>
      <c r="F25" s="16">
        <v>0</v>
      </c>
      <c r="G25" s="23">
        <f t="shared" si="1"/>
        <v>0</v>
      </c>
      <c r="H25" s="23">
        <f t="shared" si="2"/>
        <v>35.56</v>
      </c>
    </row>
    <row r="26" spans="1:8" x14ac:dyDescent="0.25">
      <c r="A26" s="14" t="s">
        <v>173</v>
      </c>
      <c r="B26" s="14" t="s">
        <v>18</v>
      </c>
      <c r="C26" s="15">
        <v>16.5</v>
      </c>
      <c r="D26" s="14">
        <v>0.67</v>
      </c>
      <c r="E26" s="23">
        <f t="shared" si="0"/>
        <v>11.06</v>
      </c>
      <c r="F26" s="16">
        <v>0</v>
      </c>
      <c r="G26" s="23">
        <f t="shared" si="1"/>
        <v>0</v>
      </c>
      <c r="H26" s="23">
        <f t="shared" si="2"/>
        <v>11.06</v>
      </c>
    </row>
    <row r="27" spans="1:8" x14ac:dyDescent="0.25">
      <c r="A27" s="14" t="s">
        <v>174</v>
      </c>
      <c r="B27" s="14" t="s">
        <v>18</v>
      </c>
      <c r="C27" s="15">
        <v>3</v>
      </c>
      <c r="D27" s="14">
        <v>7.5</v>
      </c>
      <c r="E27" s="23">
        <f t="shared" si="0"/>
        <v>22.5</v>
      </c>
      <c r="F27" s="16">
        <v>0</v>
      </c>
      <c r="G27" s="23">
        <f t="shared" si="1"/>
        <v>0</v>
      </c>
      <c r="H27" s="23">
        <f t="shared" si="2"/>
        <v>22.5</v>
      </c>
    </row>
    <row r="28" spans="1:8" x14ac:dyDescent="0.25">
      <c r="A28" s="13" t="s">
        <v>27</v>
      </c>
      <c r="C28" s="23"/>
      <c r="E28" s="23"/>
    </row>
    <row r="29" spans="1:8" x14ac:dyDescent="0.25">
      <c r="A29" s="14" t="s">
        <v>395</v>
      </c>
      <c r="B29" s="14" t="s">
        <v>18</v>
      </c>
      <c r="C29" s="15">
        <v>1.23</v>
      </c>
      <c r="D29" s="14">
        <v>8</v>
      </c>
      <c r="E29" s="23">
        <f>ROUND(C29*D29,2)</f>
        <v>9.84</v>
      </c>
      <c r="F29" s="16">
        <v>0</v>
      </c>
      <c r="G29" s="23">
        <f>ROUND(E29*F29,2)</f>
        <v>0</v>
      </c>
      <c r="H29" s="23">
        <f>ROUND(E29-G29,2)</f>
        <v>9.84</v>
      </c>
    </row>
    <row r="30" spans="1:8" x14ac:dyDescent="0.25">
      <c r="A30" s="14" t="s">
        <v>468</v>
      </c>
      <c r="B30" s="14" t="s">
        <v>18</v>
      </c>
      <c r="C30" s="15">
        <v>3.73</v>
      </c>
      <c r="D30" s="14">
        <v>0.6</v>
      </c>
      <c r="E30" s="23">
        <f>ROUND(C30*D30,2)</f>
        <v>2.2400000000000002</v>
      </c>
      <c r="F30" s="16">
        <v>0</v>
      </c>
      <c r="G30" s="23">
        <f>ROUND(E30*F30,2)</f>
        <v>0</v>
      </c>
      <c r="H30" s="23">
        <f>ROUND(E30-G30,2)</f>
        <v>2.2400000000000002</v>
      </c>
    </row>
    <row r="31" spans="1:8" x14ac:dyDescent="0.25">
      <c r="A31" s="13" t="s">
        <v>33</v>
      </c>
      <c r="C31" s="23"/>
      <c r="E31" s="23"/>
    </row>
    <row r="32" spans="1:8" x14ac:dyDescent="0.25">
      <c r="A32" s="14" t="s">
        <v>193</v>
      </c>
      <c r="B32" s="14" t="s">
        <v>29</v>
      </c>
      <c r="C32" s="15">
        <v>6.31</v>
      </c>
      <c r="D32" s="14">
        <v>23</v>
      </c>
      <c r="E32" s="23">
        <f>ROUND(C32*D32,2)</f>
        <v>145.13</v>
      </c>
      <c r="F32" s="16">
        <v>0</v>
      </c>
      <c r="G32" s="23">
        <f>ROUND(E32*F32,2)</f>
        <v>0</v>
      </c>
      <c r="H32" s="23">
        <f>ROUND(E32-G32,2)</f>
        <v>145.13</v>
      </c>
    </row>
    <row r="33" spans="1:8" x14ac:dyDescent="0.25">
      <c r="A33" s="14" t="s">
        <v>194</v>
      </c>
      <c r="B33" s="14" t="s">
        <v>29</v>
      </c>
      <c r="C33" s="15">
        <v>1.93</v>
      </c>
      <c r="D33" s="14">
        <v>4.25</v>
      </c>
      <c r="E33" s="23">
        <f>ROUND(C33*D33,2)</f>
        <v>8.1999999999999993</v>
      </c>
      <c r="F33" s="16">
        <v>0</v>
      </c>
      <c r="G33" s="23">
        <f>ROUND(E33*F33,2)</f>
        <v>0</v>
      </c>
      <c r="H33" s="23">
        <f>ROUND(E33-G33,2)</f>
        <v>8.1999999999999993</v>
      </c>
    </row>
    <row r="34" spans="1:8" x14ac:dyDescent="0.25">
      <c r="A34" s="14" t="s">
        <v>176</v>
      </c>
      <c r="B34" s="14" t="s">
        <v>177</v>
      </c>
      <c r="C34" s="15">
        <v>0.28999999999999998</v>
      </c>
      <c r="D34" s="14">
        <v>4.25</v>
      </c>
      <c r="E34" s="23">
        <f>ROUND(C34*D34,2)</f>
        <v>1.23</v>
      </c>
      <c r="F34" s="16">
        <v>0</v>
      </c>
      <c r="G34" s="23">
        <f>ROUND(E34*F34,2)</f>
        <v>0</v>
      </c>
      <c r="H34" s="23">
        <f>ROUND(E34-G34,2)</f>
        <v>1.23</v>
      </c>
    </row>
    <row r="35" spans="1:8" x14ac:dyDescent="0.25">
      <c r="A35" s="13" t="s">
        <v>113</v>
      </c>
      <c r="C35" s="23"/>
      <c r="E35" s="23"/>
    </row>
    <row r="36" spans="1:8" x14ac:dyDescent="0.25">
      <c r="A36" s="14" t="s">
        <v>180</v>
      </c>
      <c r="B36" s="14" t="s">
        <v>26</v>
      </c>
      <c r="C36" s="15">
        <v>3.5</v>
      </c>
      <c r="D36" s="14">
        <v>1.5</v>
      </c>
      <c r="E36" s="23">
        <f>ROUND(C36*D36,2)</f>
        <v>5.25</v>
      </c>
      <c r="F36" s="16">
        <v>0</v>
      </c>
      <c r="G36" s="23">
        <f>ROUND(E36*F36,2)</f>
        <v>0</v>
      </c>
      <c r="H36" s="23">
        <f>ROUND(E36-G36,2)</f>
        <v>5.25</v>
      </c>
    </row>
    <row r="37" spans="1:8" x14ac:dyDescent="0.25">
      <c r="A37" s="14" t="s">
        <v>179</v>
      </c>
      <c r="B37" s="14" t="s">
        <v>26</v>
      </c>
      <c r="C37" s="15">
        <v>2</v>
      </c>
      <c r="D37" s="14">
        <v>0.5</v>
      </c>
      <c r="E37" s="23">
        <f>ROUND(C37*D37,2)</f>
        <v>1</v>
      </c>
      <c r="F37" s="16">
        <v>0</v>
      </c>
      <c r="G37" s="23">
        <f>ROUND(E37*F37,2)</f>
        <v>0</v>
      </c>
      <c r="H37" s="23">
        <f>ROUND(E37-G37,2)</f>
        <v>1</v>
      </c>
    </row>
    <row r="38" spans="1:8" x14ac:dyDescent="0.25">
      <c r="A38" s="14" t="s">
        <v>181</v>
      </c>
      <c r="B38" s="14" t="s">
        <v>26</v>
      </c>
      <c r="C38" s="15">
        <v>4.17</v>
      </c>
      <c r="D38" s="14">
        <v>0.5</v>
      </c>
      <c r="E38" s="23">
        <f>ROUND(C38*D38,2)</f>
        <v>2.09</v>
      </c>
      <c r="F38" s="16">
        <v>0</v>
      </c>
      <c r="G38" s="23">
        <f>ROUND(E38*F38,2)</f>
        <v>0</v>
      </c>
      <c r="H38" s="23">
        <f>ROUND(E38-G38,2)</f>
        <v>2.09</v>
      </c>
    </row>
    <row r="39" spans="1:8" x14ac:dyDescent="0.25">
      <c r="A39" s="14" t="s">
        <v>182</v>
      </c>
      <c r="B39" s="14" t="s">
        <v>26</v>
      </c>
      <c r="C39" s="15">
        <v>2.86</v>
      </c>
      <c r="D39" s="14">
        <v>0.4</v>
      </c>
      <c r="E39" s="23">
        <f>ROUND(C39*D39,2)</f>
        <v>1.1399999999999999</v>
      </c>
      <c r="F39" s="16">
        <v>0</v>
      </c>
      <c r="G39" s="23">
        <f>ROUND(E39*F39,2)</f>
        <v>0</v>
      </c>
      <c r="H39" s="23">
        <f>ROUND(E39-G39,2)</f>
        <v>1.1399999999999999</v>
      </c>
    </row>
    <row r="40" spans="1:8" x14ac:dyDescent="0.25">
      <c r="A40" s="13" t="s">
        <v>61</v>
      </c>
      <c r="C40" s="23"/>
      <c r="E40" s="23"/>
    </row>
    <row r="41" spans="1:8" x14ac:dyDescent="0.25">
      <c r="A41" s="14" t="s">
        <v>183</v>
      </c>
      <c r="B41" s="14" t="s">
        <v>21</v>
      </c>
      <c r="C41" s="15">
        <v>13.6</v>
      </c>
      <c r="D41" s="14">
        <v>5.87</v>
      </c>
      <c r="E41" s="23">
        <f>ROUND(C41*D41,2)</f>
        <v>79.83</v>
      </c>
      <c r="F41" s="16">
        <v>0</v>
      </c>
      <c r="G41" s="23">
        <f>ROUND(E41*F41,2)</f>
        <v>0</v>
      </c>
      <c r="H41" s="23">
        <f>ROUND(E41-G41,2)</f>
        <v>79.83</v>
      </c>
    </row>
    <row r="42" spans="1:8" x14ac:dyDescent="0.25">
      <c r="A42" s="13" t="s">
        <v>130</v>
      </c>
      <c r="C42" s="23"/>
      <c r="E42" s="23"/>
    </row>
    <row r="43" spans="1:8" x14ac:dyDescent="0.25">
      <c r="A43" s="14" t="s">
        <v>184</v>
      </c>
      <c r="B43" s="14" t="s">
        <v>123</v>
      </c>
      <c r="C43" s="15">
        <v>0.3</v>
      </c>
      <c r="D43" s="14">
        <v>180</v>
      </c>
      <c r="E43" s="23">
        <f>ROUND(C43*D43,2)</f>
        <v>54</v>
      </c>
      <c r="F43" s="16">
        <v>0</v>
      </c>
      <c r="G43" s="23">
        <f>ROUND(E43*F43,2)</f>
        <v>0</v>
      </c>
      <c r="H43" s="23">
        <f>ROUND(E43-G43,2)</f>
        <v>54</v>
      </c>
    </row>
    <row r="44" spans="1:8" x14ac:dyDescent="0.25">
      <c r="A44" s="13" t="s">
        <v>185</v>
      </c>
      <c r="C44" s="23"/>
      <c r="E44" s="23"/>
    </row>
    <row r="45" spans="1:8" x14ac:dyDescent="0.25">
      <c r="A45" s="14" t="s">
        <v>186</v>
      </c>
      <c r="B45" s="14" t="s">
        <v>123</v>
      </c>
      <c r="C45" s="15">
        <v>0.4</v>
      </c>
      <c r="D45" s="14">
        <v>180</v>
      </c>
      <c r="E45" s="23">
        <f>ROUND(C45*D45,2)</f>
        <v>72</v>
      </c>
      <c r="F45" s="16">
        <v>0</v>
      </c>
      <c r="G45" s="23">
        <f>ROUND(E45*F45,2)</f>
        <v>0</v>
      </c>
      <c r="H45" s="23">
        <f>ROUND(E45-G45,2)</f>
        <v>72</v>
      </c>
    </row>
    <row r="46" spans="1:8" x14ac:dyDescent="0.25">
      <c r="A46" s="13" t="s">
        <v>115</v>
      </c>
      <c r="C46" s="23"/>
      <c r="E46" s="23"/>
    </row>
    <row r="47" spans="1:8" x14ac:dyDescent="0.25">
      <c r="A47" s="14" t="s">
        <v>188</v>
      </c>
      <c r="B47" s="14" t="s">
        <v>48</v>
      </c>
      <c r="C47" s="15">
        <v>8</v>
      </c>
      <c r="D47" s="14">
        <v>1</v>
      </c>
      <c r="E47" s="23">
        <f>ROUND(C47*D47,2)</f>
        <v>8</v>
      </c>
      <c r="F47" s="16">
        <v>0</v>
      </c>
      <c r="G47" s="23">
        <f>ROUND(E47*F47,2)</f>
        <v>0</v>
      </c>
      <c r="H47" s="23">
        <f>ROUND(E47-G47,2)</f>
        <v>8</v>
      </c>
    </row>
    <row r="48" spans="1:8" x14ac:dyDescent="0.25">
      <c r="A48" s="13" t="s">
        <v>117</v>
      </c>
      <c r="C48" s="23"/>
      <c r="E48" s="23"/>
    </row>
    <row r="49" spans="1:8" x14ac:dyDescent="0.25">
      <c r="A49" s="14" t="s">
        <v>118</v>
      </c>
      <c r="B49" s="14" t="s">
        <v>48</v>
      </c>
      <c r="C49" s="15">
        <v>10</v>
      </c>
      <c r="D49" s="14">
        <v>0.33300000000000002</v>
      </c>
      <c r="E49" s="23">
        <f>ROUND(C49*D49,2)</f>
        <v>3.33</v>
      </c>
      <c r="F49" s="16">
        <v>0</v>
      </c>
      <c r="G49" s="23">
        <f>ROUND(E49*F49,2)</f>
        <v>0</v>
      </c>
      <c r="H49" s="23">
        <f>ROUND(E49-G49,2)</f>
        <v>3.33</v>
      </c>
    </row>
    <row r="50" spans="1:8" x14ac:dyDescent="0.25">
      <c r="A50" s="13" t="s">
        <v>37</v>
      </c>
      <c r="C50" s="23"/>
      <c r="E50" s="23"/>
    </row>
    <row r="51" spans="1:8" x14ac:dyDescent="0.25">
      <c r="A51" s="14" t="s">
        <v>38</v>
      </c>
      <c r="B51" s="14" t="s">
        <v>39</v>
      </c>
      <c r="C51" s="15">
        <v>19.28</v>
      </c>
      <c r="D51" s="14">
        <v>0.42280000000000001</v>
      </c>
      <c r="E51" s="23">
        <f>ROUND(C51*D51,2)</f>
        <v>8.15</v>
      </c>
      <c r="F51" s="16">
        <v>0</v>
      </c>
      <c r="G51" s="23">
        <f>ROUND(E51*F51,2)</f>
        <v>0</v>
      </c>
      <c r="H51" s="23">
        <f>ROUND(E51-G51,2)</f>
        <v>8.15</v>
      </c>
    </row>
    <row r="52" spans="1:8" x14ac:dyDescent="0.25">
      <c r="A52" s="14" t="s">
        <v>133</v>
      </c>
      <c r="B52" s="14" t="s">
        <v>39</v>
      </c>
      <c r="C52" s="15">
        <v>19.28</v>
      </c>
      <c r="D52" s="14">
        <v>0.11</v>
      </c>
      <c r="E52" s="23">
        <f>ROUND(C52*D52,2)</f>
        <v>2.12</v>
      </c>
      <c r="F52" s="16">
        <v>0</v>
      </c>
      <c r="G52" s="23">
        <f>ROUND(E52*F52,2)</f>
        <v>0</v>
      </c>
      <c r="H52" s="23">
        <f>ROUND(E52-G52,2)</f>
        <v>2.12</v>
      </c>
    </row>
    <row r="53" spans="1:8" x14ac:dyDescent="0.25">
      <c r="A53" s="13" t="s">
        <v>40</v>
      </c>
      <c r="C53" s="23"/>
      <c r="E53" s="23"/>
    </row>
    <row r="54" spans="1:8" x14ac:dyDescent="0.25">
      <c r="A54" s="14" t="s">
        <v>41</v>
      </c>
      <c r="B54" s="14" t="s">
        <v>39</v>
      </c>
      <c r="C54" s="15">
        <v>9.06</v>
      </c>
      <c r="D54" s="14">
        <v>1.05</v>
      </c>
      <c r="E54" s="23">
        <f>ROUND(C54*D54,2)</f>
        <v>9.51</v>
      </c>
      <c r="F54" s="16">
        <v>0</v>
      </c>
      <c r="G54" s="23">
        <f>ROUND(E54*F54,2)</f>
        <v>0</v>
      </c>
      <c r="H54" s="23">
        <f>ROUND(E54-G54,2)</f>
        <v>9.51</v>
      </c>
    </row>
    <row r="55" spans="1:8" x14ac:dyDescent="0.25">
      <c r="A55" s="13" t="s">
        <v>43</v>
      </c>
      <c r="C55" s="23"/>
      <c r="E55" s="23"/>
    </row>
    <row r="56" spans="1:8" x14ac:dyDescent="0.25">
      <c r="A56" s="14" t="s">
        <v>41</v>
      </c>
      <c r="B56" s="14" t="s">
        <v>39</v>
      </c>
      <c r="C56" s="15">
        <v>9.06</v>
      </c>
      <c r="D56" s="14">
        <v>0.25</v>
      </c>
      <c r="E56" s="23">
        <f>ROUND(C56*D56,2)</f>
        <v>2.27</v>
      </c>
      <c r="F56" s="16">
        <v>0</v>
      </c>
      <c r="G56" s="23">
        <f>ROUND(E56*F56,2)</f>
        <v>0</v>
      </c>
      <c r="H56" s="23">
        <f>ROUND(E56-G56,2)</f>
        <v>2.27</v>
      </c>
    </row>
    <row r="57" spans="1:8" x14ac:dyDescent="0.25">
      <c r="A57" s="14" t="s">
        <v>42</v>
      </c>
      <c r="B57" s="14" t="s">
        <v>39</v>
      </c>
      <c r="C57" s="15">
        <v>9.06</v>
      </c>
      <c r="D57" s="14">
        <v>7.8600000000000003E-2</v>
      </c>
      <c r="E57" s="23">
        <f>ROUND(C57*D57,2)</f>
        <v>0.71</v>
      </c>
      <c r="F57" s="16">
        <v>0</v>
      </c>
      <c r="G57" s="23">
        <f>ROUND(E57*F57,2)</f>
        <v>0</v>
      </c>
      <c r="H57" s="23">
        <f>ROUND(E57-G57,2)</f>
        <v>0.71</v>
      </c>
    </row>
    <row r="58" spans="1:8" x14ac:dyDescent="0.25">
      <c r="A58" s="13" t="s">
        <v>100</v>
      </c>
      <c r="C58" s="23"/>
      <c r="E58" s="23"/>
    </row>
    <row r="59" spans="1:8" x14ac:dyDescent="0.25">
      <c r="A59" s="14" t="s">
        <v>41</v>
      </c>
      <c r="B59" s="14" t="s">
        <v>39</v>
      </c>
      <c r="C59" s="15">
        <v>9.06</v>
      </c>
      <c r="D59" s="14">
        <v>0.7</v>
      </c>
      <c r="E59" s="23">
        <f>ROUND(C59*D59,2)</f>
        <v>6.34</v>
      </c>
      <c r="F59" s="16">
        <v>0</v>
      </c>
      <c r="G59" s="23">
        <f>ROUND(E59*F59,2)</f>
        <v>0</v>
      </c>
      <c r="H59" s="23">
        <f>ROUND(E59-G59,2)</f>
        <v>6.34</v>
      </c>
    </row>
    <row r="60" spans="1:8" x14ac:dyDescent="0.25">
      <c r="A60" s="14" t="s">
        <v>44</v>
      </c>
      <c r="B60" s="14" t="s">
        <v>39</v>
      </c>
      <c r="C60" s="15">
        <v>19.27</v>
      </c>
      <c r="D60" s="14">
        <v>0.47960000000000003</v>
      </c>
      <c r="E60" s="23">
        <f>ROUND(C60*D60,2)</f>
        <v>9.24</v>
      </c>
      <c r="F60" s="16">
        <v>0</v>
      </c>
      <c r="G60" s="23">
        <f>ROUND(E60*F60,2)</f>
        <v>0</v>
      </c>
      <c r="H60" s="23">
        <f>ROUND(E60-G60,2)</f>
        <v>9.24</v>
      </c>
    </row>
    <row r="61" spans="1:8" x14ac:dyDescent="0.25">
      <c r="A61" s="13" t="s">
        <v>45</v>
      </c>
      <c r="C61" s="23"/>
      <c r="E61" s="23"/>
    </row>
    <row r="62" spans="1:8" x14ac:dyDescent="0.25">
      <c r="A62" s="14" t="s">
        <v>38</v>
      </c>
      <c r="B62" s="14" t="s">
        <v>19</v>
      </c>
      <c r="C62" s="15">
        <v>2.94</v>
      </c>
      <c r="D62" s="14">
        <v>6.5293999999999999</v>
      </c>
      <c r="E62" s="23">
        <f>ROUND(C62*D62,2)</f>
        <v>19.2</v>
      </c>
      <c r="F62" s="16">
        <v>0</v>
      </c>
      <c r="G62" s="23">
        <f>ROUND(E62*F62,2)</f>
        <v>0</v>
      </c>
      <c r="H62" s="23">
        <f>ROUND(E62-G62,2)</f>
        <v>19.2</v>
      </c>
    </row>
    <row r="63" spans="1:8" x14ac:dyDescent="0.25">
      <c r="A63" s="14" t="s">
        <v>133</v>
      </c>
      <c r="B63" s="14" t="s">
        <v>19</v>
      </c>
      <c r="C63" s="15">
        <v>2.94</v>
      </c>
      <c r="D63" s="14">
        <v>2.4064000000000001</v>
      </c>
      <c r="E63" s="23">
        <f>ROUND(C63*D63,2)</f>
        <v>7.07</v>
      </c>
      <c r="F63" s="16">
        <v>0</v>
      </c>
      <c r="G63" s="23">
        <f>ROUND(E63*F63,2)</f>
        <v>0</v>
      </c>
      <c r="H63" s="23">
        <f>ROUND(E63-G63,2)</f>
        <v>7.07</v>
      </c>
    </row>
    <row r="64" spans="1:8" x14ac:dyDescent="0.25">
      <c r="A64" s="14" t="s">
        <v>189</v>
      </c>
      <c r="B64" s="14" t="s">
        <v>19</v>
      </c>
      <c r="C64" s="15">
        <v>2.94</v>
      </c>
      <c r="D64" s="14">
        <v>15.4779</v>
      </c>
      <c r="E64" s="23">
        <f>ROUND(C64*D64,2)</f>
        <v>45.51</v>
      </c>
      <c r="F64" s="16">
        <v>0</v>
      </c>
      <c r="G64" s="23">
        <f>ROUND(E64*F64,2)</f>
        <v>0</v>
      </c>
      <c r="H64" s="23">
        <f>ROUND(E64-G64,2)</f>
        <v>45.51</v>
      </c>
    </row>
    <row r="65" spans="1:8" x14ac:dyDescent="0.25">
      <c r="A65" s="13" t="s">
        <v>47</v>
      </c>
      <c r="C65" s="23"/>
      <c r="E65" s="23"/>
    </row>
    <row r="66" spans="1:8" x14ac:dyDescent="0.25">
      <c r="A66" s="14" t="s">
        <v>42</v>
      </c>
      <c r="B66" s="14" t="s">
        <v>48</v>
      </c>
      <c r="C66" s="15">
        <v>10.92</v>
      </c>
      <c r="D66" s="14">
        <v>1</v>
      </c>
      <c r="E66" s="23">
        <f>ROUND(C66*D66,2)</f>
        <v>10.92</v>
      </c>
      <c r="F66" s="16">
        <v>0</v>
      </c>
      <c r="G66" s="23">
        <f>ROUND(E66*F66,2)</f>
        <v>0</v>
      </c>
      <c r="H66" s="23">
        <f t="shared" ref="H66:H72" si="3">ROUND(E66-G66,2)</f>
        <v>10.92</v>
      </c>
    </row>
    <row r="67" spans="1:8" x14ac:dyDescent="0.25">
      <c r="A67" s="14" t="s">
        <v>38</v>
      </c>
      <c r="B67" s="14" t="s">
        <v>48</v>
      </c>
      <c r="C67" s="15">
        <v>5.22</v>
      </c>
      <c r="D67" s="14">
        <v>1</v>
      </c>
      <c r="E67" s="23">
        <f>ROUND(C67*D67,2)</f>
        <v>5.22</v>
      </c>
      <c r="F67" s="16">
        <v>0</v>
      </c>
      <c r="G67" s="23">
        <f>ROUND(E67*F67,2)</f>
        <v>0</v>
      </c>
      <c r="H67" s="23">
        <f t="shared" si="3"/>
        <v>5.22</v>
      </c>
    </row>
    <row r="68" spans="1:8" x14ac:dyDescent="0.25">
      <c r="A68" s="14" t="s">
        <v>133</v>
      </c>
      <c r="B68" s="14" t="s">
        <v>48</v>
      </c>
      <c r="C68" s="15">
        <v>6.51</v>
      </c>
      <c r="D68" s="14">
        <v>1</v>
      </c>
      <c r="E68" s="23">
        <f>ROUND(C68*D68,2)</f>
        <v>6.51</v>
      </c>
      <c r="F68" s="16">
        <v>0</v>
      </c>
      <c r="G68" s="23">
        <f>ROUND(E68*F68,2)</f>
        <v>0</v>
      </c>
      <c r="H68" s="23">
        <f t="shared" si="3"/>
        <v>6.51</v>
      </c>
    </row>
    <row r="69" spans="1:8" x14ac:dyDescent="0.25">
      <c r="A69" s="14" t="s">
        <v>189</v>
      </c>
      <c r="B69" s="14" t="s">
        <v>48</v>
      </c>
      <c r="C69" s="15">
        <v>11.8</v>
      </c>
      <c r="D69" s="14">
        <v>1</v>
      </c>
      <c r="E69" s="23">
        <f>ROUND(C69*D69,2)</f>
        <v>11.8</v>
      </c>
      <c r="F69" s="16">
        <v>0</v>
      </c>
      <c r="G69" s="23">
        <f>ROUND(E69*F69,2)</f>
        <v>0</v>
      </c>
      <c r="H69" s="23">
        <f t="shared" si="3"/>
        <v>11.8</v>
      </c>
    </row>
    <row r="70" spans="1:8" x14ac:dyDescent="0.25">
      <c r="A70" s="9" t="s">
        <v>49</v>
      </c>
      <c r="B70" s="9" t="s">
        <v>48</v>
      </c>
      <c r="C70" s="10">
        <v>29.65</v>
      </c>
      <c r="D70" s="9">
        <v>1</v>
      </c>
      <c r="E70" s="22">
        <f>ROUND(C70*D70,2)</f>
        <v>29.65</v>
      </c>
      <c r="F70" s="11">
        <v>0</v>
      </c>
      <c r="G70" s="22">
        <f>ROUND(E70*F70,2)</f>
        <v>0</v>
      </c>
      <c r="H70" s="22">
        <f t="shared" si="3"/>
        <v>29.65</v>
      </c>
    </row>
    <row r="71" spans="1:8" x14ac:dyDescent="0.25">
      <c r="A71" s="7" t="s">
        <v>50</v>
      </c>
      <c r="C71" s="23"/>
      <c r="E71" s="23">
        <f>SUM(E12:E70)</f>
        <v>967.83000000000015</v>
      </c>
      <c r="G71" s="12">
        <f>SUM(G12:G70)</f>
        <v>0</v>
      </c>
      <c r="H71" s="12">
        <f t="shared" si="3"/>
        <v>967.83</v>
      </c>
    </row>
    <row r="72" spans="1:8" x14ac:dyDescent="0.25">
      <c r="A72" s="7" t="s">
        <v>51</v>
      </c>
      <c r="C72" s="23"/>
      <c r="E72" s="23" t="e">
        <f>+#REF!-E71</f>
        <v>#REF!</v>
      </c>
      <c r="G72" s="12" t="e">
        <f>+#REF!-G71</f>
        <v>#REF!</v>
      </c>
      <c r="H72" s="12" t="e">
        <f t="shared" si="3"/>
        <v>#REF!</v>
      </c>
    </row>
    <row r="73" spans="1:8" x14ac:dyDescent="0.25">
      <c r="A73" t="s">
        <v>12</v>
      </c>
      <c r="C73" s="23"/>
      <c r="E73" s="23"/>
    </row>
    <row r="74" spans="1:8" x14ac:dyDescent="0.25">
      <c r="A74" s="7" t="s">
        <v>52</v>
      </c>
      <c r="C74" s="23"/>
      <c r="E74" s="23"/>
    </row>
    <row r="75" spans="1:8" x14ac:dyDescent="0.25">
      <c r="A75" s="14" t="s">
        <v>42</v>
      </c>
      <c r="B75" s="14" t="s">
        <v>48</v>
      </c>
      <c r="C75" s="15">
        <v>30.02</v>
      </c>
      <c r="D75" s="14">
        <v>1</v>
      </c>
      <c r="E75" s="23">
        <f>ROUND(C75*D75,2)</f>
        <v>30.02</v>
      </c>
      <c r="F75" s="16">
        <v>0</v>
      </c>
      <c r="G75" s="23">
        <f>ROUND(E75*F75,2)</f>
        <v>0</v>
      </c>
      <c r="H75" s="23">
        <f t="shared" ref="H75:H81" si="4">ROUND(E75-G75,2)</f>
        <v>30.02</v>
      </c>
    </row>
    <row r="76" spans="1:8" x14ac:dyDescent="0.25">
      <c r="A76" s="14" t="s">
        <v>38</v>
      </c>
      <c r="B76" s="14" t="s">
        <v>48</v>
      </c>
      <c r="C76" s="15">
        <v>40.369999999999997</v>
      </c>
      <c r="D76" s="14">
        <v>1</v>
      </c>
      <c r="E76" s="23">
        <f>ROUND(C76*D76,2)</f>
        <v>40.369999999999997</v>
      </c>
      <c r="F76" s="16">
        <v>0</v>
      </c>
      <c r="G76" s="23">
        <f>ROUND(E76*F76,2)</f>
        <v>0</v>
      </c>
      <c r="H76" s="23">
        <f t="shared" si="4"/>
        <v>40.369999999999997</v>
      </c>
    </row>
    <row r="77" spans="1:8" x14ac:dyDescent="0.25">
      <c r="A77" s="14" t="s">
        <v>133</v>
      </c>
      <c r="B77" s="14" t="s">
        <v>48</v>
      </c>
      <c r="C77" s="15">
        <v>31.16</v>
      </c>
      <c r="D77" s="14">
        <v>1</v>
      </c>
      <c r="E77" s="23">
        <f>ROUND(C77*D77,2)</f>
        <v>31.16</v>
      </c>
      <c r="F77" s="16">
        <v>0</v>
      </c>
      <c r="G77" s="23">
        <f>ROUND(E77*F77,2)</f>
        <v>0</v>
      </c>
      <c r="H77" s="23">
        <f t="shared" si="4"/>
        <v>31.16</v>
      </c>
    </row>
    <row r="78" spans="1:8" x14ac:dyDescent="0.25">
      <c r="A78" s="9" t="s">
        <v>189</v>
      </c>
      <c r="B78" s="9" t="s">
        <v>48</v>
      </c>
      <c r="C78" s="10">
        <v>91.67</v>
      </c>
      <c r="D78" s="9">
        <v>1</v>
      </c>
      <c r="E78" s="22">
        <f>ROUND(C78*D78,2)</f>
        <v>91.67</v>
      </c>
      <c r="F78" s="11">
        <v>0</v>
      </c>
      <c r="G78" s="22">
        <f>ROUND(E78*F78,2)</f>
        <v>0</v>
      </c>
      <c r="H78" s="22">
        <f t="shared" si="4"/>
        <v>91.67</v>
      </c>
    </row>
    <row r="79" spans="1:8" x14ac:dyDescent="0.25">
      <c r="A79" s="7" t="s">
        <v>53</v>
      </c>
      <c r="C79" s="23"/>
      <c r="E79" s="23">
        <f>SUM(E75:E78)</f>
        <v>193.22</v>
      </c>
      <c r="G79" s="12">
        <f>SUM(G75:G78)</f>
        <v>0</v>
      </c>
      <c r="H79" s="12">
        <f t="shared" si="4"/>
        <v>193.22</v>
      </c>
    </row>
    <row r="80" spans="1:8" x14ac:dyDescent="0.25">
      <c r="A80" s="7" t="s">
        <v>54</v>
      </c>
      <c r="C80" s="23"/>
      <c r="E80" s="23">
        <f>+E71+E79</f>
        <v>1161.0500000000002</v>
      </c>
      <c r="G80" s="12">
        <f>+G71+G79</f>
        <v>0</v>
      </c>
      <c r="H80" s="12">
        <f t="shared" si="4"/>
        <v>1161.05</v>
      </c>
    </row>
    <row r="81" spans="1:8" x14ac:dyDescent="0.25">
      <c r="A81" s="7" t="s">
        <v>55</v>
      </c>
      <c r="C81" s="23"/>
      <c r="E81" s="23" t="e">
        <f>+#REF!-E80</f>
        <v>#REF!</v>
      </c>
      <c r="G81" s="12" t="e">
        <f>+#REF!-G80</f>
        <v>#REF!</v>
      </c>
      <c r="H81" s="12" t="e">
        <f t="shared" si="4"/>
        <v>#REF!</v>
      </c>
    </row>
    <row r="82" spans="1:8" x14ac:dyDescent="0.25">
      <c r="A82" t="s">
        <v>119</v>
      </c>
      <c r="C82" s="23"/>
      <c r="E82" s="23"/>
    </row>
    <row r="83" spans="1:8" x14ac:dyDescent="0.25">
      <c r="A83" t="s">
        <v>483</v>
      </c>
      <c r="C83" s="23"/>
      <c r="E83" s="23"/>
    </row>
    <row r="84" spans="1:8" x14ac:dyDescent="0.25">
      <c r="A84" s="7" t="s">
        <v>120</v>
      </c>
      <c r="C84" s="23"/>
      <c r="E84" s="23"/>
    </row>
    <row r="85" spans="1:8" x14ac:dyDescent="0.25">
      <c r="A85" s="7" t="s">
        <v>121</v>
      </c>
      <c r="C85" s="23"/>
      <c r="E85" s="23"/>
    </row>
    <row r="98" spans="1:8" x14ac:dyDescent="0.25">
      <c r="A98" t="str" cm="1">
        <f t="array" aca="1" ref="A98" ca="1">MID(CELL("filename",A1),FIND("]",CELL("filename",A1))+1,256)</f>
        <v>rice8</v>
      </c>
    </row>
    <row r="99" spans="1:8" x14ac:dyDescent="0.25">
      <c r="A99" s="7" t="s">
        <v>50</v>
      </c>
      <c r="E99" s="25">
        <f>VLOOKUP(A99,$A$1:$H$98,5,FALSE)</f>
        <v>967.83000000000015</v>
      </c>
    </row>
    <row r="100" spans="1:8" x14ac:dyDescent="0.25">
      <c r="A100" s="7" t="s">
        <v>288</v>
      </c>
      <c r="E100" s="25">
        <f>VLOOKUP(A100,$A$1:$H$98,5,FALSE)</f>
        <v>193.22</v>
      </c>
    </row>
    <row r="101" spans="1:8" x14ac:dyDescent="0.25">
      <c r="A101" s="7" t="s">
        <v>289</v>
      </c>
      <c r="E101" s="25">
        <f t="shared" ref="E101:E102" si="5">VLOOKUP(A101,$A$1:$H$98,5,FALSE)</f>
        <v>1161.0500000000002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954F7-C27D-414B-97BD-3674D2AF6CD9}">
  <sheetPr codeName="Sheet51"/>
  <dimension ref="A1:H116"/>
  <sheetViews>
    <sheetView topLeftCell="A103" workbookViewId="0">
      <selection activeCell="D7" sqref="D7"/>
    </sheetView>
  </sheetViews>
  <sheetFormatPr defaultRowHeight="15" x14ac:dyDescent="0.25"/>
  <cols>
    <col min="1" max="1" width="25.5703125" customWidth="1"/>
    <col min="5" max="5" width="11" customWidth="1"/>
    <col min="8" max="8" width="11" customWidth="1"/>
  </cols>
  <sheetData>
    <row r="1" spans="1:8" x14ac:dyDescent="0.25">
      <c r="A1" s="81" t="s">
        <v>217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198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514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C8" s="23"/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4.5</v>
      </c>
      <c r="E12" s="23">
        <f>ROUND(C12*D12,2)</f>
        <v>36.229999999999997</v>
      </c>
      <c r="F12" s="16">
        <v>0</v>
      </c>
      <c r="G12" s="23">
        <f>ROUND(E12*F12,2)</f>
        <v>0</v>
      </c>
      <c r="H12" s="23">
        <f>ROUND(E12-G12,2)</f>
        <v>36.229999999999997</v>
      </c>
    </row>
    <row r="13" spans="1:8" x14ac:dyDescent="0.25">
      <c r="A13" s="14" t="s">
        <v>199</v>
      </c>
      <c r="B13" s="14" t="s">
        <v>16</v>
      </c>
      <c r="C13" s="15">
        <v>9.5</v>
      </c>
      <c r="D13" s="14">
        <v>1</v>
      </c>
      <c r="E13" s="23">
        <f>ROUND(C13*D13,2)</f>
        <v>9.5</v>
      </c>
      <c r="F13" s="16">
        <v>0</v>
      </c>
      <c r="G13" s="23">
        <f>ROUND(E13*F13,2)</f>
        <v>0</v>
      </c>
      <c r="H13" s="23">
        <f>ROUND(E13-G13,2)</f>
        <v>9.5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1.3</v>
      </c>
      <c r="E14" s="23">
        <f>ROUND(C14*D14,2)</f>
        <v>9.75</v>
      </c>
      <c r="F14" s="16">
        <v>0</v>
      </c>
      <c r="G14" s="23">
        <f>ROUND(E14*F14,2)</f>
        <v>0</v>
      </c>
      <c r="H14" s="23">
        <f>ROUND(E14-G14,2)</f>
        <v>9.75</v>
      </c>
    </row>
    <row r="15" spans="1:8" x14ac:dyDescent="0.25">
      <c r="A15" s="13" t="s">
        <v>20</v>
      </c>
      <c r="C15" s="23"/>
      <c r="E15" s="23"/>
    </row>
    <row r="16" spans="1:8" x14ac:dyDescent="0.25">
      <c r="A16" s="14" t="s">
        <v>166</v>
      </c>
      <c r="B16" s="14" t="s">
        <v>21</v>
      </c>
      <c r="C16" s="15">
        <v>26.41</v>
      </c>
      <c r="D16" s="14">
        <v>0.5</v>
      </c>
      <c r="E16" s="23">
        <f>ROUND(C16*D16,2)</f>
        <v>13.21</v>
      </c>
      <c r="F16" s="16">
        <v>0</v>
      </c>
      <c r="G16" s="23">
        <f>ROUND(E16*F16,2)</f>
        <v>0</v>
      </c>
      <c r="H16" s="23">
        <f>ROUND(E16-G16,2)</f>
        <v>13.21</v>
      </c>
    </row>
    <row r="17" spans="1:8" x14ac:dyDescent="0.25">
      <c r="A17" s="14" t="s">
        <v>153</v>
      </c>
      <c r="B17" s="14" t="s">
        <v>21</v>
      </c>
      <c r="C17" s="15">
        <v>43.41</v>
      </c>
      <c r="D17" s="14">
        <v>0.5</v>
      </c>
      <c r="E17" s="23">
        <f>ROUND(C17*D17,2)</f>
        <v>21.71</v>
      </c>
      <c r="F17" s="16">
        <v>0</v>
      </c>
      <c r="G17" s="23">
        <f>ROUND(E17*F17,2)</f>
        <v>0</v>
      </c>
      <c r="H17" s="23">
        <f>ROUND(E17-G17,2)</f>
        <v>21.71</v>
      </c>
    </row>
    <row r="18" spans="1:8" x14ac:dyDescent="0.25">
      <c r="A18" s="14" t="s">
        <v>167</v>
      </c>
      <c r="B18" s="14" t="s">
        <v>21</v>
      </c>
      <c r="C18" s="15">
        <v>31.08</v>
      </c>
      <c r="D18" s="14">
        <v>4.7</v>
      </c>
      <c r="E18" s="23">
        <f>ROUND(C18*D18,2)</f>
        <v>146.08000000000001</v>
      </c>
      <c r="F18" s="16">
        <v>0</v>
      </c>
      <c r="G18" s="23">
        <f>ROUND(E18*F18,2)</f>
        <v>0</v>
      </c>
      <c r="H18" s="23">
        <f>ROUND(E18-G18,2)</f>
        <v>146.08000000000001</v>
      </c>
    </row>
    <row r="19" spans="1:8" x14ac:dyDescent="0.25">
      <c r="A19" s="14" t="s">
        <v>168</v>
      </c>
      <c r="B19" s="14" t="s">
        <v>26</v>
      </c>
      <c r="C19" s="15">
        <v>18.2</v>
      </c>
      <c r="D19" s="14">
        <v>0.75</v>
      </c>
      <c r="E19" s="23">
        <f>ROUND(C19*D19,2)</f>
        <v>13.65</v>
      </c>
      <c r="F19" s="16">
        <v>0</v>
      </c>
      <c r="G19" s="23">
        <f>ROUND(E19*F19,2)</f>
        <v>0</v>
      </c>
      <c r="H19" s="23">
        <f>ROUND(E19-G19,2)</f>
        <v>13.65</v>
      </c>
    </row>
    <row r="20" spans="1:8" x14ac:dyDescent="0.25">
      <c r="A20" s="13" t="s">
        <v>23</v>
      </c>
      <c r="C20" s="23"/>
      <c r="E20" s="23"/>
    </row>
    <row r="21" spans="1:8" x14ac:dyDescent="0.25">
      <c r="A21" s="14" t="s">
        <v>515</v>
      </c>
      <c r="B21" s="14" t="s">
        <v>18</v>
      </c>
      <c r="C21" s="15">
        <v>2.76</v>
      </c>
      <c r="D21" s="14">
        <v>10</v>
      </c>
      <c r="E21" s="23">
        <f>ROUND(C21*D21,2)</f>
        <v>27.6</v>
      </c>
      <c r="F21" s="16">
        <v>0</v>
      </c>
      <c r="G21" s="23">
        <f>ROUND(E21*F21,2)</f>
        <v>0</v>
      </c>
      <c r="H21" s="23">
        <f>ROUND(E21-G21,2)</f>
        <v>27.6</v>
      </c>
    </row>
    <row r="22" spans="1:8" x14ac:dyDescent="0.25">
      <c r="A22" s="13" t="s">
        <v>24</v>
      </c>
      <c r="C22" s="23"/>
      <c r="E22" s="23"/>
    </row>
    <row r="23" spans="1:8" x14ac:dyDescent="0.25">
      <c r="A23" s="14" t="s">
        <v>25</v>
      </c>
      <c r="B23" s="14" t="s">
        <v>18</v>
      </c>
      <c r="C23" s="15">
        <v>0.12</v>
      </c>
      <c r="D23" s="14">
        <v>80</v>
      </c>
      <c r="E23" s="23">
        <f t="shared" ref="E23:E30" si="0">ROUND(C23*D23,2)</f>
        <v>9.6</v>
      </c>
      <c r="F23" s="16">
        <v>0</v>
      </c>
      <c r="G23" s="23">
        <f t="shared" ref="G23:G30" si="1">ROUND(E23*F23,2)</f>
        <v>0</v>
      </c>
      <c r="H23" s="23">
        <f t="shared" ref="H23:H30" si="2">ROUND(E23-G23,2)</f>
        <v>9.6</v>
      </c>
    </row>
    <row r="24" spans="1:8" x14ac:dyDescent="0.25">
      <c r="A24" s="14" t="s">
        <v>137</v>
      </c>
      <c r="B24" s="14" t="s">
        <v>26</v>
      </c>
      <c r="C24" s="15">
        <v>2.69</v>
      </c>
      <c r="D24" s="14">
        <v>2</v>
      </c>
      <c r="E24" s="23">
        <f t="shared" si="0"/>
        <v>5.38</v>
      </c>
      <c r="F24" s="16">
        <v>0</v>
      </c>
      <c r="G24" s="23">
        <f t="shared" si="1"/>
        <v>0</v>
      </c>
      <c r="H24" s="23">
        <f t="shared" si="2"/>
        <v>5.38</v>
      </c>
    </row>
    <row r="25" spans="1:8" x14ac:dyDescent="0.25">
      <c r="A25" s="14" t="s">
        <v>169</v>
      </c>
      <c r="B25" s="14" t="s">
        <v>26</v>
      </c>
      <c r="C25" s="15">
        <v>13.75</v>
      </c>
      <c r="D25" s="14">
        <v>1.3</v>
      </c>
      <c r="E25" s="23">
        <f t="shared" si="0"/>
        <v>17.88</v>
      </c>
      <c r="F25" s="16">
        <v>0</v>
      </c>
      <c r="G25" s="23">
        <f t="shared" si="1"/>
        <v>0</v>
      </c>
      <c r="H25" s="23">
        <f t="shared" si="2"/>
        <v>17.88</v>
      </c>
    </row>
    <row r="26" spans="1:8" x14ac:dyDescent="0.25">
      <c r="A26" s="14" t="s">
        <v>170</v>
      </c>
      <c r="B26" s="14" t="s">
        <v>18</v>
      </c>
      <c r="C26" s="15">
        <v>6.91</v>
      </c>
      <c r="D26" s="14">
        <v>3</v>
      </c>
      <c r="E26" s="23">
        <f t="shared" si="0"/>
        <v>20.73</v>
      </c>
      <c r="F26" s="16">
        <v>0</v>
      </c>
      <c r="G26" s="23">
        <f t="shared" si="1"/>
        <v>0</v>
      </c>
      <c r="H26" s="23">
        <f t="shared" si="2"/>
        <v>20.73</v>
      </c>
    </row>
    <row r="27" spans="1:8" x14ac:dyDescent="0.25">
      <c r="A27" s="14" t="s">
        <v>200</v>
      </c>
      <c r="B27" s="14" t="s">
        <v>18</v>
      </c>
      <c r="C27" s="15">
        <v>4.46</v>
      </c>
      <c r="D27" s="14">
        <v>9.6</v>
      </c>
      <c r="E27" s="23">
        <f t="shared" si="0"/>
        <v>42.82</v>
      </c>
      <c r="F27" s="16">
        <v>0</v>
      </c>
      <c r="G27" s="23">
        <f t="shared" si="1"/>
        <v>0</v>
      </c>
      <c r="H27" s="23">
        <f t="shared" si="2"/>
        <v>42.82</v>
      </c>
    </row>
    <row r="28" spans="1:8" x14ac:dyDescent="0.25">
      <c r="A28" s="14" t="s">
        <v>201</v>
      </c>
      <c r="B28" s="14" t="s">
        <v>18</v>
      </c>
      <c r="C28" s="15">
        <v>4.59</v>
      </c>
      <c r="D28" s="14">
        <v>6</v>
      </c>
      <c r="E28" s="23">
        <f t="shared" si="0"/>
        <v>27.54</v>
      </c>
      <c r="F28" s="16">
        <v>0</v>
      </c>
      <c r="G28" s="23">
        <f t="shared" si="1"/>
        <v>0</v>
      </c>
      <c r="H28" s="23">
        <f t="shared" si="2"/>
        <v>27.54</v>
      </c>
    </row>
    <row r="29" spans="1:8" x14ac:dyDescent="0.25">
      <c r="A29" s="14" t="s">
        <v>202</v>
      </c>
      <c r="B29" s="14" t="s">
        <v>18</v>
      </c>
      <c r="C29" s="15">
        <v>4.2699999999999996</v>
      </c>
      <c r="D29" s="14">
        <v>1.5</v>
      </c>
      <c r="E29" s="23">
        <f t="shared" si="0"/>
        <v>6.41</v>
      </c>
      <c r="F29" s="16">
        <v>0</v>
      </c>
      <c r="G29" s="23">
        <f t="shared" si="1"/>
        <v>0</v>
      </c>
      <c r="H29" s="23">
        <f t="shared" si="2"/>
        <v>6.41</v>
      </c>
    </row>
    <row r="30" spans="1:8" x14ac:dyDescent="0.25">
      <c r="A30" s="14" t="s">
        <v>174</v>
      </c>
      <c r="B30" s="14" t="s">
        <v>18</v>
      </c>
      <c r="C30" s="15">
        <v>3</v>
      </c>
      <c r="D30" s="14">
        <v>7.5</v>
      </c>
      <c r="E30" s="23">
        <f t="shared" si="0"/>
        <v>22.5</v>
      </c>
      <c r="F30" s="16">
        <v>0</v>
      </c>
      <c r="G30" s="23">
        <f t="shared" si="1"/>
        <v>0</v>
      </c>
      <c r="H30" s="23">
        <f t="shared" si="2"/>
        <v>22.5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395</v>
      </c>
      <c r="B32" s="14" t="s">
        <v>18</v>
      </c>
      <c r="C32" s="15">
        <v>1.23</v>
      </c>
      <c r="D32" s="14">
        <v>8</v>
      </c>
      <c r="E32" s="23">
        <f>ROUND(C32*D32,2)</f>
        <v>9.84</v>
      </c>
      <c r="F32" s="16">
        <v>0</v>
      </c>
      <c r="G32" s="23">
        <f>ROUND(E32*F32,2)</f>
        <v>0</v>
      </c>
      <c r="H32" s="23">
        <f>ROUND(E32-G32,2)</f>
        <v>9.84</v>
      </c>
    </row>
    <row r="33" spans="1:8" x14ac:dyDescent="0.25">
      <c r="A33" s="14" t="s">
        <v>468</v>
      </c>
      <c r="B33" s="14" t="s">
        <v>18</v>
      </c>
      <c r="C33" s="15">
        <v>3.73</v>
      </c>
      <c r="D33" s="14">
        <v>0.6</v>
      </c>
      <c r="E33" s="23">
        <f>ROUND(C33*D33,2)</f>
        <v>2.2400000000000002</v>
      </c>
      <c r="F33" s="16">
        <v>0</v>
      </c>
      <c r="G33" s="23">
        <f>ROUND(E33*F33,2)</f>
        <v>0</v>
      </c>
      <c r="H33" s="23">
        <f>ROUND(E33-G33,2)</f>
        <v>2.2400000000000002</v>
      </c>
    </row>
    <row r="34" spans="1:8" x14ac:dyDescent="0.25">
      <c r="A34" s="13" t="s">
        <v>33</v>
      </c>
      <c r="C34" s="23"/>
      <c r="E34" s="23"/>
    </row>
    <row r="35" spans="1:8" x14ac:dyDescent="0.25">
      <c r="A35" s="14" t="s">
        <v>311</v>
      </c>
      <c r="B35" s="14" t="s">
        <v>29</v>
      </c>
      <c r="C35" s="15">
        <v>1.32</v>
      </c>
      <c r="D35" s="14">
        <v>65</v>
      </c>
      <c r="E35" s="23">
        <f>ROUND(C35*D35,2)</f>
        <v>85.8</v>
      </c>
      <c r="F35" s="16">
        <v>0</v>
      </c>
      <c r="G35" s="23">
        <f>ROUND(E35*F35,2)</f>
        <v>0</v>
      </c>
      <c r="H35" s="23">
        <f>ROUND(E35-G35,2)</f>
        <v>85.8</v>
      </c>
    </row>
    <row r="36" spans="1:8" x14ac:dyDescent="0.25">
      <c r="A36" s="14" t="s">
        <v>176</v>
      </c>
      <c r="B36" s="14" t="s">
        <v>177</v>
      </c>
      <c r="C36" s="15">
        <v>0.28999999999999998</v>
      </c>
      <c r="D36" s="14">
        <v>77</v>
      </c>
      <c r="E36" s="23">
        <f>ROUND(C36*D36,2)</f>
        <v>22.33</v>
      </c>
      <c r="F36" s="16">
        <v>0</v>
      </c>
      <c r="G36" s="23">
        <f>ROUND(E36*F36,2)</f>
        <v>0</v>
      </c>
      <c r="H36" s="23">
        <f>ROUND(E36-G36,2)</f>
        <v>22.33</v>
      </c>
    </row>
    <row r="37" spans="1:8" x14ac:dyDescent="0.25">
      <c r="A37" s="14" t="s">
        <v>203</v>
      </c>
      <c r="B37" s="14" t="s">
        <v>29</v>
      </c>
      <c r="C37" s="15">
        <v>1.32</v>
      </c>
      <c r="D37" s="14">
        <v>12</v>
      </c>
      <c r="E37" s="23">
        <f>ROUND(C37*D37,2)</f>
        <v>15.84</v>
      </c>
      <c r="F37" s="16">
        <v>0</v>
      </c>
      <c r="G37" s="23">
        <f>ROUND(E37*F37,2)</f>
        <v>0</v>
      </c>
      <c r="H37" s="23">
        <f>ROUND(E37-G37,2)</f>
        <v>15.84</v>
      </c>
    </row>
    <row r="38" spans="1:8" x14ac:dyDescent="0.25">
      <c r="A38" s="13" t="s">
        <v>113</v>
      </c>
      <c r="C38" s="23"/>
      <c r="E38" s="23"/>
    </row>
    <row r="39" spans="1:8" x14ac:dyDescent="0.25">
      <c r="A39" s="14" t="s">
        <v>179</v>
      </c>
      <c r="B39" s="14" t="s">
        <v>26</v>
      </c>
      <c r="C39" s="15">
        <v>2</v>
      </c>
      <c r="D39" s="14">
        <v>0.5</v>
      </c>
      <c r="E39" s="23">
        <f>ROUND(C39*D39,2)</f>
        <v>1</v>
      </c>
      <c r="F39" s="16">
        <v>0</v>
      </c>
      <c r="G39" s="23">
        <f>ROUND(E39*F39,2)</f>
        <v>0</v>
      </c>
      <c r="H39" s="23">
        <f>ROUND(E39-G39,2)</f>
        <v>1</v>
      </c>
    </row>
    <row r="40" spans="1:8" x14ac:dyDescent="0.25">
      <c r="A40" s="14" t="s">
        <v>180</v>
      </c>
      <c r="B40" s="14" t="s">
        <v>26</v>
      </c>
      <c r="C40" s="15">
        <v>3.5</v>
      </c>
      <c r="D40" s="14">
        <v>1.5</v>
      </c>
      <c r="E40" s="23">
        <f>ROUND(C40*D40,2)</f>
        <v>5.25</v>
      </c>
      <c r="F40" s="16">
        <v>0</v>
      </c>
      <c r="G40" s="23">
        <f>ROUND(E40*F40,2)</f>
        <v>0</v>
      </c>
      <c r="H40" s="23">
        <f>ROUND(E40-G40,2)</f>
        <v>5.25</v>
      </c>
    </row>
    <row r="41" spans="1:8" x14ac:dyDescent="0.25">
      <c r="A41" s="14" t="s">
        <v>182</v>
      </c>
      <c r="B41" s="14" t="s">
        <v>26</v>
      </c>
      <c r="C41" s="15">
        <v>2.86</v>
      </c>
      <c r="D41" s="14">
        <v>4</v>
      </c>
      <c r="E41" s="23">
        <f>ROUND(C41*D41,2)</f>
        <v>11.44</v>
      </c>
      <c r="F41" s="16">
        <v>0</v>
      </c>
      <c r="G41" s="23">
        <f>ROUND(E41*F41,2)</f>
        <v>0</v>
      </c>
      <c r="H41" s="23">
        <f>ROUND(E41-G41,2)</f>
        <v>11.44</v>
      </c>
    </row>
    <row r="42" spans="1:8" x14ac:dyDescent="0.25">
      <c r="A42" s="14" t="s">
        <v>114</v>
      </c>
      <c r="B42" s="14" t="s">
        <v>26</v>
      </c>
      <c r="C42" s="15">
        <v>3.3</v>
      </c>
      <c r="D42" s="14">
        <v>0.1</v>
      </c>
      <c r="E42" s="23">
        <f>ROUND(C42*D42,2)</f>
        <v>0.33</v>
      </c>
      <c r="F42" s="16">
        <v>0</v>
      </c>
      <c r="G42" s="23">
        <f>ROUND(E42*F42,2)</f>
        <v>0</v>
      </c>
      <c r="H42" s="23">
        <f>ROUND(E42-G42,2)</f>
        <v>0.33</v>
      </c>
    </row>
    <row r="43" spans="1:8" x14ac:dyDescent="0.25">
      <c r="A43" s="13" t="s">
        <v>61</v>
      </c>
      <c r="C43" s="23"/>
      <c r="E43" s="23"/>
    </row>
    <row r="44" spans="1:8" x14ac:dyDescent="0.25">
      <c r="A44" s="14" t="s">
        <v>183</v>
      </c>
      <c r="B44" s="14" t="s">
        <v>21</v>
      </c>
      <c r="C44" s="15">
        <v>13.6</v>
      </c>
      <c r="D44" s="14">
        <v>5.7</v>
      </c>
      <c r="E44" s="23">
        <f>ROUND(C44*D44,2)</f>
        <v>77.52</v>
      </c>
      <c r="F44" s="16">
        <v>0</v>
      </c>
      <c r="G44" s="23">
        <f>ROUND(E44*F44,2)</f>
        <v>0</v>
      </c>
      <c r="H44" s="23">
        <f>ROUND(E44-G44,2)</f>
        <v>77.52</v>
      </c>
    </row>
    <row r="45" spans="1:8" x14ac:dyDescent="0.25">
      <c r="A45" s="13" t="s">
        <v>130</v>
      </c>
      <c r="C45" s="23"/>
      <c r="E45" s="23"/>
    </row>
    <row r="46" spans="1:8" x14ac:dyDescent="0.25">
      <c r="A46" s="14" t="s">
        <v>184</v>
      </c>
      <c r="B46" s="14" t="s">
        <v>123</v>
      </c>
      <c r="C46" s="15">
        <v>0.3</v>
      </c>
      <c r="D46" s="14">
        <v>160</v>
      </c>
      <c r="E46" s="23">
        <f>ROUND(C46*D46,2)</f>
        <v>48</v>
      </c>
      <c r="F46" s="16">
        <v>0</v>
      </c>
      <c r="G46" s="23">
        <f>ROUND(E46*F46,2)</f>
        <v>0</v>
      </c>
      <c r="H46" s="23">
        <f>ROUND(E46-G46,2)</f>
        <v>48</v>
      </c>
    </row>
    <row r="47" spans="1:8" x14ac:dyDescent="0.25">
      <c r="A47" s="13" t="s">
        <v>185</v>
      </c>
      <c r="C47" s="23"/>
      <c r="E47" s="23"/>
    </row>
    <row r="48" spans="1:8" x14ac:dyDescent="0.25">
      <c r="A48" s="14" t="s">
        <v>186</v>
      </c>
      <c r="B48" s="14" t="s">
        <v>123</v>
      </c>
      <c r="C48" s="15">
        <v>0.4</v>
      </c>
      <c r="D48" s="14">
        <v>160</v>
      </c>
      <c r="E48" s="23">
        <f>ROUND(C48*D48,2)</f>
        <v>64</v>
      </c>
      <c r="F48" s="16">
        <v>0</v>
      </c>
      <c r="G48" s="23">
        <f>ROUND(E48*F48,2)</f>
        <v>0</v>
      </c>
      <c r="H48" s="23">
        <f>ROUND(E48-G48,2)</f>
        <v>64</v>
      </c>
    </row>
    <row r="49" spans="1:8" x14ac:dyDescent="0.25">
      <c r="A49" s="13" t="s">
        <v>99</v>
      </c>
      <c r="C49" s="23"/>
      <c r="E49" s="23"/>
    </row>
    <row r="50" spans="1:8" x14ac:dyDescent="0.25">
      <c r="A50" s="14" t="s">
        <v>187</v>
      </c>
      <c r="B50" s="14" t="s">
        <v>48</v>
      </c>
      <c r="C50" s="15">
        <v>4.5</v>
      </c>
      <c r="D50" s="14">
        <v>1</v>
      </c>
      <c r="E50" s="23">
        <f>ROUND(C50*D50,2)</f>
        <v>4.5</v>
      </c>
      <c r="F50" s="16">
        <v>0</v>
      </c>
      <c r="G50" s="23">
        <f>ROUND(E50*F50,2)</f>
        <v>0</v>
      </c>
      <c r="H50" s="23">
        <f>ROUND(E50-G50,2)</f>
        <v>4.5</v>
      </c>
    </row>
    <row r="51" spans="1:8" x14ac:dyDescent="0.25">
      <c r="A51" s="13" t="s">
        <v>115</v>
      </c>
      <c r="C51" s="23"/>
      <c r="E51" s="23"/>
    </row>
    <row r="52" spans="1:8" x14ac:dyDescent="0.25">
      <c r="A52" s="14" t="s">
        <v>188</v>
      </c>
      <c r="B52" s="14" t="s">
        <v>48</v>
      </c>
      <c r="C52" s="15">
        <v>8</v>
      </c>
      <c r="D52" s="14">
        <v>1</v>
      </c>
      <c r="E52" s="23">
        <f>ROUND(C52*D52,2)</f>
        <v>8</v>
      </c>
      <c r="F52" s="16">
        <v>0</v>
      </c>
      <c r="G52" s="23">
        <f>ROUND(E52*F52,2)</f>
        <v>0</v>
      </c>
      <c r="H52" s="23">
        <f>ROUND(E52-G52,2)</f>
        <v>8</v>
      </c>
    </row>
    <row r="53" spans="1:8" x14ac:dyDescent="0.25">
      <c r="A53" s="13" t="s">
        <v>117</v>
      </c>
      <c r="C53" s="23"/>
      <c r="E53" s="23"/>
    </row>
    <row r="54" spans="1:8" x14ac:dyDescent="0.25">
      <c r="A54" s="14" t="s">
        <v>118</v>
      </c>
      <c r="B54" s="14" t="s">
        <v>48</v>
      </c>
      <c r="C54" s="15">
        <v>10</v>
      </c>
      <c r="D54" s="14">
        <v>0.33300000000000002</v>
      </c>
      <c r="E54" s="23">
        <f>ROUND(C54*D54,2)</f>
        <v>3.33</v>
      </c>
      <c r="F54" s="16">
        <v>0</v>
      </c>
      <c r="G54" s="23">
        <f>ROUND(E54*F54,2)</f>
        <v>0</v>
      </c>
      <c r="H54" s="23">
        <f>ROUND(E54-G54,2)</f>
        <v>3.33</v>
      </c>
    </row>
    <row r="55" spans="1:8" x14ac:dyDescent="0.25">
      <c r="A55" s="13" t="s">
        <v>37</v>
      </c>
      <c r="C55" s="23"/>
      <c r="E55" s="23"/>
    </row>
    <row r="56" spans="1:8" x14ac:dyDescent="0.25">
      <c r="A56" s="14" t="s">
        <v>38</v>
      </c>
      <c r="B56" s="14" t="s">
        <v>39</v>
      </c>
      <c r="C56" s="15">
        <v>19.28</v>
      </c>
      <c r="D56" s="14">
        <v>0.54759999999999998</v>
      </c>
      <c r="E56" s="23">
        <f>ROUND(C56*D56,2)</f>
        <v>10.56</v>
      </c>
      <c r="F56" s="16">
        <v>0</v>
      </c>
      <c r="G56" s="23">
        <f>ROUND(E56*F56,2)</f>
        <v>0</v>
      </c>
      <c r="H56" s="23">
        <f>ROUND(E56-G56,2)</f>
        <v>10.56</v>
      </c>
    </row>
    <row r="57" spans="1:8" x14ac:dyDescent="0.25">
      <c r="A57" s="14" t="s">
        <v>133</v>
      </c>
      <c r="B57" s="14" t="s">
        <v>39</v>
      </c>
      <c r="C57" s="15">
        <v>19.28</v>
      </c>
      <c r="D57" s="14">
        <v>0.12690000000000001</v>
      </c>
      <c r="E57" s="23">
        <f>ROUND(C57*D57,2)</f>
        <v>2.4500000000000002</v>
      </c>
      <c r="F57" s="16">
        <v>0</v>
      </c>
      <c r="G57" s="23">
        <f>ROUND(E57*F57,2)</f>
        <v>0</v>
      </c>
      <c r="H57" s="23">
        <f>ROUND(E57-G57,2)</f>
        <v>2.4500000000000002</v>
      </c>
    </row>
    <row r="58" spans="1:8" x14ac:dyDescent="0.25">
      <c r="A58" s="13" t="s">
        <v>40</v>
      </c>
      <c r="C58" s="23"/>
      <c r="E58" s="23"/>
    </row>
    <row r="59" spans="1:8" x14ac:dyDescent="0.25">
      <c r="A59" s="14" t="s">
        <v>41</v>
      </c>
      <c r="B59" s="14" t="s">
        <v>39</v>
      </c>
      <c r="C59" s="15">
        <v>9.06</v>
      </c>
      <c r="D59" s="14">
        <v>3.5249999999999999</v>
      </c>
      <c r="E59" s="23">
        <f>ROUND(C59*D59,2)</f>
        <v>31.94</v>
      </c>
      <c r="F59" s="16">
        <v>0</v>
      </c>
      <c r="G59" s="23">
        <f>ROUND(E59*F59,2)</f>
        <v>0</v>
      </c>
      <c r="H59" s="23">
        <f>ROUND(E59-G59,2)</f>
        <v>31.94</v>
      </c>
    </row>
    <row r="60" spans="1:8" x14ac:dyDescent="0.25">
      <c r="A60" s="13" t="s">
        <v>43</v>
      </c>
      <c r="C60" s="23"/>
      <c r="E60" s="23"/>
    </row>
    <row r="61" spans="1:8" x14ac:dyDescent="0.25">
      <c r="A61" s="14" t="s">
        <v>41</v>
      </c>
      <c r="B61" s="14" t="s">
        <v>39</v>
      </c>
      <c r="C61" s="15">
        <v>9.06</v>
      </c>
      <c r="D61" s="14">
        <v>0.25</v>
      </c>
      <c r="E61" s="23">
        <f>ROUND(C61*D61,2)</f>
        <v>2.27</v>
      </c>
      <c r="F61" s="16">
        <v>0</v>
      </c>
      <c r="G61" s="23">
        <f>ROUND(E61*F61,2)</f>
        <v>0</v>
      </c>
      <c r="H61" s="23">
        <f>ROUND(E61-G61,2)</f>
        <v>2.27</v>
      </c>
    </row>
    <row r="62" spans="1:8" x14ac:dyDescent="0.25">
      <c r="A62" s="14" t="s">
        <v>42</v>
      </c>
      <c r="B62" s="14" t="s">
        <v>39</v>
      </c>
      <c r="C62" s="15">
        <v>9.06</v>
      </c>
      <c r="D62" s="14">
        <v>7.8600000000000003E-2</v>
      </c>
      <c r="E62" s="23">
        <f>ROUND(C62*D62,2)</f>
        <v>0.71</v>
      </c>
      <c r="F62" s="16">
        <v>0</v>
      </c>
      <c r="G62" s="23">
        <f>ROUND(E62*F62,2)</f>
        <v>0</v>
      </c>
      <c r="H62" s="23">
        <f>ROUND(E62-G62,2)</f>
        <v>0.71</v>
      </c>
    </row>
    <row r="63" spans="1:8" x14ac:dyDescent="0.25">
      <c r="A63" s="13" t="s">
        <v>100</v>
      </c>
      <c r="C63" s="23"/>
      <c r="E63" s="23"/>
    </row>
    <row r="64" spans="1:8" x14ac:dyDescent="0.25">
      <c r="A64" s="14" t="s">
        <v>41</v>
      </c>
      <c r="B64" s="14" t="s">
        <v>39</v>
      </c>
      <c r="C64" s="15">
        <v>9.06</v>
      </c>
      <c r="D64" s="14">
        <v>1.5</v>
      </c>
      <c r="E64" s="23">
        <f>ROUND(C64*D64,2)</f>
        <v>13.59</v>
      </c>
      <c r="F64" s="16">
        <v>0</v>
      </c>
      <c r="G64" s="23">
        <f>ROUND(E64*F64,2)</f>
        <v>0</v>
      </c>
      <c r="H64" s="23">
        <f>ROUND(E64-G64,2)</f>
        <v>13.59</v>
      </c>
    </row>
    <row r="65" spans="1:8" x14ac:dyDescent="0.25">
      <c r="A65" s="14" t="s">
        <v>44</v>
      </c>
      <c r="B65" s="14" t="s">
        <v>39</v>
      </c>
      <c r="C65" s="15">
        <v>19.260000000000002</v>
      </c>
      <c r="D65" s="14">
        <v>0.49480000000000002</v>
      </c>
      <c r="E65" s="23">
        <f>ROUND(C65*D65,2)</f>
        <v>9.5299999999999994</v>
      </c>
      <c r="F65" s="16">
        <v>0</v>
      </c>
      <c r="G65" s="23">
        <f>ROUND(E65*F65,2)</f>
        <v>0</v>
      </c>
      <c r="H65" s="23">
        <f>ROUND(E65-G65,2)</f>
        <v>9.5299999999999994</v>
      </c>
    </row>
    <row r="66" spans="1:8" x14ac:dyDescent="0.25">
      <c r="A66" s="13" t="s">
        <v>45</v>
      </c>
      <c r="C66" s="23"/>
      <c r="E66" s="23"/>
    </row>
    <row r="67" spans="1:8" x14ac:dyDescent="0.25">
      <c r="A67" s="14" t="s">
        <v>38</v>
      </c>
      <c r="B67" s="14" t="s">
        <v>19</v>
      </c>
      <c r="C67" s="15">
        <v>2.94</v>
      </c>
      <c r="D67" s="14">
        <v>7.6210000000000004</v>
      </c>
      <c r="E67" s="23">
        <f>ROUND(C67*D67,2)</f>
        <v>22.41</v>
      </c>
      <c r="F67" s="16">
        <v>0</v>
      </c>
      <c r="G67" s="23">
        <f>ROUND(E67*F67,2)</f>
        <v>0</v>
      </c>
      <c r="H67" s="23">
        <f>ROUND(E67-G67,2)</f>
        <v>22.41</v>
      </c>
    </row>
    <row r="68" spans="1:8" x14ac:dyDescent="0.25">
      <c r="A68" s="14" t="s">
        <v>133</v>
      </c>
      <c r="B68" s="14" t="s">
        <v>19</v>
      </c>
      <c r="C68" s="15">
        <v>2.94</v>
      </c>
      <c r="D68" s="14">
        <v>2.7765</v>
      </c>
      <c r="E68" s="23">
        <f>ROUND(C68*D68,2)</f>
        <v>8.16</v>
      </c>
      <c r="F68" s="16">
        <v>0</v>
      </c>
      <c r="G68" s="23">
        <f>ROUND(E68*F68,2)</f>
        <v>0</v>
      </c>
      <c r="H68" s="23">
        <f>ROUND(E68-G68,2)</f>
        <v>8.16</v>
      </c>
    </row>
    <row r="69" spans="1:8" x14ac:dyDescent="0.25">
      <c r="A69" s="14" t="s">
        <v>189</v>
      </c>
      <c r="B69" s="14" t="s">
        <v>19</v>
      </c>
      <c r="C69" s="15">
        <v>2.94</v>
      </c>
      <c r="D69" s="14">
        <v>26.8827</v>
      </c>
      <c r="E69" s="23">
        <f>ROUND(C69*D69,2)</f>
        <v>79.040000000000006</v>
      </c>
      <c r="F69" s="16">
        <v>0</v>
      </c>
      <c r="G69" s="23">
        <f>ROUND(E69*F69,2)</f>
        <v>0</v>
      </c>
      <c r="H69" s="23">
        <f>ROUND(E69-G69,2)</f>
        <v>79.040000000000006</v>
      </c>
    </row>
    <row r="70" spans="1:8" x14ac:dyDescent="0.25">
      <c r="A70" s="13" t="s">
        <v>47</v>
      </c>
      <c r="C70" s="23"/>
      <c r="E70" s="23"/>
    </row>
    <row r="71" spans="1:8" x14ac:dyDescent="0.25">
      <c r="A71" s="14" t="s">
        <v>42</v>
      </c>
      <c r="B71" s="14" t="s">
        <v>48</v>
      </c>
      <c r="C71" s="15">
        <v>11.59</v>
      </c>
      <c r="D71" s="14">
        <v>1</v>
      </c>
      <c r="E71" s="23">
        <f>ROUND(C71*D71,2)</f>
        <v>11.59</v>
      </c>
      <c r="F71" s="16">
        <v>0</v>
      </c>
      <c r="G71" s="23">
        <f>ROUND(E71*F71,2)</f>
        <v>0</v>
      </c>
      <c r="H71" s="23">
        <f t="shared" ref="H71:H77" si="3">ROUND(E71-G71,2)</f>
        <v>11.59</v>
      </c>
    </row>
    <row r="72" spans="1:8" x14ac:dyDescent="0.25">
      <c r="A72" s="14" t="s">
        <v>38</v>
      </c>
      <c r="B72" s="14" t="s">
        <v>48</v>
      </c>
      <c r="C72" s="15">
        <v>6.08</v>
      </c>
      <c r="D72" s="14">
        <v>1</v>
      </c>
      <c r="E72" s="23">
        <f>ROUND(C72*D72,2)</f>
        <v>6.08</v>
      </c>
      <c r="F72" s="16">
        <v>0</v>
      </c>
      <c r="G72" s="23">
        <f>ROUND(E72*F72,2)</f>
        <v>0</v>
      </c>
      <c r="H72" s="23">
        <f t="shared" si="3"/>
        <v>6.08</v>
      </c>
    </row>
    <row r="73" spans="1:8" x14ac:dyDescent="0.25">
      <c r="A73" s="14" t="s">
        <v>133</v>
      </c>
      <c r="B73" s="14" t="s">
        <v>48</v>
      </c>
      <c r="C73" s="15">
        <v>7.51</v>
      </c>
      <c r="D73" s="14">
        <v>1</v>
      </c>
      <c r="E73" s="23">
        <f>ROUND(C73*D73,2)</f>
        <v>7.51</v>
      </c>
      <c r="F73" s="16">
        <v>0</v>
      </c>
      <c r="G73" s="23">
        <f>ROUND(E73*F73,2)</f>
        <v>0</v>
      </c>
      <c r="H73" s="23">
        <f t="shared" si="3"/>
        <v>7.51</v>
      </c>
    </row>
    <row r="74" spans="1:8" x14ac:dyDescent="0.25">
      <c r="A74" s="14" t="s">
        <v>189</v>
      </c>
      <c r="B74" s="14" t="s">
        <v>48</v>
      </c>
      <c r="C74" s="15">
        <v>14.31</v>
      </c>
      <c r="D74" s="14">
        <v>1</v>
      </c>
      <c r="E74" s="23">
        <f>ROUND(C74*D74,2)</f>
        <v>14.31</v>
      </c>
      <c r="F74" s="16">
        <v>0</v>
      </c>
      <c r="G74" s="23">
        <f>ROUND(E74*F74,2)</f>
        <v>0</v>
      </c>
      <c r="H74" s="23">
        <f t="shared" si="3"/>
        <v>14.31</v>
      </c>
    </row>
    <row r="75" spans="1:8" x14ac:dyDescent="0.25">
      <c r="A75" s="9" t="s">
        <v>49</v>
      </c>
      <c r="B75" s="9" t="s">
        <v>48</v>
      </c>
      <c r="C75" s="10">
        <v>31.75</v>
      </c>
      <c r="D75" s="9">
        <v>1</v>
      </c>
      <c r="E75" s="22">
        <f>ROUND(C75*D75,2)</f>
        <v>31.75</v>
      </c>
      <c r="F75" s="11">
        <v>0</v>
      </c>
      <c r="G75" s="22">
        <f>ROUND(E75*F75,2)</f>
        <v>0</v>
      </c>
      <c r="H75" s="22">
        <f t="shared" si="3"/>
        <v>31.75</v>
      </c>
    </row>
    <row r="76" spans="1:8" x14ac:dyDescent="0.25">
      <c r="A76" s="7" t="s">
        <v>50</v>
      </c>
      <c r="C76" s="23"/>
      <c r="E76" s="23">
        <f>SUM(E12:E75)</f>
        <v>1041.9100000000003</v>
      </c>
      <c r="G76" s="12">
        <f>SUM(G12:G75)</f>
        <v>0</v>
      </c>
      <c r="H76" s="12">
        <f t="shared" si="3"/>
        <v>1041.9100000000001</v>
      </c>
    </row>
    <row r="77" spans="1:8" x14ac:dyDescent="0.25">
      <c r="A77" s="7" t="s">
        <v>51</v>
      </c>
      <c r="C77" s="23"/>
      <c r="E77" s="23" t="e">
        <f>+#REF!-E76</f>
        <v>#REF!</v>
      </c>
      <c r="G77" s="12" t="e">
        <f>+#REF!-G76</f>
        <v>#REF!</v>
      </c>
      <c r="H77" s="12" t="e">
        <f t="shared" si="3"/>
        <v>#REF!</v>
      </c>
    </row>
    <row r="78" spans="1:8" x14ac:dyDescent="0.25">
      <c r="A78" t="s">
        <v>12</v>
      </c>
      <c r="C78" s="23"/>
      <c r="E78" s="23"/>
    </row>
    <row r="79" spans="1:8" x14ac:dyDescent="0.25">
      <c r="A79" s="7" t="s">
        <v>52</v>
      </c>
      <c r="C79" s="23"/>
      <c r="E79" s="23"/>
    </row>
    <row r="80" spans="1:8" x14ac:dyDescent="0.25">
      <c r="A80" s="14" t="s">
        <v>42</v>
      </c>
      <c r="B80" s="14" t="s">
        <v>48</v>
      </c>
      <c r="C80" s="15">
        <v>32.4</v>
      </c>
      <c r="D80" s="14">
        <v>1</v>
      </c>
      <c r="E80" s="23">
        <f>ROUND(C80*D80,2)</f>
        <v>32.4</v>
      </c>
      <c r="F80" s="16">
        <v>0</v>
      </c>
      <c r="G80" s="23">
        <f>ROUND(E80*F80,2)</f>
        <v>0</v>
      </c>
      <c r="H80" s="23">
        <f t="shared" ref="H80:H86" si="4">ROUND(E80-G80,2)</f>
        <v>32.4</v>
      </c>
    </row>
    <row r="81" spans="1:8" x14ac:dyDescent="0.25">
      <c r="A81" s="14" t="s">
        <v>38</v>
      </c>
      <c r="B81" s="14" t="s">
        <v>48</v>
      </c>
      <c r="C81" s="15">
        <v>46.96</v>
      </c>
      <c r="D81" s="14">
        <v>1</v>
      </c>
      <c r="E81" s="23">
        <f>ROUND(C81*D81,2)</f>
        <v>46.96</v>
      </c>
      <c r="F81" s="16">
        <v>0</v>
      </c>
      <c r="G81" s="23">
        <f>ROUND(E81*F81,2)</f>
        <v>0</v>
      </c>
      <c r="H81" s="23">
        <f t="shared" si="4"/>
        <v>46.96</v>
      </c>
    </row>
    <row r="82" spans="1:8" x14ac:dyDescent="0.25">
      <c r="A82" s="14" t="s">
        <v>133</v>
      </c>
      <c r="B82" s="14" t="s">
        <v>48</v>
      </c>
      <c r="C82" s="15">
        <v>35.96</v>
      </c>
      <c r="D82" s="14">
        <v>1</v>
      </c>
      <c r="E82" s="23">
        <f>ROUND(C82*D82,2)</f>
        <v>35.96</v>
      </c>
      <c r="F82" s="16">
        <v>0</v>
      </c>
      <c r="G82" s="23">
        <f>ROUND(E82*F82,2)</f>
        <v>0</v>
      </c>
      <c r="H82" s="23">
        <f t="shared" si="4"/>
        <v>35.96</v>
      </c>
    </row>
    <row r="83" spans="1:8" x14ac:dyDescent="0.25">
      <c r="A83" s="9" t="s">
        <v>189</v>
      </c>
      <c r="B83" s="9" t="s">
        <v>48</v>
      </c>
      <c r="C83" s="10">
        <v>59.44</v>
      </c>
      <c r="D83" s="9">
        <v>1</v>
      </c>
      <c r="E83" s="22">
        <f>ROUND(C83*D83,2)</f>
        <v>59.44</v>
      </c>
      <c r="F83" s="11">
        <v>0</v>
      </c>
      <c r="G83" s="22">
        <f>ROUND(E83*F83,2)</f>
        <v>0</v>
      </c>
      <c r="H83" s="22">
        <f t="shared" si="4"/>
        <v>59.44</v>
      </c>
    </row>
    <row r="84" spans="1:8" x14ac:dyDescent="0.25">
      <c r="A84" s="7" t="s">
        <v>53</v>
      </c>
      <c r="C84" s="23"/>
      <c r="E84" s="23">
        <f>SUM(E80:E83)</f>
        <v>174.76</v>
      </c>
      <c r="G84" s="12">
        <f>SUM(G80:G83)</f>
        <v>0</v>
      </c>
      <c r="H84" s="12">
        <f t="shared" si="4"/>
        <v>174.76</v>
      </c>
    </row>
    <row r="85" spans="1:8" x14ac:dyDescent="0.25">
      <c r="A85" s="7" t="s">
        <v>54</v>
      </c>
      <c r="C85" s="23"/>
      <c r="E85" s="23">
        <f>+E76+E84</f>
        <v>1216.6700000000003</v>
      </c>
      <c r="G85" s="12">
        <f>+G76+G84</f>
        <v>0</v>
      </c>
      <c r="H85" s="12">
        <f t="shared" si="4"/>
        <v>1216.67</v>
      </c>
    </row>
    <row r="86" spans="1:8" x14ac:dyDescent="0.25">
      <c r="A86" s="7" t="s">
        <v>55</v>
      </c>
      <c r="C86" s="23"/>
      <c r="E86" s="23" t="e">
        <f>+#REF!-E85</f>
        <v>#REF!</v>
      </c>
      <c r="G86" s="12" t="e">
        <f>+#REF!-G85</f>
        <v>#REF!</v>
      </c>
      <c r="H86" s="12" t="e">
        <f t="shared" si="4"/>
        <v>#REF!</v>
      </c>
    </row>
    <row r="87" spans="1:8" x14ac:dyDescent="0.25">
      <c r="A87" t="s">
        <v>119</v>
      </c>
      <c r="C87" s="23"/>
      <c r="E87" s="23"/>
    </row>
    <row r="88" spans="1:8" x14ac:dyDescent="0.25">
      <c r="A88" t="s">
        <v>483</v>
      </c>
      <c r="C88" s="23"/>
      <c r="E88" s="23"/>
    </row>
    <row r="89" spans="1:8" x14ac:dyDescent="0.25">
      <c r="A89" s="7" t="s">
        <v>120</v>
      </c>
      <c r="C89" s="23"/>
      <c r="E89" s="23"/>
    </row>
    <row r="90" spans="1:8" x14ac:dyDescent="0.25">
      <c r="A90" s="7" t="s">
        <v>121</v>
      </c>
      <c r="C90" s="23"/>
      <c r="E90" s="23"/>
    </row>
    <row r="91" spans="1:8" x14ac:dyDescent="0.25">
      <c r="A91" s="7"/>
      <c r="C91" s="23"/>
      <c r="E91" s="23"/>
    </row>
    <row r="98" spans="1:8" x14ac:dyDescent="0.25">
      <c r="A98" t="str" cm="1">
        <f t="array" aca="1" ref="A98" ca="1">MID(CELL("filename",A1),FIND("]",CELL("filename",A1))+1,256)</f>
        <v>rice9</v>
      </c>
    </row>
    <row r="99" spans="1:8" x14ac:dyDescent="0.25">
      <c r="A99" s="7" t="s">
        <v>50</v>
      </c>
      <c r="E99" s="25">
        <f>VLOOKUP(A99,$A$1:$H$98,5,FALSE)</f>
        <v>1041.9100000000003</v>
      </c>
    </row>
    <row r="100" spans="1:8" x14ac:dyDescent="0.25">
      <c r="A100" s="7" t="s">
        <v>288</v>
      </c>
      <c r="E100" s="25">
        <f>VLOOKUP(A100,$A$1:$H$98,5,FALSE)</f>
        <v>174.76</v>
      </c>
    </row>
    <row r="101" spans="1:8" x14ac:dyDescent="0.25">
      <c r="A101" s="7" t="s">
        <v>289</v>
      </c>
      <c r="E101" s="25">
        <f t="shared" ref="E101:E102" si="5">VLOOKUP(A101,$A$1:$H$98,5,FALSE)</f>
        <v>1216.6700000000003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7208F-9D97-478E-A944-B8A8B93B5C91}">
  <sheetPr codeName="Sheet52"/>
  <dimension ref="A1:H116"/>
  <sheetViews>
    <sheetView topLeftCell="A100" workbookViewId="0">
      <selection activeCell="D7" sqref="D7"/>
    </sheetView>
  </sheetViews>
  <sheetFormatPr defaultRowHeight="15" x14ac:dyDescent="0.25"/>
  <cols>
    <col min="1" max="1" width="25.5703125" customWidth="1"/>
    <col min="5" max="5" width="11" customWidth="1"/>
    <col min="8" max="8" width="11" customWidth="1"/>
  </cols>
  <sheetData>
    <row r="1" spans="1:8" x14ac:dyDescent="0.25">
      <c r="A1" s="81" t="s">
        <v>223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204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519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C8" s="23"/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4.5</v>
      </c>
      <c r="E12" s="23">
        <f>ROUND(C12*D12,2)</f>
        <v>36.229999999999997</v>
      </c>
      <c r="F12" s="16">
        <v>0</v>
      </c>
      <c r="G12" s="23">
        <f>ROUND(E12*F12,2)</f>
        <v>0</v>
      </c>
      <c r="H12" s="23">
        <f>ROUND(E12-G12,2)</f>
        <v>36.229999999999997</v>
      </c>
    </row>
    <row r="13" spans="1:8" x14ac:dyDescent="0.25">
      <c r="A13" s="14" t="s">
        <v>199</v>
      </c>
      <c r="B13" s="14" t="s">
        <v>16</v>
      </c>
      <c r="C13" s="15">
        <v>9.5</v>
      </c>
      <c r="D13" s="14">
        <v>1</v>
      </c>
      <c r="E13" s="23">
        <f>ROUND(C13*D13,2)</f>
        <v>9.5</v>
      </c>
      <c r="F13" s="16">
        <v>0</v>
      </c>
      <c r="G13" s="23">
        <f>ROUND(E13*F13,2)</f>
        <v>0</v>
      </c>
      <c r="H13" s="23">
        <f>ROUND(E13-G13,2)</f>
        <v>9.5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1.3</v>
      </c>
      <c r="E14" s="23">
        <f>ROUND(C14*D14,2)</f>
        <v>9.75</v>
      </c>
      <c r="F14" s="16">
        <v>0</v>
      </c>
      <c r="G14" s="23">
        <f>ROUND(E14*F14,2)</f>
        <v>0</v>
      </c>
      <c r="H14" s="23">
        <f>ROUND(E14-G14,2)</f>
        <v>9.75</v>
      </c>
    </row>
    <row r="15" spans="1:8" x14ac:dyDescent="0.25">
      <c r="A15" s="13" t="s">
        <v>20</v>
      </c>
      <c r="C15" s="23"/>
      <c r="E15" s="23"/>
    </row>
    <row r="16" spans="1:8" x14ac:dyDescent="0.25">
      <c r="A16" s="14" t="s">
        <v>166</v>
      </c>
      <c r="B16" s="14" t="s">
        <v>21</v>
      </c>
      <c r="C16" s="15">
        <v>26.41</v>
      </c>
      <c r="D16" s="14">
        <v>0.5</v>
      </c>
      <c r="E16" s="23">
        <f>ROUND(C16*D16,2)</f>
        <v>13.21</v>
      </c>
      <c r="F16" s="16">
        <v>0</v>
      </c>
      <c r="G16" s="23">
        <f>ROUND(E16*F16,2)</f>
        <v>0</v>
      </c>
      <c r="H16" s="23">
        <f>ROUND(E16-G16,2)</f>
        <v>13.21</v>
      </c>
    </row>
    <row r="17" spans="1:8" x14ac:dyDescent="0.25">
      <c r="A17" s="14" t="s">
        <v>153</v>
      </c>
      <c r="B17" s="14" t="s">
        <v>21</v>
      </c>
      <c r="C17" s="15">
        <v>43.41</v>
      </c>
      <c r="D17" s="14">
        <v>0.5</v>
      </c>
      <c r="E17" s="23">
        <f>ROUND(C17*D17,2)</f>
        <v>21.71</v>
      </c>
      <c r="F17" s="16">
        <v>0</v>
      </c>
      <c r="G17" s="23">
        <f>ROUND(E17*F17,2)</f>
        <v>0</v>
      </c>
      <c r="H17" s="23">
        <f>ROUND(E17-G17,2)</f>
        <v>21.71</v>
      </c>
    </row>
    <row r="18" spans="1:8" x14ac:dyDescent="0.25">
      <c r="A18" s="14" t="s">
        <v>167</v>
      </c>
      <c r="B18" s="14" t="s">
        <v>21</v>
      </c>
      <c r="C18" s="15">
        <v>31.08</v>
      </c>
      <c r="D18" s="14">
        <v>4.7</v>
      </c>
      <c r="E18" s="23">
        <f>ROUND(C18*D18,2)</f>
        <v>146.08000000000001</v>
      </c>
      <c r="F18" s="16">
        <v>0</v>
      </c>
      <c r="G18" s="23">
        <f>ROUND(E18*F18,2)</f>
        <v>0</v>
      </c>
      <c r="H18" s="23">
        <f>ROUND(E18-G18,2)</f>
        <v>146.08000000000001</v>
      </c>
    </row>
    <row r="19" spans="1:8" x14ac:dyDescent="0.25">
      <c r="A19" s="14" t="s">
        <v>168</v>
      </c>
      <c r="B19" s="14" t="s">
        <v>26</v>
      </c>
      <c r="C19" s="15">
        <v>18.2</v>
      </c>
      <c r="D19" s="14">
        <v>0.75</v>
      </c>
      <c r="E19" s="23">
        <f>ROUND(C19*D19,2)</f>
        <v>13.65</v>
      </c>
      <c r="F19" s="16">
        <v>0</v>
      </c>
      <c r="G19" s="23">
        <f>ROUND(E19*F19,2)</f>
        <v>0</v>
      </c>
      <c r="H19" s="23">
        <f>ROUND(E19-G19,2)</f>
        <v>13.65</v>
      </c>
    </row>
    <row r="20" spans="1:8" x14ac:dyDescent="0.25">
      <c r="A20" s="13" t="s">
        <v>23</v>
      </c>
      <c r="C20" s="23"/>
      <c r="E20" s="23"/>
    </row>
    <row r="21" spans="1:8" x14ac:dyDescent="0.25">
      <c r="A21" s="14" t="s">
        <v>515</v>
      </c>
      <c r="B21" s="14" t="s">
        <v>18</v>
      </c>
      <c r="C21" s="15">
        <v>2.76</v>
      </c>
      <c r="D21" s="14">
        <v>10</v>
      </c>
      <c r="E21" s="23">
        <f>ROUND(C21*D21,2)</f>
        <v>27.6</v>
      </c>
      <c r="F21" s="16">
        <v>0</v>
      </c>
      <c r="G21" s="23">
        <f>ROUND(E21*F21,2)</f>
        <v>0</v>
      </c>
      <c r="H21" s="23">
        <f>ROUND(E21-G21,2)</f>
        <v>27.6</v>
      </c>
    </row>
    <row r="22" spans="1:8" x14ac:dyDescent="0.25">
      <c r="A22" s="13" t="s">
        <v>24</v>
      </c>
      <c r="C22" s="23"/>
      <c r="E22" s="23"/>
    </row>
    <row r="23" spans="1:8" x14ac:dyDescent="0.25">
      <c r="A23" s="14" t="s">
        <v>25</v>
      </c>
      <c r="B23" s="14" t="s">
        <v>18</v>
      </c>
      <c r="C23" s="15">
        <v>0.12</v>
      </c>
      <c r="D23" s="14">
        <v>80</v>
      </c>
      <c r="E23" s="23">
        <f t="shared" ref="E23:E30" si="0">ROUND(C23*D23,2)</f>
        <v>9.6</v>
      </c>
      <c r="F23" s="16">
        <v>0</v>
      </c>
      <c r="G23" s="23">
        <f t="shared" ref="G23:G30" si="1">ROUND(E23*F23,2)</f>
        <v>0</v>
      </c>
      <c r="H23" s="23">
        <f t="shared" ref="H23:H30" si="2">ROUND(E23-G23,2)</f>
        <v>9.6</v>
      </c>
    </row>
    <row r="24" spans="1:8" x14ac:dyDescent="0.25">
      <c r="A24" s="14" t="s">
        <v>137</v>
      </c>
      <c r="B24" s="14" t="s">
        <v>26</v>
      </c>
      <c r="C24" s="15">
        <v>2.69</v>
      </c>
      <c r="D24" s="14">
        <v>2</v>
      </c>
      <c r="E24" s="23">
        <f t="shared" si="0"/>
        <v>5.38</v>
      </c>
      <c r="F24" s="16">
        <v>0</v>
      </c>
      <c r="G24" s="23">
        <f t="shared" si="1"/>
        <v>0</v>
      </c>
      <c r="H24" s="23">
        <f t="shared" si="2"/>
        <v>5.38</v>
      </c>
    </row>
    <row r="25" spans="1:8" x14ac:dyDescent="0.25">
      <c r="A25" s="14" t="s">
        <v>169</v>
      </c>
      <c r="B25" s="14" t="s">
        <v>26</v>
      </c>
      <c r="C25" s="15">
        <v>13.75</v>
      </c>
      <c r="D25" s="14">
        <v>1.3</v>
      </c>
      <c r="E25" s="23">
        <f t="shared" si="0"/>
        <v>17.88</v>
      </c>
      <c r="F25" s="16">
        <v>0</v>
      </c>
      <c r="G25" s="23">
        <f t="shared" si="1"/>
        <v>0</v>
      </c>
      <c r="H25" s="23">
        <f t="shared" si="2"/>
        <v>17.88</v>
      </c>
    </row>
    <row r="26" spans="1:8" x14ac:dyDescent="0.25">
      <c r="A26" s="14" t="s">
        <v>170</v>
      </c>
      <c r="B26" s="14" t="s">
        <v>18</v>
      </c>
      <c r="C26" s="15">
        <v>6.91</v>
      </c>
      <c r="D26" s="14">
        <v>3</v>
      </c>
      <c r="E26" s="23">
        <f t="shared" si="0"/>
        <v>20.73</v>
      </c>
      <c r="F26" s="16">
        <v>0</v>
      </c>
      <c r="G26" s="23">
        <f t="shared" si="1"/>
        <v>0</v>
      </c>
      <c r="H26" s="23">
        <f t="shared" si="2"/>
        <v>20.73</v>
      </c>
    </row>
    <row r="27" spans="1:8" x14ac:dyDescent="0.25">
      <c r="A27" s="14" t="s">
        <v>200</v>
      </c>
      <c r="B27" s="14" t="s">
        <v>18</v>
      </c>
      <c r="C27" s="15">
        <v>4.46</v>
      </c>
      <c r="D27" s="14">
        <v>9.6</v>
      </c>
      <c r="E27" s="23">
        <f t="shared" si="0"/>
        <v>42.82</v>
      </c>
      <c r="F27" s="16">
        <v>0</v>
      </c>
      <c r="G27" s="23">
        <f t="shared" si="1"/>
        <v>0</v>
      </c>
      <c r="H27" s="23">
        <f t="shared" si="2"/>
        <v>42.82</v>
      </c>
    </row>
    <row r="28" spans="1:8" x14ac:dyDescent="0.25">
      <c r="A28" s="14" t="s">
        <v>201</v>
      </c>
      <c r="B28" s="14" t="s">
        <v>18</v>
      </c>
      <c r="C28" s="15">
        <v>4.59</v>
      </c>
      <c r="D28" s="14">
        <v>6</v>
      </c>
      <c r="E28" s="23">
        <f t="shared" si="0"/>
        <v>27.54</v>
      </c>
      <c r="F28" s="16">
        <v>0</v>
      </c>
      <c r="G28" s="23">
        <f t="shared" si="1"/>
        <v>0</v>
      </c>
      <c r="H28" s="23">
        <f t="shared" si="2"/>
        <v>27.54</v>
      </c>
    </row>
    <row r="29" spans="1:8" x14ac:dyDescent="0.25">
      <c r="A29" s="14" t="s">
        <v>202</v>
      </c>
      <c r="B29" s="14" t="s">
        <v>18</v>
      </c>
      <c r="C29" s="15">
        <v>4.2699999999999996</v>
      </c>
      <c r="D29" s="14">
        <v>1.5</v>
      </c>
      <c r="E29" s="23">
        <f t="shared" si="0"/>
        <v>6.41</v>
      </c>
      <c r="F29" s="16">
        <v>0</v>
      </c>
      <c r="G29" s="23">
        <f t="shared" si="1"/>
        <v>0</v>
      </c>
      <c r="H29" s="23">
        <f t="shared" si="2"/>
        <v>6.41</v>
      </c>
    </row>
    <row r="30" spans="1:8" x14ac:dyDescent="0.25">
      <c r="A30" s="14" t="s">
        <v>174</v>
      </c>
      <c r="B30" s="14" t="s">
        <v>18</v>
      </c>
      <c r="C30" s="15">
        <v>3</v>
      </c>
      <c r="D30" s="14">
        <v>7.5</v>
      </c>
      <c r="E30" s="23">
        <f t="shared" si="0"/>
        <v>22.5</v>
      </c>
      <c r="F30" s="16">
        <v>0</v>
      </c>
      <c r="G30" s="23">
        <f t="shared" si="1"/>
        <v>0</v>
      </c>
      <c r="H30" s="23">
        <f t="shared" si="2"/>
        <v>22.5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395</v>
      </c>
      <c r="B32" s="14" t="s">
        <v>18</v>
      </c>
      <c r="C32" s="15">
        <v>1.23</v>
      </c>
      <c r="D32" s="14">
        <v>8</v>
      </c>
      <c r="E32" s="23">
        <f>ROUND(C32*D32,2)</f>
        <v>9.84</v>
      </c>
      <c r="F32" s="16">
        <v>0</v>
      </c>
      <c r="G32" s="23">
        <f>ROUND(E32*F32,2)</f>
        <v>0</v>
      </c>
      <c r="H32" s="23">
        <f>ROUND(E32-G32,2)</f>
        <v>9.84</v>
      </c>
    </row>
    <row r="33" spans="1:8" x14ac:dyDescent="0.25">
      <c r="A33" s="14" t="s">
        <v>468</v>
      </c>
      <c r="B33" s="14" t="s">
        <v>18</v>
      </c>
      <c r="C33" s="15">
        <v>3.73</v>
      </c>
      <c r="D33" s="14">
        <v>0.6</v>
      </c>
      <c r="E33" s="23">
        <f>ROUND(C33*D33,2)</f>
        <v>2.2400000000000002</v>
      </c>
      <c r="F33" s="16">
        <v>0</v>
      </c>
      <c r="G33" s="23">
        <f>ROUND(E33*F33,2)</f>
        <v>0</v>
      </c>
      <c r="H33" s="23">
        <f>ROUND(E33-G33,2)</f>
        <v>2.2400000000000002</v>
      </c>
    </row>
    <row r="34" spans="1:8" x14ac:dyDescent="0.25">
      <c r="A34" s="13" t="s">
        <v>33</v>
      </c>
      <c r="C34" s="23"/>
      <c r="E34" s="23"/>
    </row>
    <row r="35" spans="1:8" x14ac:dyDescent="0.25">
      <c r="A35" s="14" t="s">
        <v>311</v>
      </c>
      <c r="B35" s="14" t="s">
        <v>29</v>
      </c>
      <c r="C35" s="15">
        <v>1.32</v>
      </c>
      <c r="D35" s="14">
        <v>65</v>
      </c>
      <c r="E35" s="23">
        <f>ROUND(C35*D35,2)</f>
        <v>85.8</v>
      </c>
      <c r="F35" s="16">
        <v>0</v>
      </c>
      <c r="G35" s="23">
        <f>ROUND(E35*F35,2)</f>
        <v>0</v>
      </c>
      <c r="H35" s="23">
        <f>ROUND(E35-G35,2)</f>
        <v>85.8</v>
      </c>
    </row>
    <row r="36" spans="1:8" x14ac:dyDescent="0.25">
      <c r="A36" s="14" t="s">
        <v>176</v>
      </c>
      <c r="B36" s="14" t="s">
        <v>177</v>
      </c>
      <c r="C36" s="15">
        <v>0.28999999999999998</v>
      </c>
      <c r="D36" s="14">
        <v>77</v>
      </c>
      <c r="E36" s="23">
        <f>ROUND(C36*D36,2)</f>
        <v>22.33</v>
      </c>
      <c r="F36" s="16">
        <v>0</v>
      </c>
      <c r="G36" s="23">
        <f>ROUND(E36*F36,2)</f>
        <v>0</v>
      </c>
      <c r="H36" s="23">
        <f>ROUND(E36-G36,2)</f>
        <v>22.33</v>
      </c>
    </row>
    <row r="37" spans="1:8" x14ac:dyDescent="0.25">
      <c r="A37" s="14" t="s">
        <v>203</v>
      </c>
      <c r="B37" s="14" t="s">
        <v>29</v>
      </c>
      <c r="C37" s="15">
        <v>1.32</v>
      </c>
      <c r="D37" s="14">
        <v>12</v>
      </c>
      <c r="E37" s="23">
        <f>ROUND(C37*D37,2)</f>
        <v>15.84</v>
      </c>
      <c r="F37" s="16">
        <v>0</v>
      </c>
      <c r="G37" s="23">
        <f>ROUND(E37*F37,2)</f>
        <v>0</v>
      </c>
      <c r="H37" s="23">
        <f>ROUND(E37-G37,2)</f>
        <v>15.84</v>
      </c>
    </row>
    <row r="38" spans="1:8" x14ac:dyDescent="0.25">
      <c r="A38" s="13" t="s">
        <v>113</v>
      </c>
      <c r="C38" s="23"/>
      <c r="E38" s="23"/>
    </row>
    <row r="39" spans="1:8" x14ac:dyDescent="0.25">
      <c r="A39" s="14" t="s">
        <v>180</v>
      </c>
      <c r="B39" s="14" t="s">
        <v>26</v>
      </c>
      <c r="C39" s="15">
        <v>3.5</v>
      </c>
      <c r="D39" s="14">
        <v>1.5</v>
      </c>
      <c r="E39" s="23">
        <f>ROUND(C39*D39,2)</f>
        <v>5.25</v>
      </c>
      <c r="F39" s="16">
        <v>0</v>
      </c>
      <c r="G39" s="23">
        <f>ROUND(E39*F39,2)</f>
        <v>0</v>
      </c>
      <c r="H39" s="23">
        <f>ROUND(E39-G39,2)</f>
        <v>5.25</v>
      </c>
    </row>
    <row r="40" spans="1:8" x14ac:dyDescent="0.25">
      <c r="A40" s="14" t="s">
        <v>179</v>
      </c>
      <c r="B40" s="14" t="s">
        <v>26</v>
      </c>
      <c r="C40" s="15">
        <v>2</v>
      </c>
      <c r="D40" s="14">
        <v>0.5</v>
      </c>
      <c r="E40" s="23">
        <f>ROUND(C40*D40,2)</f>
        <v>1</v>
      </c>
      <c r="F40" s="16">
        <v>0</v>
      </c>
      <c r="G40" s="23">
        <f>ROUND(E40*F40,2)</f>
        <v>0</v>
      </c>
      <c r="H40" s="23">
        <f>ROUND(E40-G40,2)</f>
        <v>1</v>
      </c>
    </row>
    <row r="41" spans="1:8" x14ac:dyDescent="0.25">
      <c r="A41" s="14" t="s">
        <v>182</v>
      </c>
      <c r="B41" s="14" t="s">
        <v>26</v>
      </c>
      <c r="C41" s="15">
        <v>2.86</v>
      </c>
      <c r="D41" s="14">
        <v>4</v>
      </c>
      <c r="E41" s="23">
        <f>ROUND(C41*D41,2)</f>
        <v>11.44</v>
      </c>
      <c r="F41" s="16">
        <v>0</v>
      </c>
      <c r="G41" s="23">
        <f>ROUND(E41*F41,2)</f>
        <v>0</v>
      </c>
      <c r="H41" s="23">
        <f>ROUND(E41-G41,2)</f>
        <v>11.44</v>
      </c>
    </row>
    <row r="42" spans="1:8" x14ac:dyDescent="0.25">
      <c r="A42" s="14" t="s">
        <v>114</v>
      </c>
      <c r="B42" s="14" t="s">
        <v>26</v>
      </c>
      <c r="C42" s="15">
        <v>3.3</v>
      </c>
      <c r="D42" s="14">
        <v>0.1</v>
      </c>
      <c r="E42" s="23">
        <f>ROUND(C42*D42,2)</f>
        <v>0.33</v>
      </c>
      <c r="F42" s="16">
        <v>0</v>
      </c>
      <c r="G42" s="23">
        <f>ROUND(E42*F42,2)</f>
        <v>0</v>
      </c>
      <c r="H42" s="23">
        <f>ROUND(E42-G42,2)</f>
        <v>0.33</v>
      </c>
    </row>
    <row r="43" spans="1:8" x14ac:dyDescent="0.25">
      <c r="A43" s="13" t="s">
        <v>61</v>
      </c>
      <c r="C43" s="23"/>
      <c r="E43" s="23"/>
    </row>
    <row r="44" spans="1:8" x14ac:dyDescent="0.25">
      <c r="A44" s="14" t="s">
        <v>183</v>
      </c>
      <c r="B44" s="14" t="s">
        <v>21</v>
      </c>
      <c r="C44" s="15">
        <v>13.6</v>
      </c>
      <c r="D44" s="14">
        <v>5.7</v>
      </c>
      <c r="E44" s="23">
        <f>ROUND(C44*D44,2)</f>
        <v>77.52</v>
      </c>
      <c r="F44" s="16">
        <v>0</v>
      </c>
      <c r="G44" s="23">
        <f>ROUND(E44*F44,2)</f>
        <v>0</v>
      </c>
      <c r="H44" s="23">
        <f>ROUND(E44-G44,2)</f>
        <v>77.52</v>
      </c>
    </row>
    <row r="45" spans="1:8" x14ac:dyDescent="0.25">
      <c r="A45" s="13" t="s">
        <v>130</v>
      </c>
      <c r="C45" s="23"/>
      <c r="E45" s="23"/>
    </row>
    <row r="46" spans="1:8" x14ac:dyDescent="0.25">
      <c r="A46" s="14" t="s">
        <v>184</v>
      </c>
      <c r="B46" s="14" t="s">
        <v>123</v>
      </c>
      <c r="C46" s="15">
        <v>0.3</v>
      </c>
      <c r="D46" s="14">
        <v>160</v>
      </c>
      <c r="E46" s="23">
        <f>ROUND(C46*D46,2)</f>
        <v>48</v>
      </c>
      <c r="F46" s="16">
        <v>0</v>
      </c>
      <c r="G46" s="23">
        <f>ROUND(E46*F46,2)</f>
        <v>0</v>
      </c>
      <c r="H46" s="23">
        <f>ROUND(E46-G46,2)</f>
        <v>48</v>
      </c>
    </row>
    <row r="47" spans="1:8" x14ac:dyDescent="0.25">
      <c r="A47" s="13" t="s">
        <v>185</v>
      </c>
      <c r="C47" s="23"/>
      <c r="E47" s="23"/>
    </row>
    <row r="48" spans="1:8" x14ac:dyDescent="0.25">
      <c r="A48" s="14" t="s">
        <v>186</v>
      </c>
      <c r="B48" s="14" t="s">
        <v>123</v>
      </c>
      <c r="C48" s="15">
        <v>0.4</v>
      </c>
      <c r="D48" s="14">
        <v>160</v>
      </c>
      <c r="E48" s="23">
        <f>ROUND(C48*D48,2)</f>
        <v>64</v>
      </c>
      <c r="F48" s="16">
        <v>0</v>
      </c>
      <c r="G48" s="23">
        <f>ROUND(E48*F48,2)</f>
        <v>0</v>
      </c>
      <c r="H48" s="23">
        <f>ROUND(E48-G48,2)</f>
        <v>64</v>
      </c>
    </row>
    <row r="49" spans="1:8" x14ac:dyDescent="0.25">
      <c r="A49" s="13" t="s">
        <v>99</v>
      </c>
      <c r="C49" s="23"/>
      <c r="E49" s="23"/>
    </row>
    <row r="50" spans="1:8" x14ac:dyDescent="0.25">
      <c r="A50" s="14" t="s">
        <v>187</v>
      </c>
      <c r="B50" s="14" t="s">
        <v>48</v>
      </c>
      <c r="C50" s="15">
        <v>4.5</v>
      </c>
      <c r="D50" s="14">
        <v>0.5</v>
      </c>
      <c r="E50" s="23">
        <f>ROUND(C50*D50,2)</f>
        <v>2.25</v>
      </c>
      <c r="F50" s="16">
        <v>0</v>
      </c>
      <c r="G50" s="23">
        <f>ROUND(E50*F50,2)</f>
        <v>0</v>
      </c>
      <c r="H50" s="23">
        <f>ROUND(E50-G50,2)</f>
        <v>2.25</v>
      </c>
    </row>
    <row r="51" spans="1:8" x14ac:dyDescent="0.25">
      <c r="A51" s="13" t="s">
        <v>115</v>
      </c>
      <c r="C51" s="23"/>
      <c r="E51" s="23"/>
    </row>
    <row r="52" spans="1:8" x14ac:dyDescent="0.25">
      <c r="A52" s="14" t="s">
        <v>188</v>
      </c>
      <c r="B52" s="14" t="s">
        <v>48</v>
      </c>
      <c r="C52" s="15">
        <v>8</v>
      </c>
      <c r="D52" s="14">
        <v>1</v>
      </c>
      <c r="E52" s="23">
        <f>ROUND(C52*D52,2)</f>
        <v>8</v>
      </c>
      <c r="F52" s="16">
        <v>0</v>
      </c>
      <c r="G52" s="23">
        <f>ROUND(E52*F52,2)</f>
        <v>0</v>
      </c>
      <c r="H52" s="23">
        <f>ROUND(E52-G52,2)</f>
        <v>8</v>
      </c>
    </row>
    <row r="53" spans="1:8" x14ac:dyDescent="0.25">
      <c r="A53" s="13" t="s">
        <v>117</v>
      </c>
      <c r="C53" s="23"/>
      <c r="E53" s="23"/>
    </row>
    <row r="54" spans="1:8" x14ac:dyDescent="0.25">
      <c r="A54" s="14" t="s">
        <v>118</v>
      </c>
      <c r="B54" s="14" t="s">
        <v>48</v>
      </c>
      <c r="C54" s="15">
        <v>10</v>
      </c>
      <c r="D54" s="14">
        <v>0.33300000000000002</v>
      </c>
      <c r="E54" s="23">
        <f>ROUND(C54*D54,2)</f>
        <v>3.33</v>
      </c>
      <c r="F54" s="16">
        <v>0</v>
      </c>
      <c r="G54" s="23">
        <f>ROUND(E54*F54,2)</f>
        <v>0</v>
      </c>
      <c r="H54" s="23">
        <f>ROUND(E54-G54,2)</f>
        <v>3.33</v>
      </c>
    </row>
    <row r="55" spans="1:8" x14ac:dyDescent="0.25">
      <c r="A55" s="13" t="s">
        <v>37</v>
      </c>
      <c r="C55" s="23"/>
      <c r="E55" s="23"/>
    </row>
    <row r="56" spans="1:8" x14ac:dyDescent="0.25">
      <c r="A56" s="14" t="s">
        <v>38</v>
      </c>
      <c r="B56" s="14" t="s">
        <v>39</v>
      </c>
      <c r="C56" s="15">
        <v>19.28</v>
      </c>
      <c r="D56" s="14">
        <v>0.5</v>
      </c>
      <c r="E56" s="23">
        <f>ROUND(C56*D56,2)</f>
        <v>9.64</v>
      </c>
      <c r="F56" s="16">
        <v>0</v>
      </c>
      <c r="G56" s="23">
        <f>ROUND(E56*F56,2)</f>
        <v>0</v>
      </c>
      <c r="H56" s="23">
        <f>ROUND(E56-G56,2)</f>
        <v>9.64</v>
      </c>
    </row>
    <row r="57" spans="1:8" x14ac:dyDescent="0.25">
      <c r="A57" s="14" t="s">
        <v>133</v>
      </c>
      <c r="B57" s="14" t="s">
        <v>39</v>
      </c>
      <c r="C57" s="15">
        <v>19.28</v>
      </c>
      <c r="D57" s="14">
        <v>0.11</v>
      </c>
      <c r="E57" s="23">
        <f>ROUND(C57*D57,2)</f>
        <v>2.12</v>
      </c>
      <c r="F57" s="16">
        <v>0</v>
      </c>
      <c r="G57" s="23">
        <f>ROUND(E57*F57,2)</f>
        <v>0</v>
      </c>
      <c r="H57" s="23">
        <f>ROUND(E57-G57,2)</f>
        <v>2.12</v>
      </c>
    </row>
    <row r="58" spans="1:8" x14ac:dyDescent="0.25">
      <c r="A58" s="13" t="s">
        <v>40</v>
      </c>
      <c r="C58" s="23"/>
      <c r="E58" s="23"/>
    </row>
    <row r="59" spans="1:8" x14ac:dyDescent="0.25">
      <c r="A59" s="14" t="s">
        <v>41</v>
      </c>
      <c r="B59" s="14" t="s">
        <v>39</v>
      </c>
      <c r="C59" s="15">
        <v>9.06</v>
      </c>
      <c r="D59" s="14">
        <v>2.375</v>
      </c>
      <c r="E59" s="23">
        <f>ROUND(C59*D59,2)</f>
        <v>21.52</v>
      </c>
      <c r="F59" s="16">
        <v>0</v>
      </c>
      <c r="G59" s="23">
        <f>ROUND(E59*F59,2)</f>
        <v>0</v>
      </c>
      <c r="H59" s="23">
        <f>ROUND(E59-G59,2)</f>
        <v>21.52</v>
      </c>
    </row>
    <row r="60" spans="1:8" x14ac:dyDescent="0.25">
      <c r="A60" s="13" t="s">
        <v>43</v>
      </c>
      <c r="C60" s="23"/>
      <c r="E60" s="23"/>
    </row>
    <row r="61" spans="1:8" x14ac:dyDescent="0.25">
      <c r="A61" s="14" t="s">
        <v>41</v>
      </c>
      <c r="B61" s="14" t="s">
        <v>39</v>
      </c>
      <c r="C61" s="15">
        <v>9.06</v>
      </c>
      <c r="D61" s="14">
        <v>0.25</v>
      </c>
      <c r="E61" s="23">
        <f>ROUND(C61*D61,2)</f>
        <v>2.27</v>
      </c>
      <c r="F61" s="16">
        <v>0</v>
      </c>
      <c r="G61" s="23">
        <f>ROUND(E61*F61,2)</f>
        <v>0</v>
      </c>
      <c r="H61" s="23">
        <f>ROUND(E61-G61,2)</f>
        <v>2.27</v>
      </c>
    </row>
    <row r="62" spans="1:8" x14ac:dyDescent="0.25">
      <c r="A62" s="14" t="s">
        <v>42</v>
      </c>
      <c r="B62" s="14" t="s">
        <v>39</v>
      </c>
      <c r="C62" s="15">
        <v>9.06</v>
      </c>
      <c r="D62" s="14">
        <v>7.8600000000000003E-2</v>
      </c>
      <c r="E62" s="23">
        <f>ROUND(C62*D62,2)</f>
        <v>0.71</v>
      </c>
      <c r="F62" s="16">
        <v>0</v>
      </c>
      <c r="G62" s="23">
        <f>ROUND(E62*F62,2)</f>
        <v>0</v>
      </c>
      <c r="H62" s="23">
        <f>ROUND(E62-G62,2)</f>
        <v>0.71</v>
      </c>
    </row>
    <row r="63" spans="1:8" x14ac:dyDescent="0.25">
      <c r="A63" s="13" t="s">
        <v>100</v>
      </c>
      <c r="C63" s="23"/>
      <c r="E63" s="23"/>
    </row>
    <row r="64" spans="1:8" x14ac:dyDescent="0.25">
      <c r="A64" s="14" t="s">
        <v>41</v>
      </c>
      <c r="B64" s="14" t="s">
        <v>39</v>
      </c>
      <c r="C64" s="15">
        <v>9.06</v>
      </c>
      <c r="D64" s="14">
        <v>0.7</v>
      </c>
      <c r="E64" s="23">
        <f>ROUND(C64*D64,2)</f>
        <v>6.34</v>
      </c>
      <c r="F64" s="16">
        <v>0</v>
      </c>
      <c r="G64" s="23">
        <f>ROUND(E64*F64,2)</f>
        <v>0</v>
      </c>
      <c r="H64" s="23">
        <f>ROUND(E64-G64,2)</f>
        <v>6.34</v>
      </c>
    </row>
    <row r="65" spans="1:8" x14ac:dyDescent="0.25">
      <c r="A65" s="14" t="s">
        <v>44</v>
      </c>
      <c r="B65" s="14" t="s">
        <v>39</v>
      </c>
      <c r="C65" s="15">
        <v>19.27</v>
      </c>
      <c r="D65" s="14">
        <v>0.47960000000000003</v>
      </c>
      <c r="E65" s="23">
        <f>ROUND(C65*D65,2)</f>
        <v>9.24</v>
      </c>
      <c r="F65" s="16">
        <v>0</v>
      </c>
      <c r="G65" s="23">
        <f>ROUND(E65*F65,2)</f>
        <v>0</v>
      </c>
      <c r="H65" s="23">
        <f>ROUND(E65-G65,2)</f>
        <v>9.24</v>
      </c>
    </row>
    <row r="66" spans="1:8" x14ac:dyDescent="0.25">
      <c r="A66" s="13" t="s">
        <v>45</v>
      </c>
      <c r="C66" s="23"/>
      <c r="E66" s="23"/>
    </row>
    <row r="67" spans="1:8" x14ac:dyDescent="0.25">
      <c r="A67" s="14" t="s">
        <v>38</v>
      </c>
      <c r="B67" s="14" t="s">
        <v>19</v>
      </c>
      <c r="C67" s="15">
        <v>2.94</v>
      </c>
      <c r="D67" s="14">
        <v>7.2043999999999997</v>
      </c>
      <c r="E67" s="23">
        <f>ROUND(C67*D67,2)</f>
        <v>21.18</v>
      </c>
      <c r="F67" s="16">
        <v>0</v>
      </c>
      <c r="G67" s="23">
        <f>ROUND(E67*F67,2)</f>
        <v>0</v>
      </c>
      <c r="H67" s="23">
        <f>ROUND(E67-G67,2)</f>
        <v>21.18</v>
      </c>
    </row>
    <row r="68" spans="1:8" x14ac:dyDescent="0.25">
      <c r="A68" s="14" t="s">
        <v>133</v>
      </c>
      <c r="B68" s="14" t="s">
        <v>19</v>
      </c>
      <c r="C68" s="15">
        <v>2.94</v>
      </c>
      <c r="D68" s="14">
        <v>2.4064000000000001</v>
      </c>
      <c r="E68" s="23">
        <f>ROUND(C68*D68,2)</f>
        <v>7.07</v>
      </c>
      <c r="F68" s="16">
        <v>0</v>
      </c>
      <c r="G68" s="23">
        <f>ROUND(E68*F68,2)</f>
        <v>0</v>
      </c>
      <c r="H68" s="23">
        <f>ROUND(E68-G68,2)</f>
        <v>7.07</v>
      </c>
    </row>
    <row r="69" spans="1:8" x14ac:dyDescent="0.25">
      <c r="A69" s="14" t="s">
        <v>189</v>
      </c>
      <c r="B69" s="14" t="s">
        <v>19</v>
      </c>
      <c r="C69" s="15">
        <v>2.94</v>
      </c>
      <c r="D69" s="14">
        <v>21.995000000000001</v>
      </c>
      <c r="E69" s="23">
        <f>ROUND(C69*D69,2)</f>
        <v>64.67</v>
      </c>
      <c r="F69" s="16">
        <v>0</v>
      </c>
      <c r="G69" s="23">
        <f>ROUND(E69*F69,2)</f>
        <v>0</v>
      </c>
      <c r="H69" s="23">
        <f>ROUND(E69-G69,2)</f>
        <v>64.67</v>
      </c>
    </row>
    <row r="70" spans="1:8" x14ac:dyDescent="0.25">
      <c r="A70" s="13" t="s">
        <v>47</v>
      </c>
      <c r="C70" s="23"/>
      <c r="E70" s="23"/>
    </row>
    <row r="71" spans="1:8" x14ac:dyDescent="0.25">
      <c r="A71" s="14" t="s">
        <v>42</v>
      </c>
      <c r="B71" s="14" t="s">
        <v>48</v>
      </c>
      <c r="C71" s="15">
        <v>11.07</v>
      </c>
      <c r="D71" s="14">
        <v>1</v>
      </c>
      <c r="E71" s="23">
        <f>ROUND(C71*D71,2)</f>
        <v>11.07</v>
      </c>
      <c r="F71" s="16">
        <v>0</v>
      </c>
      <c r="G71" s="23">
        <f>ROUND(E71*F71,2)</f>
        <v>0</v>
      </c>
      <c r="H71" s="23">
        <f t="shared" ref="H71:H77" si="3">ROUND(E71-G71,2)</f>
        <v>11.07</v>
      </c>
    </row>
    <row r="72" spans="1:8" x14ac:dyDescent="0.25">
      <c r="A72" s="14" t="s">
        <v>38</v>
      </c>
      <c r="B72" s="14" t="s">
        <v>48</v>
      </c>
      <c r="C72" s="15">
        <v>5.75</v>
      </c>
      <c r="D72" s="14">
        <v>1</v>
      </c>
      <c r="E72" s="23">
        <f>ROUND(C72*D72,2)</f>
        <v>5.75</v>
      </c>
      <c r="F72" s="16">
        <v>0</v>
      </c>
      <c r="G72" s="23">
        <f>ROUND(E72*F72,2)</f>
        <v>0</v>
      </c>
      <c r="H72" s="23">
        <f t="shared" si="3"/>
        <v>5.75</v>
      </c>
    </row>
    <row r="73" spans="1:8" x14ac:dyDescent="0.25">
      <c r="A73" s="14" t="s">
        <v>133</v>
      </c>
      <c r="B73" s="14" t="s">
        <v>48</v>
      </c>
      <c r="C73" s="15">
        <v>6.51</v>
      </c>
      <c r="D73" s="14">
        <v>1</v>
      </c>
      <c r="E73" s="23">
        <f>ROUND(C73*D73,2)</f>
        <v>6.51</v>
      </c>
      <c r="F73" s="16">
        <v>0</v>
      </c>
      <c r="G73" s="23">
        <f>ROUND(E73*F73,2)</f>
        <v>0</v>
      </c>
      <c r="H73" s="23">
        <f t="shared" si="3"/>
        <v>6.51</v>
      </c>
    </row>
    <row r="74" spans="1:8" x14ac:dyDescent="0.25">
      <c r="A74" s="14" t="s">
        <v>189</v>
      </c>
      <c r="B74" s="14" t="s">
        <v>48</v>
      </c>
      <c r="C74" s="15">
        <v>14.31</v>
      </c>
      <c r="D74" s="14">
        <v>1</v>
      </c>
      <c r="E74" s="23">
        <f>ROUND(C74*D74,2)</f>
        <v>14.31</v>
      </c>
      <c r="F74" s="16">
        <v>0</v>
      </c>
      <c r="G74" s="23">
        <f>ROUND(E74*F74,2)</f>
        <v>0</v>
      </c>
      <c r="H74" s="23">
        <f t="shared" si="3"/>
        <v>14.31</v>
      </c>
    </row>
    <row r="75" spans="1:8" x14ac:dyDescent="0.25">
      <c r="A75" s="9" t="s">
        <v>49</v>
      </c>
      <c r="B75" s="9" t="s">
        <v>48</v>
      </c>
      <c r="C75" s="10">
        <v>30.62</v>
      </c>
      <c r="D75" s="9">
        <v>1</v>
      </c>
      <c r="E75" s="22">
        <f>ROUND(C75*D75,2)</f>
        <v>30.62</v>
      </c>
      <c r="F75" s="11">
        <v>0</v>
      </c>
      <c r="G75" s="22">
        <f>ROUND(E75*F75,2)</f>
        <v>0</v>
      </c>
      <c r="H75" s="22">
        <f t="shared" si="3"/>
        <v>30.62</v>
      </c>
    </row>
    <row r="76" spans="1:8" x14ac:dyDescent="0.25">
      <c r="A76" s="7" t="s">
        <v>50</v>
      </c>
      <c r="C76" s="23"/>
      <c r="E76" s="23">
        <f>SUM(E12:E75)</f>
        <v>1000.7800000000002</v>
      </c>
      <c r="G76" s="12">
        <f>SUM(G12:G75)</f>
        <v>0</v>
      </c>
      <c r="H76" s="12">
        <f t="shared" si="3"/>
        <v>1000.78</v>
      </c>
    </row>
    <row r="77" spans="1:8" x14ac:dyDescent="0.25">
      <c r="A77" s="7" t="s">
        <v>51</v>
      </c>
      <c r="C77" s="23"/>
      <c r="E77" s="23" t="e">
        <f>+#REF!-E76</f>
        <v>#REF!</v>
      </c>
      <c r="G77" s="12" t="e">
        <f>+#REF!-G76</f>
        <v>#REF!</v>
      </c>
      <c r="H77" s="12" t="e">
        <f t="shared" si="3"/>
        <v>#REF!</v>
      </c>
    </row>
    <row r="78" spans="1:8" x14ac:dyDescent="0.25">
      <c r="A78" t="s">
        <v>12</v>
      </c>
      <c r="C78" s="23"/>
      <c r="E78" s="23"/>
    </row>
    <row r="79" spans="1:8" x14ac:dyDescent="0.25">
      <c r="A79" s="7" t="s">
        <v>52</v>
      </c>
      <c r="C79" s="23"/>
      <c r="E79" s="23"/>
    </row>
    <row r="80" spans="1:8" x14ac:dyDescent="0.25">
      <c r="A80" s="14" t="s">
        <v>42</v>
      </c>
      <c r="B80" s="14" t="s">
        <v>48</v>
      </c>
      <c r="C80" s="15">
        <v>30.87</v>
      </c>
      <c r="D80" s="14">
        <v>1</v>
      </c>
      <c r="E80" s="23">
        <f>ROUND(C80*D80,2)</f>
        <v>30.87</v>
      </c>
      <c r="F80" s="16">
        <v>0</v>
      </c>
      <c r="G80" s="23">
        <f>ROUND(E80*F80,2)</f>
        <v>0</v>
      </c>
      <c r="H80" s="23">
        <f t="shared" ref="H80:H86" si="4">ROUND(E80-G80,2)</f>
        <v>30.87</v>
      </c>
    </row>
    <row r="81" spans="1:8" x14ac:dyDescent="0.25">
      <c r="A81" s="14" t="s">
        <v>38</v>
      </c>
      <c r="B81" s="14" t="s">
        <v>48</v>
      </c>
      <c r="C81" s="15">
        <v>44.45</v>
      </c>
      <c r="D81" s="14">
        <v>1</v>
      </c>
      <c r="E81" s="23">
        <f>ROUND(C81*D81,2)</f>
        <v>44.45</v>
      </c>
      <c r="F81" s="16">
        <v>0</v>
      </c>
      <c r="G81" s="23">
        <f>ROUND(E81*F81,2)</f>
        <v>0</v>
      </c>
      <c r="H81" s="23">
        <f t="shared" si="4"/>
        <v>44.45</v>
      </c>
    </row>
    <row r="82" spans="1:8" x14ac:dyDescent="0.25">
      <c r="A82" s="14" t="s">
        <v>133</v>
      </c>
      <c r="B82" s="14" t="s">
        <v>48</v>
      </c>
      <c r="C82" s="15">
        <v>31.16</v>
      </c>
      <c r="D82" s="14">
        <v>1</v>
      </c>
      <c r="E82" s="23">
        <f>ROUND(C82*D82,2)</f>
        <v>31.16</v>
      </c>
      <c r="F82" s="16">
        <v>0</v>
      </c>
      <c r="G82" s="23">
        <f>ROUND(E82*F82,2)</f>
        <v>0</v>
      </c>
      <c r="H82" s="23">
        <f t="shared" si="4"/>
        <v>31.16</v>
      </c>
    </row>
    <row r="83" spans="1:8" x14ac:dyDescent="0.25">
      <c r="A83" s="9" t="s">
        <v>189</v>
      </c>
      <c r="B83" s="9" t="s">
        <v>48</v>
      </c>
      <c r="C83" s="10">
        <v>92.37</v>
      </c>
      <c r="D83" s="9">
        <v>1</v>
      </c>
      <c r="E83" s="22">
        <f>ROUND(C83*D83,2)</f>
        <v>92.37</v>
      </c>
      <c r="F83" s="11">
        <v>0</v>
      </c>
      <c r="G83" s="22">
        <f>ROUND(E83*F83,2)</f>
        <v>0</v>
      </c>
      <c r="H83" s="22">
        <f t="shared" si="4"/>
        <v>92.37</v>
      </c>
    </row>
    <row r="84" spans="1:8" x14ac:dyDescent="0.25">
      <c r="A84" s="7" t="s">
        <v>53</v>
      </c>
      <c r="C84" s="23"/>
      <c r="E84" s="23">
        <f>SUM(E80:E83)</f>
        <v>198.85000000000002</v>
      </c>
      <c r="G84" s="12">
        <f>SUM(G80:G83)</f>
        <v>0</v>
      </c>
      <c r="H84" s="12">
        <f t="shared" si="4"/>
        <v>198.85</v>
      </c>
    </row>
    <row r="85" spans="1:8" x14ac:dyDescent="0.25">
      <c r="A85" s="7" t="s">
        <v>54</v>
      </c>
      <c r="C85" s="23"/>
      <c r="E85" s="23">
        <f>+E76+E84</f>
        <v>1199.6300000000001</v>
      </c>
      <c r="G85" s="12">
        <f>+G76+G84</f>
        <v>0</v>
      </c>
      <c r="H85" s="12">
        <f t="shared" si="4"/>
        <v>1199.6300000000001</v>
      </c>
    </row>
    <row r="86" spans="1:8" x14ac:dyDescent="0.25">
      <c r="A86" s="7" t="s">
        <v>55</v>
      </c>
      <c r="C86" s="23"/>
      <c r="E86" s="23" t="e">
        <f>+#REF!-E85</f>
        <v>#REF!</v>
      </c>
      <c r="G86" s="12" t="e">
        <f>+#REF!-G85</f>
        <v>#REF!</v>
      </c>
      <c r="H86" s="12" t="e">
        <f t="shared" si="4"/>
        <v>#REF!</v>
      </c>
    </row>
    <row r="87" spans="1:8" x14ac:dyDescent="0.25">
      <c r="A87" t="s">
        <v>119</v>
      </c>
      <c r="C87" s="23"/>
      <c r="E87" s="23"/>
    </row>
    <row r="88" spans="1:8" x14ac:dyDescent="0.25">
      <c r="A88" t="s">
        <v>483</v>
      </c>
      <c r="C88" s="23"/>
      <c r="E88" s="23"/>
    </row>
    <row r="89" spans="1:8" x14ac:dyDescent="0.25">
      <c r="A89" s="7" t="s">
        <v>120</v>
      </c>
      <c r="C89" s="23"/>
      <c r="E89" s="23"/>
    </row>
    <row r="90" spans="1:8" x14ac:dyDescent="0.25">
      <c r="A90" s="7" t="s">
        <v>121</v>
      </c>
      <c r="C90" s="23"/>
      <c r="E90" s="23"/>
    </row>
    <row r="91" spans="1:8" x14ac:dyDescent="0.25">
      <c r="A91" s="7"/>
      <c r="C91" s="23"/>
      <c r="E91" s="23"/>
    </row>
    <row r="98" spans="1:8" x14ac:dyDescent="0.25">
      <c r="A98" t="str" cm="1">
        <f t="array" aca="1" ref="A98" ca="1">MID(CELL("filename",A1),FIND("]",CELL("filename",A1))+1,256)</f>
        <v>rice10</v>
      </c>
    </row>
    <row r="99" spans="1:8" x14ac:dyDescent="0.25">
      <c r="A99" s="7" t="s">
        <v>50</v>
      </c>
      <c r="E99" s="25">
        <f>VLOOKUP(A99,$A$1:$H$98,5,FALSE)</f>
        <v>1000.7800000000002</v>
      </c>
    </row>
    <row r="100" spans="1:8" x14ac:dyDescent="0.25">
      <c r="A100" s="7" t="s">
        <v>288</v>
      </c>
      <c r="E100" s="25">
        <f>VLOOKUP(A100,$A$1:$H$98,5,FALSE)</f>
        <v>198.85000000000002</v>
      </c>
    </row>
    <row r="101" spans="1:8" x14ac:dyDescent="0.25">
      <c r="A101" s="7" t="s">
        <v>289</v>
      </c>
      <c r="E101" s="25">
        <f t="shared" ref="E101:E102" si="5">VLOOKUP(A101,$A$1:$H$98,5,FALSE)</f>
        <v>1199.6300000000001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5F558-3CE3-4838-A66E-D9498D5BA377}">
  <sheetPr codeName="Sheet53"/>
  <dimension ref="A1:H116"/>
  <sheetViews>
    <sheetView topLeftCell="A103" workbookViewId="0">
      <selection activeCell="D7" sqref="D7"/>
    </sheetView>
  </sheetViews>
  <sheetFormatPr defaultRowHeight="15" x14ac:dyDescent="0.25"/>
  <cols>
    <col min="1" max="1" width="25.5703125" customWidth="1"/>
    <col min="5" max="5" width="11" customWidth="1"/>
    <col min="8" max="8" width="11" customWidth="1"/>
  </cols>
  <sheetData>
    <row r="1" spans="1:8" x14ac:dyDescent="0.25">
      <c r="A1" s="81" t="s">
        <v>224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205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518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C8" s="23"/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4.5</v>
      </c>
      <c r="E12" s="23">
        <f>ROUND(C12*D12,2)</f>
        <v>36.229999999999997</v>
      </c>
      <c r="F12" s="16">
        <v>0</v>
      </c>
      <c r="G12" s="23">
        <f>ROUND(E12*F12,2)</f>
        <v>0</v>
      </c>
      <c r="H12" s="23">
        <f>ROUND(E12-G12,2)</f>
        <v>36.229999999999997</v>
      </c>
    </row>
    <row r="13" spans="1:8" x14ac:dyDescent="0.25">
      <c r="A13" s="14" t="s">
        <v>199</v>
      </c>
      <c r="B13" s="14" t="s">
        <v>16</v>
      </c>
      <c r="C13" s="15">
        <v>9.5</v>
      </c>
      <c r="D13" s="14">
        <v>1</v>
      </c>
      <c r="E13" s="23">
        <f>ROUND(C13*D13,2)</f>
        <v>9.5</v>
      </c>
      <c r="F13" s="16">
        <v>0</v>
      </c>
      <c r="G13" s="23">
        <f>ROUND(E13*F13,2)</f>
        <v>0</v>
      </c>
      <c r="H13" s="23">
        <f>ROUND(E13-G13,2)</f>
        <v>9.5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1.3</v>
      </c>
      <c r="E14" s="23">
        <f>ROUND(C14*D14,2)</f>
        <v>9.75</v>
      </c>
      <c r="F14" s="16">
        <v>0</v>
      </c>
      <c r="G14" s="23">
        <f>ROUND(E14*F14,2)</f>
        <v>0</v>
      </c>
      <c r="H14" s="23">
        <f>ROUND(E14-G14,2)</f>
        <v>9.75</v>
      </c>
    </row>
    <row r="15" spans="1:8" x14ac:dyDescent="0.25">
      <c r="A15" s="13" t="s">
        <v>20</v>
      </c>
      <c r="C15" s="23"/>
      <c r="E15" s="23"/>
    </row>
    <row r="16" spans="1:8" x14ac:dyDescent="0.25">
      <c r="A16" s="14" t="s">
        <v>166</v>
      </c>
      <c r="B16" s="14" t="s">
        <v>21</v>
      </c>
      <c r="C16" s="15">
        <v>26.41</v>
      </c>
      <c r="D16" s="14">
        <v>0.5</v>
      </c>
      <c r="E16" s="23">
        <f>ROUND(C16*D16,2)</f>
        <v>13.21</v>
      </c>
      <c r="F16" s="16">
        <v>0</v>
      </c>
      <c r="G16" s="23">
        <f>ROUND(E16*F16,2)</f>
        <v>0</v>
      </c>
      <c r="H16" s="23">
        <f>ROUND(E16-G16,2)</f>
        <v>13.21</v>
      </c>
    </row>
    <row r="17" spans="1:8" x14ac:dyDescent="0.25">
      <c r="A17" s="14" t="s">
        <v>153</v>
      </c>
      <c r="B17" s="14" t="s">
        <v>21</v>
      </c>
      <c r="C17" s="15">
        <v>43.41</v>
      </c>
      <c r="D17" s="14">
        <v>0.5</v>
      </c>
      <c r="E17" s="23">
        <f>ROUND(C17*D17,2)</f>
        <v>21.71</v>
      </c>
      <c r="F17" s="16">
        <v>0</v>
      </c>
      <c r="G17" s="23">
        <f>ROUND(E17*F17,2)</f>
        <v>0</v>
      </c>
      <c r="H17" s="23">
        <f>ROUND(E17-G17,2)</f>
        <v>21.71</v>
      </c>
    </row>
    <row r="18" spans="1:8" x14ac:dyDescent="0.25">
      <c r="A18" s="14" t="s">
        <v>167</v>
      </c>
      <c r="B18" s="14" t="s">
        <v>21</v>
      </c>
      <c r="C18" s="15">
        <v>31.08</v>
      </c>
      <c r="D18" s="14">
        <v>4.7</v>
      </c>
      <c r="E18" s="23">
        <f>ROUND(C18*D18,2)</f>
        <v>146.08000000000001</v>
      </c>
      <c r="F18" s="16">
        <v>0</v>
      </c>
      <c r="G18" s="23">
        <f>ROUND(E18*F18,2)</f>
        <v>0</v>
      </c>
      <c r="H18" s="23">
        <f>ROUND(E18-G18,2)</f>
        <v>146.08000000000001</v>
      </c>
    </row>
    <row r="19" spans="1:8" x14ac:dyDescent="0.25">
      <c r="A19" s="14" t="s">
        <v>168</v>
      </c>
      <c r="B19" s="14" t="s">
        <v>26</v>
      </c>
      <c r="C19" s="15">
        <v>18.2</v>
      </c>
      <c r="D19" s="14">
        <v>0.75</v>
      </c>
      <c r="E19" s="23">
        <f>ROUND(C19*D19,2)</f>
        <v>13.65</v>
      </c>
      <c r="F19" s="16">
        <v>0</v>
      </c>
      <c r="G19" s="23">
        <f>ROUND(E19*F19,2)</f>
        <v>0</v>
      </c>
      <c r="H19" s="23">
        <f>ROUND(E19-G19,2)</f>
        <v>13.65</v>
      </c>
    </row>
    <row r="20" spans="1:8" x14ac:dyDescent="0.25">
      <c r="A20" s="13" t="s">
        <v>23</v>
      </c>
      <c r="C20" s="23"/>
      <c r="E20" s="23"/>
    </row>
    <row r="21" spans="1:8" x14ac:dyDescent="0.25">
      <c r="A21" s="14" t="s">
        <v>515</v>
      </c>
      <c r="B21" s="14" t="s">
        <v>18</v>
      </c>
      <c r="C21" s="15">
        <v>2.76</v>
      </c>
      <c r="D21" s="14">
        <v>10</v>
      </c>
      <c r="E21" s="23">
        <f>ROUND(C21*D21,2)</f>
        <v>27.6</v>
      </c>
      <c r="F21" s="16">
        <v>0</v>
      </c>
      <c r="G21" s="23">
        <f>ROUND(E21*F21,2)</f>
        <v>0</v>
      </c>
      <c r="H21" s="23">
        <f>ROUND(E21-G21,2)</f>
        <v>27.6</v>
      </c>
    </row>
    <row r="22" spans="1:8" x14ac:dyDescent="0.25">
      <c r="A22" s="13" t="s">
        <v>24</v>
      </c>
      <c r="C22" s="23"/>
      <c r="E22" s="23"/>
    </row>
    <row r="23" spans="1:8" x14ac:dyDescent="0.25">
      <c r="A23" s="14" t="s">
        <v>25</v>
      </c>
      <c r="B23" s="14" t="s">
        <v>18</v>
      </c>
      <c r="C23" s="15">
        <v>0.12</v>
      </c>
      <c r="D23" s="14">
        <v>80</v>
      </c>
      <c r="E23" s="23">
        <f t="shared" ref="E23:E30" si="0">ROUND(C23*D23,2)</f>
        <v>9.6</v>
      </c>
      <c r="F23" s="16">
        <v>0</v>
      </c>
      <c r="G23" s="23">
        <f t="shared" ref="G23:G30" si="1">ROUND(E23*F23,2)</f>
        <v>0</v>
      </c>
      <c r="H23" s="23">
        <f t="shared" ref="H23:H30" si="2">ROUND(E23-G23,2)</f>
        <v>9.6</v>
      </c>
    </row>
    <row r="24" spans="1:8" x14ac:dyDescent="0.25">
      <c r="A24" s="14" t="s">
        <v>137</v>
      </c>
      <c r="B24" s="14" t="s">
        <v>26</v>
      </c>
      <c r="C24" s="15">
        <v>2.69</v>
      </c>
      <c r="D24" s="14">
        <v>2</v>
      </c>
      <c r="E24" s="23">
        <f t="shared" si="0"/>
        <v>5.38</v>
      </c>
      <c r="F24" s="16">
        <v>0</v>
      </c>
      <c r="G24" s="23">
        <f t="shared" si="1"/>
        <v>0</v>
      </c>
      <c r="H24" s="23">
        <f t="shared" si="2"/>
        <v>5.38</v>
      </c>
    </row>
    <row r="25" spans="1:8" x14ac:dyDescent="0.25">
      <c r="A25" s="14" t="s">
        <v>169</v>
      </c>
      <c r="B25" s="14" t="s">
        <v>26</v>
      </c>
      <c r="C25" s="15">
        <v>13.75</v>
      </c>
      <c r="D25" s="14">
        <v>1.3</v>
      </c>
      <c r="E25" s="23">
        <f t="shared" si="0"/>
        <v>17.88</v>
      </c>
      <c r="F25" s="16">
        <v>0</v>
      </c>
      <c r="G25" s="23">
        <f t="shared" si="1"/>
        <v>0</v>
      </c>
      <c r="H25" s="23">
        <f t="shared" si="2"/>
        <v>17.88</v>
      </c>
    </row>
    <row r="26" spans="1:8" x14ac:dyDescent="0.25">
      <c r="A26" s="14" t="s">
        <v>170</v>
      </c>
      <c r="B26" s="14" t="s">
        <v>18</v>
      </c>
      <c r="C26" s="15">
        <v>6.91</v>
      </c>
      <c r="D26" s="14">
        <v>3</v>
      </c>
      <c r="E26" s="23">
        <f t="shared" si="0"/>
        <v>20.73</v>
      </c>
      <c r="F26" s="16">
        <v>0</v>
      </c>
      <c r="G26" s="23">
        <f t="shared" si="1"/>
        <v>0</v>
      </c>
      <c r="H26" s="23">
        <f t="shared" si="2"/>
        <v>20.73</v>
      </c>
    </row>
    <row r="27" spans="1:8" x14ac:dyDescent="0.25">
      <c r="A27" s="14" t="s">
        <v>200</v>
      </c>
      <c r="B27" s="14" t="s">
        <v>18</v>
      </c>
      <c r="C27" s="15">
        <v>4.46</v>
      </c>
      <c r="D27" s="14">
        <v>9.6</v>
      </c>
      <c r="E27" s="23">
        <f t="shared" si="0"/>
        <v>42.82</v>
      </c>
      <c r="F27" s="16">
        <v>0</v>
      </c>
      <c r="G27" s="23">
        <f t="shared" si="1"/>
        <v>0</v>
      </c>
      <c r="H27" s="23">
        <f t="shared" si="2"/>
        <v>42.82</v>
      </c>
    </row>
    <row r="28" spans="1:8" x14ac:dyDescent="0.25">
      <c r="A28" s="14" t="s">
        <v>201</v>
      </c>
      <c r="B28" s="14" t="s">
        <v>18</v>
      </c>
      <c r="C28" s="15">
        <v>4.59</v>
      </c>
      <c r="D28" s="14">
        <v>6</v>
      </c>
      <c r="E28" s="23">
        <f t="shared" si="0"/>
        <v>27.54</v>
      </c>
      <c r="F28" s="16">
        <v>0</v>
      </c>
      <c r="G28" s="23">
        <f t="shared" si="1"/>
        <v>0</v>
      </c>
      <c r="H28" s="23">
        <f t="shared" si="2"/>
        <v>27.54</v>
      </c>
    </row>
    <row r="29" spans="1:8" x14ac:dyDescent="0.25">
      <c r="A29" s="14" t="s">
        <v>202</v>
      </c>
      <c r="B29" s="14" t="s">
        <v>18</v>
      </c>
      <c r="C29" s="15">
        <v>4.2699999999999996</v>
      </c>
      <c r="D29" s="14">
        <v>1.5</v>
      </c>
      <c r="E29" s="23">
        <f t="shared" si="0"/>
        <v>6.41</v>
      </c>
      <c r="F29" s="16">
        <v>0</v>
      </c>
      <c r="G29" s="23">
        <f t="shared" si="1"/>
        <v>0</v>
      </c>
      <c r="H29" s="23">
        <f t="shared" si="2"/>
        <v>6.41</v>
      </c>
    </row>
    <row r="30" spans="1:8" x14ac:dyDescent="0.25">
      <c r="A30" s="14" t="s">
        <v>174</v>
      </c>
      <c r="B30" s="14" t="s">
        <v>18</v>
      </c>
      <c r="C30" s="15">
        <v>3</v>
      </c>
      <c r="D30" s="14">
        <v>7.5</v>
      </c>
      <c r="E30" s="23">
        <f t="shared" si="0"/>
        <v>22.5</v>
      </c>
      <c r="F30" s="16">
        <v>0</v>
      </c>
      <c r="G30" s="23">
        <f t="shared" si="1"/>
        <v>0</v>
      </c>
      <c r="H30" s="23">
        <f t="shared" si="2"/>
        <v>22.5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395</v>
      </c>
      <c r="B32" s="14" t="s">
        <v>18</v>
      </c>
      <c r="C32" s="15">
        <v>1.23</v>
      </c>
      <c r="D32" s="14">
        <v>8</v>
      </c>
      <c r="E32" s="23">
        <f>ROUND(C32*D32,2)</f>
        <v>9.84</v>
      </c>
      <c r="F32" s="16">
        <v>0</v>
      </c>
      <c r="G32" s="23">
        <f>ROUND(E32*F32,2)</f>
        <v>0</v>
      </c>
      <c r="H32" s="23">
        <f>ROUND(E32-G32,2)</f>
        <v>9.84</v>
      </c>
    </row>
    <row r="33" spans="1:8" x14ac:dyDescent="0.25">
      <c r="A33" s="14" t="s">
        <v>468</v>
      </c>
      <c r="B33" s="14" t="s">
        <v>18</v>
      </c>
      <c r="C33" s="15">
        <v>3.73</v>
      </c>
      <c r="D33" s="14">
        <v>0.6</v>
      </c>
      <c r="E33" s="23">
        <f>ROUND(C33*D33,2)</f>
        <v>2.2400000000000002</v>
      </c>
      <c r="F33" s="16">
        <v>0</v>
      </c>
      <c r="G33" s="23">
        <f>ROUND(E33*F33,2)</f>
        <v>0</v>
      </c>
      <c r="H33" s="23">
        <f>ROUND(E33-G33,2)</f>
        <v>2.2400000000000002</v>
      </c>
    </row>
    <row r="34" spans="1:8" x14ac:dyDescent="0.25">
      <c r="A34" s="13" t="s">
        <v>30</v>
      </c>
      <c r="C34" s="23"/>
      <c r="E34" s="23"/>
    </row>
    <row r="35" spans="1:8" x14ac:dyDescent="0.25">
      <c r="A35" s="14" t="s">
        <v>31</v>
      </c>
      <c r="B35" s="14" t="s">
        <v>32</v>
      </c>
      <c r="C35" s="15">
        <v>0.24</v>
      </c>
      <c r="D35" s="14">
        <v>33</v>
      </c>
      <c r="E35" s="23">
        <f>ROUND(C35*D35,2)</f>
        <v>7.92</v>
      </c>
      <c r="F35" s="16">
        <v>0</v>
      </c>
      <c r="G35" s="23">
        <f>ROUND(E35*F35,2)</f>
        <v>0</v>
      </c>
      <c r="H35" s="23">
        <f>ROUND(E35-G35,2)</f>
        <v>7.92</v>
      </c>
    </row>
    <row r="36" spans="1:8" x14ac:dyDescent="0.25">
      <c r="A36" s="13" t="s">
        <v>33</v>
      </c>
      <c r="C36" s="23"/>
      <c r="E36" s="23"/>
    </row>
    <row r="37" spans="1:8" x14ac:dyDescent="0.25">
      <c r="A37" s="14" t="s">
        <v>311</v>
      </c>
      <c r="B37" s="14" t="s">
        <v>29</v>
      </c>
      <c r="C37" s="15">
        <v>1.32</v>
      </c>
      <c r="D37" s="14">
        <v>65</v>
      </c>
      <c r="E37" s="23">
        <f>ROUND(C37*D37,2)</f>
        <v>85.8</v>
      </c>
      <c r="F37" s="16">
        <v>0</v>
      </c>
      <c r="G37" s="23">
        <f>ROUND(E37*F37,2)</f>
        <v>0</v>
      </c>
      <c r="H37" s="23">
        <f>ROUND(E37-G37,2)</f>
        <v>85.8</v>
      </c>
    </row>
    <row r="38" spans="1:8" x14ac:dyDescent="0.25">
      <c r="A38" s="14" t="s">
        <v>176</v>
      </c>
      <c r="B38" s="14" t="s">
        <v>177</v>
      </c>
      <c r="C38" s="15">
        <v>0.28999999999999998</v>
      </c>
      <c r="D38" s="14">
        <v>77</v>
      </c>
      <c r="E38" s="23">
        <f>ROUND(C38*D38,2)</f>
        <v>22.33</v>
      </c>
      <c r="F38" s="16">
        <v>0</v>
      </c>
      <c r="G38" s="23">
        <f>ROUND(E38*F38,2)</f>
        <v>0</v>
      </c>
      <c r="H38" s="23">
        <f>ROUND(E38-G38,2)</f>
        <v>22.33</v>
      </c>
    </row>
    <row r="39" spans="1:8" x14ac:dyDescent="0.25">
      <c r="A39" s="14" t="s">
        <v>203</v>
      </c>
      <c r="B39" s="14" t="s">
        <v>29</v>
      </c>
      <c r="C39" s="15">
        <v>1.32</v>
      </c>
      <c r="D39" s="14">
        <v>12</v>
      </c>
      <c r="E39" s="23">
        <f>ROUND(C39*D39,2)</f>
        <v>15.84</v>
      </c>
      <c r="F39" s="16">
        <v>0</v>
      </c>
      <c r="G39" s="23">
        <f>ROUND(E39*F39,2)</f>
        <v>0</v>
      </c>
      <c r="H39" s="23">
        <f>ROUND(E39-G39,2)</f>
        <v>15.84</v>
      </c>
    </row>
    <row r="40" spans="1:8" x14ac:dyDescent="0.25">
      <c r="A40" s="13" t="s">
        <v>113</v>
      </c>
      <c r="C40" s="23"/>
      <c r="E40" s="23"/>
    </row>
    <row r="41" spans="1:8" x14ac:dyDescent="0.25">
      <c r="A41" s="14" t="s">
        <v>180</v>
      </c>
      <c r="B41" s="14" t="s">
        <v>26</v>
      </c>
      <c r="C41" s="15">
        <v>3.5</v>
      </c>
      <c r="D41" s="14">
        <v>1.5</v>
      </c>
      <c r="E41" s="23">
        <f>ROUND(C41*D41,2)</f>
        <v>5.25</v>
      </c>
      <c r="F41" s="16">
        <v>0</v>
      </c>
      <c r="G41" s="23">
        <f>ROUND(E41*F41,2)</f>
        <v>0</v>
      </c>
      <c r="H41" s="23">
        <f>ROUND(E41-G41,2)</f>
        <v>5.25</v>
      </c>
    </row>
    <row r="42" spans="1:8" x14ac:dyDescent="0.25">
      <c r="A42" s="14" t="s">
        <v>179</v>
      </c>
      <c r="B42" s="14" t="s">
        <v>26</v>
      </c>
      <c r="C42" s="15">
        <v>2</v>
      </c>
      <c r="D42" s="14">
        <v>0.5</v>
      </c>
      <c r="E42" s="23">
        <f>ROUND(C42*D42,2)</f>
        <v>1</v>
      </c>
      <c r="F42" s="16">
        <v>0</v>
      </c>
      <c r="G42" s="23">
        <f>ROUND(E42*F42,2)</f>
        <v>0</v>
      </c>
      <c r="H42" s="23">
        <f>ROUND(E42-G42,2)</f>
        <v>1</v>
      </c>
    </row>
    <row r="43" spans="1:8" x14ac:dyDescent="0.25">
      <c r="A43" s="14" t="s">
        <v>182</v>
      </c>
      <c r="B43" s="14" t="s">
        <v>26</v>
      </c>
      <c r="C43" s="15">
        <v>2.86</v>
      </c>
      <c r="D43" s="14">
        <v>4</v>
      </c>
      <c r="E43" s="23">
        <f>ROUND(C43*D43,2)</f>
        <v>11.44</v>
      </c>
      <c r="F43" s="16">
        <v>0</v>
      </c>
      <c r="G43" s="23">
        <f>ROUND(E43*F43,2)</f>
        <v>0</v>
      </c>
      <c r="H43" s="23">
        <f>ROUND(E43-G43,2)</f>
        <v>11.44</v>
      </c>
    </row>
    <row r="44" spans="1:8" x14ac:dyDescent="0.25">
      <c r="A44" s="14" t="s">
        <v>114</v>
      </c>
      <c r="B44" s="14" t="s">
        <v>26</v>
      </c>
      <c r="C44" s="15">
        <v>3.3</v>
      </c>
      <c r="D44" s="14">
        <v>0.1</v>
      </c>
      <c r="E44" s="23">
        <f>ROUND(C44*D44,2)</f>
        <v>0.33</v>
      </c>
      <c r="F44" s="16">
        <v>0</v>
      </c>
      <c r="G44" s="23">
        <f>ROUND(E44*F44,2)</f>
        <v>0</v>
      </c>
      <c r="H44" s="23">
        <f>ROUND(E44-G44,2)</f>
        <v>0.33</v>
      </c>
    </row>
    <row r="45" spans="1:8" x14ac:dyDescent="0.25">
      <c r="A45" s="13" t="s">
        <v>61</v>
      </c>
      <c r="C45" s="23"/>
      <c r="E45" s="23"/>
    </row>
    <row r="46" spans="1:8" x14ac:dyDescent="0.25">
      <c r="A46" s="14" t="s">
        <v>183</v>
      </c>
      <c r="B46" s="14" t="s">
        <v>21</v>
      </c>
      <c r="C46" s="15">
        <v>13.6</v>
      </c>
      <c r="D46" s="14">
        <v>5.7</v>
      </c>
      <c r="E46" s="23">
        <f>ROUND(C46*D46,2)</f>
        <v>77.52</v>
      </c>
      <c r="F46" s="16">
        <v>0</v>
      </c>
      <c r="G46" s="23">
        <f>ROUND(E46*F46,2)</f>
        <v>0</v>
      </c>
      <c r="H46" s="23">
        <f>ROUND(E46-G46,2)</f>
        <v>77.52</v>
      </c>
    </row>
    <row r="47" spans="1:8" x14ac:dyDescent="0.25">
      <c r="A47" s="13" t="s">
        <v>130</v>
      </c>
      <c r="C47" s="23"/>
      <c r="E47" s="23"/>
    </row>
    <row r="48" spans="1:8" x14ac:dyDescent="0.25">
      <c r="A48" s="14" t="s">
        <v>184</v>
      </c>
      <c r="B48" s="14" t="s">
        <v>123</v>
      </c>
      <c r="C48" s="15">
        <v>0.3</v>
      </c>
      <c r="D48" s="14">
        <v>160</v>
      </c>
      <c r="E48" s="23">
        <f>ROUND(C48*D48,2)</f>
        <v>48</v>
      </c>
      <c r="F48" s="16">
        <v>0</v>
      </c>
      <c r="G48" s="23">
        <f>ROUND(E48*F48,2)</f>
        <v>0</v>
      </c>
      <c r="H48" s="23">
        <f>ROUND(E48-G48,2)</f>
        <v>48</v>
      </c>
    </row>
    <row r="49" spans="1:8" x14ac:dyDescent="0.25">
      <c r="A49" s="13" t="s">
        <v>185</v>
      </c>
      <c r="C49" s="23"/>
      <c r="E49" s="23"/>
    </row>
    <row r="50" spans="1:8" x14ac:dyDescent="0.25">
      <c r="A50" s="14" t="s">
        <v>186</v>
      </c>
      <c r="B50" s="14" t="s">
        <v>123</v>
      </c>
      <c r="C50" s="15">
        <v>0.4</v>
      </c>
      <c r="D50" s="14">
        <v>160</v>
      </c>
      <c r="E50" s="23">
        <f>ROUND(C50*D50,2)</f>
        <v>64</v>
      </c>
      <c r="F50" s="16">
        <v>0</v>
      </c>
      <c r="G50" s="23">
        <f>ROUND(E50*F50,2)</f>
        <v>0</v>
      </c>
      <c r="H50" s="23">
        <f>ROUND(E50-G50,2)</f>
        <v>64</v>
      </c>
    </row>
    <row r="51" spans="1:8" x14ac:dyDescent="0.25">
      <c r="A51" s="13" t="s">
        <v>99</v>
      </c>
      <c r="C51" s="23"/>
      <c r="E51" s="23"/>
    </row>
    <row r="52" spans="1:8" x14ac:dyDescent="0.25">
      <c r="A52" s="14" t="s">
        <v>187</v>
      </c>
      <c r="B52" s="14" t="s">
        <v>48</v>
      </c>
      <c r="C52" s="15">
        <v>4.5</v>
      </c>
      <c r="D52" s="14">
        <v>0.5</v>
      </c>
      <c r="E52" s="23">
        <f>ROUND(C52*D52,2)</f>
        <v>2.25</v>
      </c>
      <c r="F52" s="16">
        <v>0</v>
      </c>
      <c r="G52" s="23">
        <f>ROUND(E52*F52,2)</f>
        <v>0</v>
      </c>
      <c r="H52" s="23">
        <f>ROUND(E52-G52,2)</f>
        <v>2.25</v>
      </c>
    </row>
    <row r="53" spans="1:8" x14ac:dyDescent="0.25">
      <c r="A53" s="13" t="s">
        <v>115</v>
      </c>
      <c r="C53" s="23"/>
      <c r="E53" s="23"/>
    </row>
    <row r="54" spans="1:8" x14ac:dyDescent="0.25">
      <c r="A54" s="14" t="s">
        <v>188</v>
      </c>
      <c r="B54" s="14" t="s">
        <v>48</v>
      </c>
      <c r="C54" s="15">
        <v>8</v>
      </c>
      <c r="D54" s="14">
        <v>1</v>
      </c>
      <c r="E54" s="23">
        <f>ROUND(C54*D54,2)</f>
        <v>8</v>
      </c>
      <c r="F54" s="16">
        <v>0</v>
      </c>
      <c r="G54" s="23">
        <f>ROUND(E54*F54,2)</f>
        <v>0</v>
      </c>
      <c r="H54" s="23">
        <f>ROUND(E54-G54,2)</f>
        <v>8</v>
      </c>
    </row>
    <row r="55" spans="1:8" x14ac:dyDescent="0.25">
      <c r="A55" s="13" t="s">
        <v>117</v>
      </c>
      <c r="C55" s="23"/>
      <c r="E55" s="23"/>
    </row>
    <row r="56" spans="1:8" x14ac:dyDescent="0.25">
      <c r="A56" s="14" t="s">
        <v>118</v>
      </c>
      <c r="B56" s="14" t="s">
        <v>48</v>
      </c>
      <c r="C56" s="15">
        <v>10</v>
      </c>
      <c r="D56" s="14">
        <v>0.33300000000000002</v>
      </c>
      <c r="E56" s="23">
        <f>ROUND(C56*D56,2)</f>
        <v>3.33</v>
      </c>
      <c r="F56" s="16">
        <v>0</v>
      </c>
      <c r="G56" s="23">
        <f>ROUND(E56*F56,2)</f>
        <v>0</v>
      </c>
      <c r="H56" s="23">
        <f>ROUND(E56-G56,2)</f>
        <v>3.33</v>
      </c>
    </row>
    <row r="57" spans="1:8" x14ac:dyDescent="0.25">
      <c r="A57" s="13" t="s">
        <v>37</v>
      </c>
      <c r="C57" s="23"/>
      <c r="E57" s="23"/>
    </row>
    <row r="58" spans="1:8" x14ac:dyDescent="0.25">
      <c r="A58" s="14" t="s">
        <v>38</v>
      </c>
      <c r="B58" s="14" t="s">
        <v>39</v>
      </c>
      <c r="C58" s="15">
        <v>19.28</v>
      </c>
      <c r="D58" s="14">
        <v>0.52810000000000001</v>
      </c>
      <c r="E58" s="23">
        <f>ROUND(C58*D58,2)</f>
        <v>10.18</v>
      </c>
      <c r="F58" s="16">
        <v>0</v>
      </c>
      <c r="G58" s="23">
        <f>ROUND(E58*F58,2)</f>
        <v>0</v>
      </c>
      <c r="H58" s="23">
        <f>ROUND(E58-G58,2)</f>
        <v>10.18</v>
      </c>
    </row>
    <row r="59" spans="1:8" x14ac:dyDescent="0.25">
      <c r="A59" s="14" t="s">
        <v>133</v>
      </c>
      <c r="B59" s="14" t="s">
        <v>39</v>
      </c>
      <c r="C59" s="15">
        <v>19.28</v>
      </c>
      <c r="D59" s="14">
        <v>0.11</v>
      </c>
      <c r="E59" s="23">
        <f>ROUND(C59*D59,2)</f>
        <v>2.12</v>
      </c>
      <c r="F59" s="16">
        <v>0</v>
      </c>
      <c r="G59" s="23">
        <f>ROUND(E59*F59,2)</f>
        <v>0</v>
      </c>
      <c r="H59" s="23">
        <f>ROUND(E59-G59,2)</f>
        <v>2.12</v>
      </c>
    </row>
    <row r="60" spans="1:8" x14ac:dyDescent="0.25">
      <c r="A60" s="13" t="s">
        <v>40</v>
      </c>
      <c r="C60" s="23"/>
      <c r="E60" s="23"/>
    </row>
    <row r="61" spans="1:8" x14ac:dyDescent="0.25">
      <c r="A61" s="14" t="s">
        <v>41</v>
      </c>
      <c r="B61" s="14" t="s">
        <v>39</v>
      </c>
      <c r="C61" s="15">
        <v>9.06</v>
      </c>
      <c r="D61" s="14">
        <v>1.125</v>
      </c>
      <c r="E61" s="23">
        <f>ROUND(C61*D61,2)</f>
        <v>10.19</v>
      </c>
      <c r="F61" s="16">
        <v>0</v>
      </c>
      <c r="G61" s="23">
        <f>ROUND(E61*F61,2)</f>
        <v>0</v>
      </c>
      <c r="H61" s="23">
        <f>ROUND(E61-G61,2)</f>
        <v>10.19</v>
      </c>
    </row>
    <row r="62" spans="1:8" x14ac:dyDescent="0.25">
      <c r="A62" s="14" t="s">
        <v>42</v>
      </c>
      <c r="B62" s="14" t="s">
        <v>39</v>
      </c>
      <c r="C62" s="15">
        <v>9.06</v>
      </c>
      <c r="D62" s="14">
        <v>3.7499999999999999E-2</v>
      </c>
      <c r="E62" s="23">
        <f>ROUND(C62*D62,2)</f>
        <v>0.34</v>
      </c>
      <c r="F62" s="16">
        <v>0</v>
      </c>
      <c r="G62" s="23">
        <f>ROUND(E62*F62,2)</f>
        <v>0</v>
      </c>
      <c r="H62" s="23">
        <f>ROUND(E62-G62,2)</f>
        <v>0.34</v>
      </c>
    </row>
    <row r="63" spans="1:8" x14ac:dyDescent="0.25">
      <c r="A63" s="13" t="s">
        <v>43</v>
      </c>
      <c r="C63" s="23"/>
      <c r="E63" s="23"/>
    </row>
    <row r="64" spans="1:8" x14ac:dyDescent="0.25">
      <c r="A64" s="14" t="s">
        <v>41</v>
      </c>
      <c r="B64" s="14" t="s">
        <v>39</v>
      </c>
      <c r="C64" s="15">
        <v>9.06</v>
      </c>
      <c r="D64" s="14">
        <v>0.25</v>
      </c>
      <c r="E64" s="23">
        <f>ROUND(C64*D64,2)</f>
        <v>2.27</v>
      </c>
      <c r="F64" s="16">
        <v>0</v>
      </c>
      <c r="G64" s="23">
        <f>ROUND(E64*F64,2)</f>
        <v>0</v>
      </c>
      <c r="H64" s="23">
        <f>ROUND(E64-G64,2)</f>
        <v>2.27</v>
      </c>
    </row>
    <row r="65" spans="1:8" x14ac:dyDescent="0.25">
      <c r="A65" s="14" t="s">
        <v>42</v>
      </c>
      <c r="B65" s="14" t="s">
        <v>39</v>
      </c>
      <c r="C65" s="15">
        <v>9.06</v>
      </c>
      <c r="D65" s="14">
        <v>7.8600000000000003E-2</v>
      </c>
      <c r="E65" s="23">
        <f>ROUND(C65*D65,2)</f>
        <v>0.71</v>
      </c>
      <c r="F65" s="16">
        <v>0</v>
      </c>
      <c r="G65" s="23">
        <f>ROUND(E65*F65,2)</f>
        <v>0</v>
      </c>
      <c r="H65" s="23">
        <f>ROUND(E65-G65,2)</f>
        <v>0.71</v>
      </c>
    </row>
    <row r="66" spans="1:8" x14ac:dyDescent="0.25">
      <c r="A66" s="13" t="s">
        <v>100</v>
      </c>
      <c r="C66" s="23"/>
      <c r="E66" s="23"/>
    </row>
    <row r="67" spans="1:8" x14ac:dyDescent="0.25">
      <c r="A67" s="14" t="s">
        <v>41</v>
      </c>
      <c r="B67" s="14" t="s">
        <v>39</v>
      </c>
      <c r="C67" s="15">
        <v>9.06</v>
      </c>
      <c r="D67" s="14">
        <v>0.7</v>
      </c>
      <c r="E67" s="23">
        <f>ROUND(C67*D67,2)</f>
        <v>6.34</v>
      </c>
      <c r="F67" s="16">
        <v>0</v>
      </c>
      <c r="G67" s="23">
        <f>ROUND(E67*F67,2)</f>
        <v>0</v>
      </c>
      <c r="H67" s="23">
        <f>ROUND(E67-G67,2)</f>
        <v>6.34</v>
      </c>
    </row>
    <row r="68" spans="1:8" x14ac:dyDescent="0.25">
      <c r="A68" s="14" t="s">
        <v>44</v>
      </c>
      <c r="B68" s="14" t="s">
        <v>39</v>
      </c>
      <c r="C68" s="15">
        <v>19.27</v>
      </c>
      <c r="D68" s="14">
        <v>0.47960000000000003</v>
      </c>
      <c r="E68" s="23">
        <f>ROUND(C68*D68,2)</f>
        <v>9.24</v>
      </c>
      <c r="F68" s="16">
        <v>0</v>
      </c>
      <c r="G68" s="23">
        <f>ROUND(E68*F68,2)</f>
        <v>0</v>
      </c>
      <c r="H68" s="23">
        <f>ROUND(E68-G68,2)</f>
        <v>9.24</v>
      </c>
    </row>
    <row r="69" spans="1:8" x14ac:dyDescent="0.25">
      <c r="A69" s="13" t="s">
        <v>45</v>
      </c>
      <c r="C69" s="23"/>
      <c r="E69" s="23"/>
    </row>
    <row r="70" spans="1:8" x14ac:dyDescent="0.25">
      <c r="A70" s="14" t="s">
        <v>38</v>
      </c>
      <c r="B70" s="14" t="s">
        <v>19</v>
      </c>
      <c r="C70" s="15">
        <v>2.94</v>
      </c>
      <c r="D70" s="14">
        <v>7.4504999999999999</v>
      </c>
      <c r="E70" s="23">
        <f>ROUND(C70*D70,2)</f>
        <v>21.9</v>
      </c>
      <c r="F70" s="16">
        <v>0</v>
      </c>
      <c r="G70" s="23">
        <f>ROUND(E70*F70,2)</f>
        <v>0</v>
      </c>
      <c r="H70" s="23">
        <f>ROUND(E70-G70,2)</f>
        <v>21.9</v>
      </c>
    </row>
    <row r="71" spans="1:8" x14ac:dyDescent="0.25">
      <c r="A71" s="14" t="s">
        <v>133</v>
      </c>
      <c r="B71" s="14" t="s">
        <v>19</v>
      </c>
      <c r="C71" s="15">
        <v>2.94</v>
      </c>
      <c r="D71" s="14">
        <v>2.4064000000000001</v>
      </c>
      <c r="E71" s="23">
        <f>ROUND(C71*D71,2)</f>
        <v>7.07</v>
      </c>
      <c r="F71" s="16">
        <v>0</v>
      </c>
      <c r="G71" s="23">
        <f>ROUND(E71*F71,2)</f>
        <v>0</v>
      </c>
      <c r="H71" s="23">
        <f>ROUND(E71-G71,2)</f>
        <v>7.07</v>
      </c>
    </row>
    <row r="72" spans="1:8" x14ac:dyDescent="0.25">
      <c r="A72" s="14" t="s">
        <v>189</v>
      </c>
      <c r="B72" s="14" t="s">
        <v>19</v>
      </c>
      <c r="C72" s="15">
        <v>2.94</v>
      </c>
      <c r="D72" s="14">
        <v>18.736499999999999</v>
      </c>
      <c r="E72" s="23">
        <f>ROUND(C72*D72,2)</f>
        <v>55.09</v>
      </c>
      <c r="F72" s="16">
        <v>0</v>
      </c>
      <c r="G72" s="23">
        <f>ROUND(E72*F72,2)</f>
        <v>0</v>
      </c>
      <c r="H72" s="23">
        <f>ROUND(E72-G72,2)</f>
        <v>55.09</v>
      </c>
    </row>
    <row r="73" spans="1:8" x14ac:dyDescent="0.25">
      <c r="A73" s="13" t="s">
        <v>47</v>
      </c>
      <c r="C73" s="23"/>
      <c r="E73" s="23"/>
    </row>
    <row r="74" spans="1:8" x14ac:dyDescent="0.25">
      <c r="A74" s="14" t="s">
        <v>42</v>
      </c>
      <c r="B74" s="14" t="s">
        <v>48</v>
      </c>
      <c r="C74" s="15">
        <v>11.17</v>
      </c>
      <c r="D74" s="14">
        <v>1</v>
      </c>
      <c r="E74" s="23">
        <f>ROUND(C74*D74,2)</f>
        <v>11.17</v>
      </c>
      <c r="F74" s="16">
        <v>0</v>
      </c>
      <c r="G74" s="23">
        <f>ROUND(E74*F74,2)</f>
        <v>0</v>
      </c>
      <c r="H74" s="23">
        <f t="shared" ref="H74:H80" si="3">ROUND(E74-G74,2)</f>
        <v>11.17</v>
      </c>
    </row>
    <row r="75" spans="1:8" x14ac:dyDescent="0.25">
      <c r="A75" s="14" t="s">
        <v>38</v>
      </c>
      <c r="B75" s="14" t="s">
        <v>48</v>
      </c>
      <c r="C75" s="15">
        <v>5.94</v>
      </c>
      <c r="D75" s="14">
        <v>1</v>
      </c>
      <c r="E75" s="23">
        <f>ROUND(C75*D75,2)</f>
        <v>5.94</v>
      </c>
      <c r="F75" s="16">
        <v>0</v>
      </c>
      <c r="G75" s="23">
        <f>ROUND(E75*F75,2)</f>
        <v>0</v>
      </c>
      <c r="H75" s="23">
        <f t="shared" si="3"/>
        <v>5.94</v>
      </c>
    </row>
    <row r="76" spans="1:8" x14ac:dyDescent="0.25">
      <c r="A76" s="14" t="s">
        <v>133</v>
      </c>
      <c r="B76" s="14" t="s">
        <v>48</v>
      </c>
      <c r="C76" s="15">
        <v>6.51</v>
      </c>
      <c r="D76" s="14">
        <v>1</v>
      </c>
      <c r="E76" s="23">
        <f>ROUND(C76*D76,2)</f>
        <v>6.51</v>
      </c>
      <c r="F76" s="16">
        <v>0</v>
      </c>
      <c r="G76" s="23">
        <f>ROUND(E76*F76,2)</f>
        <v>0</v>
      </c>
      <c r="H76" s="23">
        <f t="shared" si="3"/>
        <v>6.51</v>
      </c>
    </row>
    <row r="77" spans="1:8" x14ac:dyDescent="0.25">
      <c r="A77" s="14" t="s">
        <v>189</v>
      </c>
      <c r="B77" s="14" t="s">
        <v>48</v>
      </c>
      <c r="C77" s="15">
        <v>13.96</v>
      </c>
      <c r="D77" s="14">
        <v>1</v>
      </c>
      <c r="E77" s="23">
        <f>ROUND(C77*D77,2)</f>
        <v>13.96</v>
      </c>
      <c r="F77" s="16">
        <v>0</v>
      </c>
      <c r="G77" s="23">
        <f>ROUND(E77*F77,2)</f>
        <v>0</v>
      </c>
      <c r="H77" s="23">
        <f t="shared" si="3"/>
        <v>13.96</v>
      </c>
    </row>
    <row r="78" spans="1:8" x14ac:dyDescent="0.25">
      <c r="A78" s="9" t="s">
        <v>49</v>
      </c>
      <c r="B78" s="9" t="s">
        <v>48</v>
      </c>
      <c r="C78" s="10">
        <v>30.38</v>
      </c>
      <c r="D78" s="9">
        <v>1</v>
      </c>
      <c r="E78" s="22">
        <f>ROUND(C78*D78,2)</f>
        <v>30.38</v>
      </c>
      <c r="F78" s="11">
        <v>0</v>
      </c>
      <c r="G78" s="22">
        <f>ROUND(E78*F78,2)</f>
        <v>0</v>
      </c>
      <c r="H78" s="22">
        <f t="shared" si="3"/>
        <v>30.38</v>
      </c>
    </row>
    <row r="79" spans="1:8" x14ac:dyDescent="0.25">
      <c r="A79" s="7" t="s">
        <v>50</v>
      </c>
      <c r="C79" s="23"/>
      <c r="E79" s="23">
        <f>SUM(E12:E78)</f>
        <v>989.09000000000049</v>
      </c>
      <c r="G79" s="12">
        <f>SUM(G12:G78)</f>
        <v>0</v>
      </c>
      <c r="H79" s="12">
        <f t="shared" si="3"/>
        <v>989.09</v>
      </c>
    </row>
    <row r="80" spans="1:8" x14ac:dyDescent="0.25">
      <c r="A80" s="7" t="s">
        <v>51</v>
      </c>
      <c r="C80" s="23"/>
      <c r="E80" s="23" t="e">
        <f>+#REF!-E79</f>
        <v>#REF!</v>
      </c>
      <c r="G80" s="12" t="e">
        <f>+#REF!-G79</f>
        <v>#REF!</v>
      </c>
      <c r="H80" s="12" t="e">
        <f t="shared" si="3"/>
        <v>#REF!</v>
      </c>
    </row>
    <row r="81" spans="1:8" x14ac:dyDescent="0.25">
      <c r="A81" t="s">
        <v>12</v>
      </c>
      <c r="C81" s="23"/>
      <c r="E81" s="23"/>
    </row>
    <row r="82" spans="1:8" x14ac:dyDescent="0.25">
      <c r="A82" s="7" t="s">
        <v>52</v>
      </c>
      <c r="C82" s="23"/>
      <c r="E82" s="23"/>
    </row>
    <row r="83" spans="1:8" x14ac:dyDescent="0.25">
      <c r="A83" s="14" t="s">
        <v>42</v>
      </c>
      <c r="B83" s="14" t="s">
        <v>48</v>
      </c>
      <c r="C83" s="15">
        <v>31.89</v>
      </c>
      <c r="D83" s="14">
        <v>1</v>
      </c>
      <c r="E83" s="23">
        <f>ROUND(C83*D83,2)</f>
        <v>31.89</v>
      </c>
      <c r="F83" s="16">
        <v>0</v>
      </c>
      <c r="G83" s="23">
        <f>ROUND(E83*F83,2)</f>
        <v>0</v>
      </c>
      <c r="H83" s="23">
        <f t="shared" ref="H83:H89" si="4">ROUND(E83-G83,2)</f>
        <v>31.89</v>
      </c>
    </row>
    <row r="84" spans="1:8" x14ac:dyDescent="0.25">
      <c r="A84" s="14" t="s">
        <v>38</v>
      </c>
      <c r="B84" s="14" t="s">
        <v>48</v>
      </c>
      <c r="C84" s="15">
        <v>45.94</v>
      </c>
      <c r="D84" s="14">
        <v>1</v>
      </c>
      <c r="E84" s="23">
        <f>ROUND(C84*D84,2)</f>
        <v>45.94</v>
      </c>
      <c r="F84" s="16">
        <v>0</v>
      </c>
      <c r="G84" s="23">
        <f>ROUND(E84*F84,2)</f>
        <v>0</v>
      </c>
      <c r="H84" s="23">
        <f t="shared" si="4"/>
        <v>45.94</v>
      </c>
    </row>
    <row r="85" spans="1:8" x14ac:dyDescent="0.25">
      <c r="A85" s="14" t="s">
        <v>133</v>
      </c>
      <c r="B85" s="14" t="s">
        <v>48</v>
      </c>
      <c r="C85" s="15">
        <v>31.16</v>
      </c>
      <c r="D85" s="14">
        <v>1</v>
      </c>
      <c r="E85" s="23">
        <f>ROUND(C85*D85,2)</f>
        <v>31.16</v>
      </c>
      <c r="F85" s="16">
        <v>0</v>
      </c>
      <c r="G85" s="23">
        <f>ROUND(E85*F85,2)</f>
        <v>0</v>
      </c>
      <c r="H85" s="23">
        <f t="shared" si="4"/>
        <v>31.16</v>
      </c>
    </row>
    <row r="86" spans="1:8" x14ac:dyDescent="0.25">
      <c r="A86" s="9" t="s">
        <v>189</v>
      </c>
      <c r="B86" s="9" t="s">
        <v>48</v>
      </c>
      <c r="C86" s="10">
        <v>92.02</v>
      </c>
      <c r="D86" s="9">
        <v>1</v>
      </c>
      <c r="E86" s="22">
        <f>ROUND(C86*D86,2)</f>
        <v>92.02</v>
      </c>
      <c r="F86" s="11">
        <v>0</v>
      </c>
      <c r="G86" s="22">
        <f>ROUND(E86*F86,2)</f>
        <v>0</v>
      </c>
      <c r="H86" s="22">
        <f t="shared" si="4"/>
        <v>92.02</v>
      </c>
    </row>
    <row r="87" spans="1:8" x14ac:dyDescent="0.25">
      <c r="A87" s="7" t="s">
        <v>53</v>
      </c>
      <c r="C87" s="23"/>
      <c r="E87" s="23">
        <f>SUM(E83:E86)</f>
        <v>201.01</v>
      </c>
      <c r="G87" s="12">
        <f>SUM(G83:G86)</f>
        <v>0</v>
      </c>
      <c r="H87" s="12">
        <f t="shared" si="4"/>
        <v>201.01</v>
      </c>
    </row>
    <row r="88" spans="1:8" x14ac:dyDescent="0.25">
      <c r="A88" s="7" t="s">
        <v>54</v>
      </c>
      <c r="C88" s="23"/>
      <c r="E88" s="23">
        <f>+E79+E87</f>
        <v>1190.1000000000004</v>
      </c>
      <c r="G88" s="12">
        <f>+G79+G87</f>
        <v>0</v>
      </c>
      <c r="H88" s="12">
        <f t="shared" si="4"/>
        <v>1190.0999999999999</v>
      </c>
    </row>
    <row r="89" spans="1:8" x14ac:dyDescent="0.25">
      <c r="A89" s="7" t="s">
        <v>55</v>
      </c>
      <c r="C89" s="23"/>
      <c r="E89" s="23" t="e">
        <f>+#REF!-E88</f>
        <v>#REF!</v>
      </c>
      <c r="G89" s="12" t="e">
        <f>+#REF!-G88</f>
        <v>#REF!</v>
      </c>
      <c r="H89" s="12" t="e">
        <f t="shared" si="4"/>
        <v>#REF!</v>
      </c>
    </row>
    <row r="90" spans="1:8" x14ac:dyDescent="0.25">
      <c r="A90" t="s">
        <v>119</v>
      </c>
      <c r="C90" s="23"/>
      <c r="E90" s="23"/>
    </row>
    <row r="91" spans="1:8" x14ac:dyDescent="0.25">
      <c r="A91" t="s">
        <v>483</v>
      </c>
      <c r="C91" s="23"/>
      <c r="E91" s="23"/>
    </row>
    <row r="92" spans="1:8" x14ac:dyDescent="0.25">
      <c r="A92" s="7" t="s">
        <v>120</v>
      </c>
      <c r="C92" s="23"/>
      <c r="E92" s="23"/>
    </row>
    <row r="93" spans="1:8" x14ac:dyDescent="0.25">
      <c r="A93" s="7" t="s">
        <v>121</v>
      </c>
      <c r="C93" s="23"/>
      <c r="E93" s="23"/>
    </row>
    <row r="94" spans="1:8" x14ac:dyDescent="0.25">
      <c r="A94" s="7"/>
      <c r="C94" s="23"/>
      <c r="E94" s="23"/>
    </row>
    <row r="98" spans="1:8" x14ac:dyDescent="0.25">
      <c r="A98" t="str" cm="1">
        <f t="array" aca="1" ref="A98" ca="1">MID(CELL("filename",A1),FIND("]",CELL("filename",A1))+1,256)</f>
        <v>rice11</v>
      </c>
    </row>
    <row r="99" spans="1:8" x14ac:dyDescent="0.25">
      <c r="A99" s="7" t="s">
        <v>50</v>
      </c>
      <c r="E99" s="25">
        <f>VLOOKUP(A99,$A$1:$H$98,5,FALSE)</f>
        <v>989.09000000000049</v>
      </c>
    </row>
    <row r="100" spans="1:8" x14ac:dyDescent="0.25">
      <c r="A100" s="7" t="s">
        <v>288</v>
      </c>
      <c r="E100" s="25">
        <f>VLOOKUP(A100,$A$1:$H$98,5,FALSE)</f>
        <v>201.01</v>
      </c>
    </row>
    <row r="101" spans="1:8" x14ac:dyDescent="0.25">
      <c r="A101" s="7" t="s">
        <v>289</v>
      </c>
      <c r="E101" s="25">
        <f t="shared" ref="E101:E102" si="5">VLOOKUP(A101,$A$1:$H$98,5,FALSE)</f>
        <v>1190.1000000000004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E6652-D40D-4FF0-B48B-E5055C077871}">
  <sheetPr codeName="Sheet54"/>
  <dimension ref="A1:H116"/>
  <sheetViews>
    <sheetView topLeftCell="A103" workbookViewId="0">
      <selection activeCell="D7" sqref="D7"/>
    </sheetView>
  </sheetViews>
  <sheetFormatPr defaultRowHeight="15" x14ac:dyDescent="0.25"/>
  <cols>
    <col min="1" max="1" width="25.5703125" customWidth="1"/>
    <col min="5" max="5" width="11" customWidth="1"/>
    <col min="8" max="8" width="11" customWidth="1"/>
  </cols>
  <sheetData>
    <row r="1" spans="1:8" x14ac:dyDescent="0.25">
      <c r="A1" s="81" t="s">
        <v>134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206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517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C8" s="23"/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4.5</v>
      </c>
      <c r="E12" s="23">
        <f>ROUND(C12*D12,2)</f>
        <v>36.229999999999997</v>
      </c>
      <c r="F12" s="16">
        <v>0</v>
      </c>
      <c r="G12" s="23">
        <f>ROUND(E12*F12,2)</f>
        <v>0</v>
      </c>
      <c r="H12" s="23">
        <f>ROUND(E12-G12,2)</f>
        <v>36.229999999999997</v>
      </c>
    </row>
    <row r="13" spans="1:8" x14ac:dyDescent="0.25">
      <c r="A13" s="14" t="s">
        <v>199</v>
      </c>
      <c r="B13" s="14" t="s">
        <v>16</v>
      </c>
      <c r="C13" s="15">
        <v>9.5</v>
      </c>
      <c r="D13" s="14">
        <v>1</v>
      </c>
      <c r="E13" s="23">
        <f>ROUND(C13*D13,2)</f>
        <v>9.5</v>
      </c>
      <c r="F13" s="16">
        <v>0</v>
      </c>
      <c r="G13" s="23">
        <f>ROUND(E13*F13,2)</f>
        <v>0</v>
      </c>
      <c r="H13" s="23">
        <f>ROUND(E13-G13,2)</f>
        <v>9.5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1.3</v>
      </c>
      <c r="E14" s="23">
        <f>ROUND(C14*D14,2)</f>
        <v>9.75</v>
      </c>
      <c r="F14" s="16">
        <v>0</v>
      </c>
      <c r="G14" s="23">
        <f>ROUND(E14*F14,2)</f>
        <v>0</v>
      </c>
      <c r="H14" s="23">
        <f>ROUND(E14-G14,2)</f>
        <v>9.75</v>
      </c>
    </row>
    <row r="15" spans="1:8" x14ac:dyDescent="0.25">
      <c r="A15" s="13" t="s">
        <v>20</v>
      </c>
      <c r="C15" s="23"/>
      <c r="E15" s="23"/>
    </row>
    <row r="16" spans="1:8" x14ac:dyDescent="0.25">
      <c r="A16" s="14" t="s">
        <v>166</v>
      </c>
      <c r="B16" s="14" t="s">
        <v>21</v>
      </c>
      <c r="C16" s="15">
        <v>26.41</v>
      </c>
      <c r="D16" s="14">
        <v>0.5</v>
      </c>
      <c r="E16" s="23">
        <f>ROUND(C16*D16,2)</f>
        <v>13.21</v>
      </c>
      <c r="F16" s="16">
        <v>0</v>
      </c>
      <c r="G16" s="23">
        <f>ROUND(E16*F16,2)</f>
        <v>0</v>
      </c>
      <c r="H16" s="23">
        <f>ROUND(E16-G16,2)</f>
        <v>13.21</v>
      </c>
    </row>
    <row r="17" spans="1:8" x14ac:dyDescent="0.25">
      <c r="A17" s="14" t="s">
        <v>153</v>
      </c>
      <c r="B17" s="14" t="s">
        <v>21</v>
      </c>
      <c r="C17" s="15">
        <v>43.41</v>
      </c>
      <c r="D17" s="14">
        <v>0.5</v>
      </c>
      <c r="E17" s="23">
        <f>ROUND(C17*D17,2)</f>
        <v>21.71</v>
      </c>
      <c r="F17" s="16">
        <v>0</v>
      </c>
      <c r="G17" s="23">
        <f>ROUND(E17*F17,2)</f>
        <v>0</v>
      </c>
      <c r="H17" s="23">
        <f>ROUND(E17-G17,2)</f>
        <v>21.71</v>
      </c>
    </row>
    <row r="18" spans="1:8" x14ac:dyDescent="0.25">
      <c r="A18" s="14" t="s">
        <v>167</v>
      </c>
      <c r="B18" s="14" t="s">
        <v>21</v>
      </c>
      <c r="C18" s="15">
        <v>31.08</v>
      </c>
      <c r="D18" s="14">
        <v>4.7</v>
      </c>
      <c r="E18" s="23">
        <f>ROUND(C18*D18,2)</f>
        <v>146.08000000000001</v>
      </c>
      <c r="F18" s="16">
        <v>0</v>
      </c>
      <c r="G18" s="23">
        <f>ROUND(E18*F18,2)</f>
        <v>0</v>
      </c>
      <c r="H18" s="23">
        <f>ROUND(E18-G18,2)</f>
        <v>146.08000000000001</v>
      </c>
    </row>
    <row r="19" spans="1:8" x14ac:dyDescent="0.25">
      <c r="A19" s="14" t="s">
        <v>168</v>
      </c>
      <c r="B19" s="14" t="s">
        <v>26</v>
      </c>
      <c r="C19" s="15">
        <v>18.2</v>
      </c>
      <c r="D19" s="14">
        <v>0.75</v>
      </c>
      <c r="E19" s="23">
        <f>ROUND(C19*D19,2)</f>
        <v>13.65</v>
      </c>
      <c r="F19" s="16">
        <v>0</v>
      </c>
      <c r="G19" s="23">
        <f>ROUND(E19*F19,2)</f>
        <v>0</v>
      </c>
      <c r="H19" s="23">
        <f>ROUND(E19-G19,2)</f>
        <v>13.65</v>
      </c>
    </row>
    <row r="20" spans="1:8" x14ac:dyDescent="0.25">
      <c r="A20" s="13" t="s">
        <v>23</v>
      </c>
      <c r="C20" s="23"/>
      <c r="E20" s="23"/>
    </row>
    <row r="21" spans="1:8" x14ac:dyDescent="0.25">
      <c r="A21" s="14" t="s">
        <v>515</v>
      </c>
      <c r="B21" s="14" t="s">
        <v>18</v>
      </c>
      <c r="C21" s="15">
        <v>2.76</v>
      </c>
      <c r="D21" s="14">
        <v>10</v>
      </c>
      <c r="E21" s="23">
        <f>ROUND(C21*D21,2)</f>
        <v>27.6</v>
      </c>
      <c r="F21" s="16">
        <v>0</v>
      </c>
      <c r="G21" s="23">
        <f>ROUND(E21*F21,2)</f>
        <v>0</v>
      </c>
      <c r="H21" s="23">
        <f>ROUND(E21-G21,2)</f>
        <v>27.6</v>
      </c>
    </row>
    <row r="22" spans="1:8" x14ac:dyDescent="0.25">
      <c r="A22" s="13" t="s">
        <v>24</v>
      </c>
      <c r="C22" s="23"/>
      <c r="E22" s="23"/>
    </row>
    <row r="23" spans="1:8" x14ac:dyDescent="0.25">
      <c r="A23" s="14" t="s">
        <v>25</v>
      </c>
      <c r="B23" s="14" t="s">
        <v>18</v>
      </c>
      <c r="C23" s="15">
        <v>0.12</v>
      </c>
      <c r="D23" s="14">
        <v>80</v>
      </c>
      <c r="E23" s="23">
        <f t="shared" ref="E23:E30" si="0">ROUND(C23*D23,2)</f>
        <v>9.6</v>
      </c>
      <c r="F23" s="16">
        <v>0</v>
      </c>
      <c r="G23" s="23">
        <f t="shared" ref="G23:G30" si="1">ROUND(E23*F23,2)</f>
        <v>0</v>
      </c>
      <c r="H23" s="23">
        <f t="shared" ref="H23:H30" si="2">ROUND(E23-G23,2)</f>
        <v>9.6</v>
      </c>
    </row>
    <row r="24" spans="1:8" x14ac:dyDescent="0.25">
      <c r="A24" s="14" t="s">
        <v>137</v>
      </c>
      <c r="B24" s="14" t="s">
        <v>26</v>
      </c>
      <c r="C24" s="15">
        <v>2.69</v>
      </c>
      <c r="D24" s="14">
        <v>2</v>
      </c>
      <c r="E24" s="23">
        <f t="shared" si="0"/>
        <v>5.38</v>
      </c>
      <c r="F24" s="16">
        <v>0</v>
      </c>
      <c r="G24" s="23">
        <f t="shared" si="1"/>
        <v>0</v>
      </c>
      <c r="H24" s="23">
        <f t="shared" si="2"/>
        <v>5.38</v>
      </c>
    </row>
    <row r="25" spans="1:8" x14ac:dyDescent="0.25">
      <c r="A25" s="14" t="s">
        <v>169</v>
      </c>
      <c r="B25" s="14" t="s">
        <v>26</v>
      </c>
      <c r="C25" s="15">
        <v>13.75</v>
      </c>
      <c r="D25" s="14">
        <v>1.3</v>
      </c>
      <c r="E25" s="23">
        <f t="shared" si="0"/>
        <v>17.88</v>
      </c>
      <c r="F25" s="16">
        <v>0</v>
      </c>
      <c r="G25" s="23">
        <f t="shared" si="1"/>
        <v>0</v>
      </c>
      <c r="H25" s="23">
        <f t="shared" si="2"/>
        <v>17.88</v>
      </c>
    </row>
    <row r="26" spans="1:8" x14ac:dyDescent="0.25">
      <c r="A26" s="14" t="s">
        <v>170</v>
      </c>
      <c r="B26" s="14" t="s">
        <v>18</v>
      </c>
      <c r="C26" s="15">
        <v>6.91</v>
      </c>
      <c r="D26" s="14">
        <v>3</v>
      </c>
      <c r="E26" s="23">
        <f t="shared" si="0"/>
        <v>20.73</v>
      </c>
      <c r="F26" s="16">
        <v>0</v>
      </c>
      <c r="G26" s="23">
        <f t="shared" si="1"/>
        <v>0</v>
      </c>
      <c r="H26" s="23">
        <f t="shared" si="2"/>
        <v>20.73</v>
      </c>
    </row>
    <row r="27" spans="1:8" x14ac:dyDescent="0.25">
      <c r="A27" s="14" t="s">
        <v>200</v>
      </c>
      <c r="B27" s="14" t="s">
        <v>18</v>
      </c>
      <c r="C27" s="15">
        <v>4.46</v>
      </c>
      <c r="D27" s="14">
        <v>9.6</v>
      </c>
      <c r="E27" s="23">
        <f t="shared" si="0"/>
        <v>42.82</v>
      </c>
      <c r="F27" s="16">
        <v>0</v>
      </c>
      <c r="G27" s="23">
        <f t="shared" si="1"/>
        <v>0</v>
      </c>
      <c r="H27" s="23">
        <f t="shared" si="2"/>
        <v>42.82</v>
      </c>
    </row>
    <row r="28" spans="1:8" x14ac:dyDescent="0.25">
      <c r="A28" s="14" t="s">
        <v>201</v>
      </c>
      <c r="B28" s="14" t="s">
        <v>18</v>
      </c>
      <c r="C28" s="15">
        <v>4.59</v>
      </c>
      <c r="D28" s="14">
        <v>6</v>
      </c>
      <c r="E28" s="23">
        <f t="shared" si="0"/>
        <v>27.54</v>
      </c>
      <c r="F28" s="16">
        <v>0</v>
      </c>
      <c r="G28" s="23">
        <f t="shared" si="1"/>
        <v>0</v>
      </c>
      <c r="H28" s="23">
        <f t="shared" si="2"/>
        <v>27.54</v>
      </c>
    </row>
    <row r="29" spans="1:8" x14ac:dyDescent="0.25">
      <c r="A29" s="14" t="s">
        <v>202</v>
      </c>
      <c r="B29" s="14" t="s">
        <v>18</v>
      </c>
      <c r="C29" s="15">
        <v>4.2699999999999996</v>
      </c>
      <c r="D29" s="14">
        <v>1.5</v>
      </c>
      <c r="E29" s="23">
        <f t="shared" si="0"/>
        <v>6.41</v>
      </c>
      <c r="F29" s="16">
        <v>0</v>
      </c>
      <c r="G29" s="23">
        <f t="shared" si="1"/>
        <v>0</v>
      </c>
      <c r="H29" s="23">
        <f t="shared" si="2"/>
        <v>6.41</v>
      </c>
    </row>
    <row r="30" spans="1:8" x14ac:dyDescent="0.25">
      <c r="A30" s="14" t="s">
        <v>174</v>
      </c>
      <c r="B30" s="14" t="s">
        <v>18</v>
      </c>
      <c r="C30" s="15">
        <v>3</v>
      </c>
      <c r="D30" s="14">
        <v>7.5</v>
      </c>
      <c r="E30" s="23">
        <f t="shared" si="0"/>
        <v>22.5</v>
      </c>
      <c r="F30" s="16">
        <v>0</v>
      </c>
      <c r="G30" s="23">
        <f t="shared" si="1"/>
        <v>0</v>
      </c>
      <c r="H30" s="23">
        <f t="shared" si="2"/>
        <v>22.5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395</v>
      </c>
      <c r="B32" s="14" t="s">
        <v>18</v>
      </c>
      <c r="C32" s="15">
        <v>1.23</v>
      </c>
      <c r="D32" s="14">
        <v>8</v>
      </c>
      <c r="E32" s="23">
        <f>ROUND(C32*D32,2)</f>
        <v>9.84</v>
      </c>
      <c r="F32" s="16">
        <v>0</v>
      </c>
      <c r="G32" s="23">
        <f>ROUND(E32*F32,2)</f>
        <v>0</v>
      </c>
      <c r="H32" s="23">
        <f>ROUND(E32-G32,2)</f>
        <v>9.84</v>
      </c>
    </row>
    <row r="33" spans="1:8" x14ac:dyDescent="0.25">
      <c r="A33" s="14" t="s">
        <v>468</v>
      </c>
      <c r="B33" s="14" t="s">
        <v>18</v>
      </c>
      <c r="C33" s="15">
        <v>3.73</v>
      </c>
      <c r="D33" s="14">
        <v>0.6</v>
      </c>
      <c r="E33" s="23">
        <f>ROUND(C33*D33,2)</f>
        <v>2.2400000000000002</v>
      </c>
      <c r="F33" s="16">
        <v>0</v>
      </c>
      <c r="G33" s="23">
        <f>ROUND(E33*F33,2)</f>
        <v>0</v>
      </c>
      <c r="H33" s="23">
        <f>ROUND(E33-G33,2)</f>
        <v>2.2400000000000002</v>
      </c>
    </row>
    <row r="34" spans="1:8" x14ac:dyDescent="0.25">
      <c r="A34" s="13" t="s">
        <v>33</v>
      </c>
      <c r="C34" s="23"/>
      <c r="E34" s="23"/>
    </row>
    <row r="35" spans="1:8" x14ac:dyDescent="0.25">
      <c r="A35" s="14" t="s">
        <v>311</v>
      </c>
      <c r="B35" s="14" t="s">
        <v>29</v>
      </c>
      <c r="C35" s="15">
        <v>1.32</v>
      </c>
      <c r="D35" s="14">
        <v>65</v>
      </c>
      <c r="E35" s="23">
        <f>ROUND(C35*D35,2)</f>
        <v>85.8</v>
      </c>
      <c r="F35" s="16">
        <v>0</v>
      </c>
      <c r="G35" s="23">
        <f>ROUND(E35*F35,2)</f>
        <v>0</v>
      </c>
      <c r="H35" s="23">
        <f>ROUND(E35-G35,2)</f>
        <v>85.8</v>
      </c>
    </row>
    <row r="36" spans="1:8" x14ac:dyDescent="0.25">
      <c r="A36" s="14" t="s">
        <v>176</v>
      </c>
      <c r="B36" s="14" t="s">
        <v>177</v>
      </c>
      <c r="C36" s="15">
        <v>0.28999999999999998</v>
      </c>
      <c r="D36" s="14">
        <v>77</v>
      </c>
      <c r="E36" s="23">
        <f>ROUND(C36*D36,2)</f>
        <v>22.33</v>
      </c>
      <c r="F36" s="16">
        <v>0</v>
      </c>
      <c r="G36" s="23">
        <f>ROUND(E36*F36,2)</f>
        <v>0</v>
      </c>
      <c r="H36" s="23">
        <f>ROUND(E36-G36,2)</f>
        <v>22.33</v>
      </c>
    </row>
    <row r="37" spans="1:8" x14ac:dyDescent="0.25">
      <c r="A37" s="14" t="s">
        <v>203</v>
      </c>
      <c r="B37" s="14" t="s">
        <v>29</v>
      </c>
      <c r="C37" s="15">
        <v>1.32</v>
      </c>
      <c r="D37" s="14">
        <v>12</v>
      </c>
      <c r="E37" s="23">
        <f>ROUND(C37*D37,2)</f>
        <v>15.84</v>
      </c>
      <c r="F37" s="16">
        <v>0</v>
      </c>
      <c r="G37" s="23">
        <f>ROUND(E37*F37,2)</f>
        <v>0</v>
      </c>
      <c r="H37" s="23">
        <f>ROUND(E37-G37,2)</f>
        <v>15.84</v>
      </c>
    </row>
    <row r="38" spans="1:8" x14ac:dyDescent="0.25">
      <c r="A38" s="13" t="s">
        <v>113</v>
      </c>
      <c r="C38" s="23"/>
      <c r="E38" s="23"/>
    </row>
    <row r="39" spans="1:8" x14ac:dyDescent="0.25">
      <c r="A39" s="14" t="s">
        <v>180</v>
      </c>
      <c r="B39" s="14" t="s">
        <v>26</v>
      </c>
      <c r="C39" s="15">
        <v>3.5</v>
      </c>
      <c r="D39" s="14">
        <v>1.5</v>
      </c>
      <c r="E39" s="23">
        <f>ROUND(C39*D39,2)</f>
        <v>5.25</v>
      </c>
      <c r="F39" s="16">
        <v>0</v>
      </c>
      <c r="G39" s="23">
        <f>ROUND(E39*F39,2)</f>
        <v>0</v>
      </c>
      <c r="H39" s="23">
        <f>ROUND(E39-G39,2)</f>
        <v>5.25</v>
      </c>
    </row>
    <row r="40" spans="1:8" x14ac:dyDescent="0.25">
      <c r="A40" s="14" t="s">
        <v>179</v>
      </c>
      <c r="B40" s="14" t="s">
        <v>26</v>
      </c>
      <c r="C40" s="15">
        <v>2</v>
      </c>
      <c r="D40" s="14">
        <v>0.5</v>
      </c>
      <c r="E40" s="23">
        <f>ROUND(C40*D40,2)</f>
        <v>1</v>
      </c>
      <c r="F40" s="16">
        <v>0</v>
      </c>
      <c r="G40" s="23">
        <f>ROUND(E40*F40,2)</f>
        <v>0</v>
      </c>
      <c r="H40" s="23">
        <f>ROUND(E40-G40,2)</f>
        <v>1</v>
      </c>
    </row>
    <row r="41" spans="1:8" x14ac:dyDescent="0.25">
      <c r="A41" s="14" t="s">
        <v>182</v>
      </c>
      <c r="B41" s="14" t="s">
        <v>26</v>
      </c>
      <c r="C41" s="15">
        <v>2.86</v>
      </c>
      <c r="D41" s="14">
        <v>4</v>
      </c>
      <c r="E41" s="23">
        <f>ROUND(C41*D41,2)</f>
        <v>11.44</v>
      </c>
      <c r="F41" s="16">
        <v>0</v>
      </c>
      <c r="G41" s="23">
        <f>ROUND(E41*F41,2)</f>
        <v>0</v>
      </c>
      <c r="H41" s="23">
        <f>ROUND(E41-G41,2)</f>
        <v>11.44</v>
      </c>
    </row>
    <row r="42" spans="1:8" x14ac:dyDescent="0.25">
      <c r="A42" s="14" t="s">
        <v>114</v>
      </c>
      <c r="B42" s="14" t="s">
        <v>26</v>
      </c>
      <c r="C42" s="15">
        <v>3.3</v>
      </c>
      <c r="D42" s="14">
        <v>0.1</v>
      </c>
      <c r="E42" s="23">
        <f>ROUND(C42*D42,2)</f>
        <v>0.33</v>
      </c>
      <c r="F42" s="16">
        <v>0</v>
      </c>
      <c r="G42" s="23">
        <f>ROUND(E42*F42,2)</f>
        <v>0</v>
      </c>
      <c r="H42" s="23">
        <f>ROUND(E42-G42,2)</f>
        <v>0.33</v>
      </c>
    </row>
    <row r="43" spans="1:8" x14ac:dyDescent="0.25">
      <c r="A43" s="13" t="s">
        <v>61</v>
      </c>
      <c r="C43" s="23"/>
      <c r="E43" s="23"/>
    </row>
    <row r="44" spans="1:8" x14ac:dyDescent="0.25">
      <c r="A44" s="14" t="s">
        <v>183</v>
      </c>
      <c r="B44" s="14" t="s">
        <v>21</v>
      </c>
      <c r="C44" s="15">
        <v>13.6</v>
      </c>
      <c r="D44" s="14">
        <v>5.7</v>
      </c>
      <c r="E44" s="23">
        <f>ROUND(C44*D44,2)</f>
        <v>77.52</v>
      </c>
      <c r="F44" s="16">
        <v>0</v>
      </c>
      <c r="G44" s="23">
        <f>ROUND(E44*F44,2)</f>
        <v>0</v>
      </c>
      <c r="H44" s="23">
        <f>ROUND(E44-G44,2)</f>
        <v>77.52</v>
      </c>
    </row>
    <row r="45" spans="1:8" x14ac:dyDescent="0.25">
      <c r="A45" s="13" t="s">
        <v>130</v>
      </c>
      <c r="C45" s="23"/>
      <c r="E45" s="23"/>
    </row>
    <row r="46" spans="1:8" x14ac:dyDescent="0.25">
      <c r="A46" s="14" t="s">
        <v>184</v>
      </c>
      <c r="B46" s="14" t="s">
        <v>123</v>
      </c>
      <c r="C46" s="15">
        <v>0.3</v>
      </c>
      <c r="D46" s="14">
        <v>160</v>
      </c>
      <c r="E46" s="23">
        <f>ROUND(C46*D46,2)</f>
        <v>48</v>
      </c>
      <c r="F46" s="16">
        <v>0</v>
      </c>
      <c r="G46" s="23">
        <f>ROUND(E46*F46,2)</f>
        <v>0</v>
      </c>
      <c r="H46" s="23">
        <f>ROUND(E46-G46,2)</f>
        <v>48</v>
      </c>
    </row>
    <row r="47" spans="1:8" x14ac:dyDescent="0.25">
      <c r="A47" s="13" t="s">
        <v>185</v>
      </c>
      <c r="C47" s="23"/>
      <c r="E47" s="23"/>
    </row>
    <row r="48" spans="1:8" x14ac:dyDescent="0.25">
      <c r="A48" s="14" t="s">
        <v>186</v>
      </c>
      <c r="B48" s="14" t="s">
        <v>123</v>
      </c>
      <c r="C48" s="15">
        <v>0.4</v>
      </c>
      <c r="D48" s="14">
        <v>160</v>
      </c>
      <c r="E48" s="23">
        <f>ROUND(C48*D48,2)</f>
        <v>64</v>
      </c>
      <c r="F48" s="16">
        <v>0</v>
      </c>
      <c r="G48" s="23">
        <f>ROUND(E48*F48,2)</f>
        <v>0</v>
      </c>
      <c r="H48" s="23">
        <f>ROUND(E48-G48,2)</f>
        <v>64</v>
      </c>
    </row>
    <row r="49" spans="1:8" x14ac:dyDescent="0.25">
      <c r="A49" s="13" t="s">
        <v>115</v>
      </c>
      <c r="C49" s="23"/>
      <c r="E49" s="23"/>
    </row>
    <row r="50" spans="1:8" x14ac:dyDescent="0.25">
      <c r="A50" s="14" t="s">
        <v>188</v>
      </c>
      <c r="B50" s="14" t="s">
        <v>48</v>
      </c>
      <c r="C50" s="15">
        <v>8</v>
      </c>
      <c r="D50" s="14">
        <v>1</v>
      </c>
      <c r="E50" s="23">
        <f>ROUND(C50*D50,2)</f>
        <v>8</v>
      </c>
      <c r="F50" s="16">
        <v>0</v>
      </c>
      <c r="G50" s="23">
        <f>ROUND(E50*F50,2)</f>
        <v>0</v>
      </c>
      <c r="H50" s="23">
        <f>ROUND(E50-G50,2)</f>
        <v>8</v>
      </c>
    </row>
    <row r="51" spans="1:8" x14ac:dyDescent="0.25">
      <c r="A51" s="13" t="s">
        <v>117</v>
      </c>
      <c r="C51" s="23"/>
      <c r="E51" s="23"/>
    </row>
    <row r="52" spans="1:8" x14ac:dyDescent="0.25">
      <c r="A52" s="14" t="s">
        <v>118</v>
      </c>
      <c r="B52" s="14" t="s">
        <v>48</v>
      </c>
      <c r="C52" s="15">
        <v>10</v>
      </c>
      <c r="D52" s="14">
        <v>0.33300000000000002</v>
      </c>
      <c r="E52" s="23">
        <f>ROUND(C52*D52,2)</f>
        <v>3.33</v>
      </c>
      <c r="F52" s="16">
        <v>0</v>
      </c>
      <c r="G52" s="23">
        <f>ROUND(E52*F52,2)</f>
        <v>0</v>
      </c>
      <c r="H52" s="23">
        <f>ROUND(E52-G52,2)</f>
        <v>3.33</v>
      </c>
    </row>
    <row r="53" spans="1:8" x14ac:dyDescent="0.25">
      <c r="A53" s="13" t="s">
        <v>37</v>
      </c>
      <c r="C53" s="23"/>
      <c r="E53" s="23"/>
    </row>
    <row r="54" spans="1:8" x14ac:dyDescent="0.25">
      <c r="A54" s="14" t="s">
        <v>38</v>
      </c>
      <c r="B54" s="14" t="s">
        <v>39</v>
      </c>
      <c r="C54" s="15">
        <v>19.28</v>
      </c>
      <c r="D54" s="14">
        <v>0.42280000000000001</v>
      </c>
      <c r="E54" s="23">
        <f>ROUND(C54*D54,2)</f>
        <v>8.15</v>
      </c>
      <c r="F54" s="16">
        <v>0</v>
      </c>
      <c r="G54" s="23">
        <f>ROUND(E54*F54,2)</f>
        <v>0</v>
      </c>
      <c r="H54" s="23">
        <f>ROUND(E54-G54,2)</f>
        <v>8.15</v>
      </c>
    </row>
    <row r="55" spans="1:8" x14ac:dyDescent="0.25">
      <c r="A55" s="14" t="s">
        <v>133</v>
      </c>
      <c r="B55" s="14" t="s">
        <v>39</v>
      </c>
      <c r="C55" s="15">
        <v>19.28</v>
      </c>
      <c r="D55" s="14">
        <v>0.11</v>
      </c>
      <c r="E55" s="23">
        <f>ROUND(C55*D55,2)</f>
        <v>2.12</v>
      </c>
      <c r="F55" s="16">
        <v>0</v>
      </c>
      <c r="G55" s="23">
        <f>ROUND(E55*F55,2)</f>
        <v>0</v>
      </c>
      <c r="H55" s="23">
        <f>ROUND(E55-G55,2)</f>
        <v>2.12</v>
      </c>
    </row>
    <row r="56" spans="1:8" x14ac:dyDescent="0.25">
      <c r="A56" s="13" t="s">
        <v>40</v>
      </c>
      <c r="C56" s="23"/>
      <c r="E56" s="23"/>
    </row>
    <row r="57" spans="1:8" x14ac:dyDescent="0.25">
      <c r="A57" s="14" t="s">
        <v>41</v>
      </c>
      <c r="B57" s="14" t="s">
        <v>39</v>
      </c>
      <c r="C57" s="15">
        <v>9.06</v>
      </c>
      <c r="D57" s="14">
        <v>1.05</v>
      </c>
      <c r="E57" s="23">
        <f>ROUND(C57*D57,2)</f>
        <v>9.51</v>
      </c>
      <c r="F57" s="16">
        <v>0</v>
      </c>
      <c r="G57" s="23">
        <f>ROUND(E57*F57,2)</f>
        <v>0</v>
      </c>
      <c r="H57" s="23">
        <f>ROUND(E57-G57,2)</f>
        <v>9.51</v>
      </c>
    </row>
    <row r="58" spans="1:8" x14ac:dyDescent="0.25">
      <c r="A58" s="13" t="s">
        <v>43</v>
      </c>
      <c r="C58" s="23"/>
      <c r="E58" s="23"/>
    </row>
    <row r="59" spans="1:8" x14ac:dyDescent="0.25">
      <c r="A59" s="14" t="s">
        <v>41</v>
      </c>
      <c r="B59" s="14" t="s">
        <v>39</v>
      </c>
      <c r="C59" s="15">
        <v>9.06</v>
      </c>
      <c r="D59" s="14">
        <v>0.25</v>
      </c>
      <c r="E59" s="23">
        <f>ROUND(C59*D59,2)</f>
        <v>2.27</v>
      </c>
      <c r="F59" s="16">
        <v>0</v>
      </c>
      <c r="G59" s="23">
        <f>ROUND(E59*F59,2)</f>
        <v>0</v>
      </c>
      <c r="H59" s="23">
        <f>ROUND(E59-G59,2)</f>
        <v>2.27</v>
      </c>
    </row>
    <row r="60" spans="1:8" x14ac:dyDescent="0.25">
      <c r="A60" s="14" t="s">
        <v>42</v>
      </c>
      <c r="B60" s="14" t="s">
        <v>39</v>
      </c>
      <c r="C60" s="15">
        <v>9.06</v>
      </c>
      <c r="D60" s="14">
        <v>7.8600000000000003E-2</v>
      </c>
      <c r="E60" s="23">
        <f>ROUND(C60*D60,2)</f>
        <v>0.71</v>
      </c>
      <c r="F60" s="16">
        <v>0</v>
      </c>
      <c r="G60" s="23">
        <f>ROUND(E60*F60,2)</f>
        <v>0</v>
      </c>
      <c r="H60" s="23">
        <f>ROUND(E60-G60,2)</f>
        <v>0.71</v>
      </c>
    </row>
    <row r="61" spans="1:8" x14ac:dyDescent="0.25">
      <c r="A61" s="13" t="s">
        <v>100</v>
      </c>
      <c r="C61" s="23"/>
      <c r="E61" s="23"/>
    </row>
    <row r="62" spans="1:8" x14ac:dyDescent="0.25">
      <c r="A62" s="14" t="s">
        <v>41</v>
      </c>
      <c r="B62" s="14" t="s">
        <v>39</v>
      </c>
      <c r="C62" s="15">
        <v>9.06</v>
      </c>
      <c r="D62" s="14">
        <v>0.7</v>
      </c>
      <c r="E62" s="23">
        <f>ROUND(C62*D62,2)</f>
        <v>6.34</v>
      </c>
      <c r="F62" s="16">
        <v>0</v>
      </c>
      <c r="G62" s="23">
        <f>ROUND(E62*F62,2)</f>
        <v>0</v>
      </c>
      <c r="H62" s="23">
        <f>ROUND(E62-G62,2)</f>
        <v>6.34</v>
      </c>
    </row>
    <row r="63" spans="1:8" x14ac:dyDescent="0.25">
      <c r="A63" s="14" t="s">
        <v>44</v>
      </c>
      <c r="B63" s="14" t="s">
        <v>39</v>
      </c>
      <c r="C63" s="15">
        <v>19.27</v>
      </c>
      <c r="D63" s="14">
        <v>0.47960000000000003</v>
      </c>
      <c r="E63" s="23">
        <f>ROUND(C63*D63,2)</f>
        <v>9.24</v>
      </c>
      <c r="F63" s="16">
        <v>0</v>
      </c>
      <c r="G63" s="23">
        <f>ROUND(E63*F63,2)</f>
        <v>0</v>
      </c>
      <c r="H63" s="23">
        <f>ROUND(E63-G63,2)</f>
        <v>9.24</v>
      </c>
    </row>
    <row r="64" spans="1:8" x14ac:dyDescent="0.25">
      <c r="A64" s="13" t="s">
        <v>45</v>
      </c>
      <c r="C64" s="23"/>
      <c r="E64" s="23"/>
    </row>
    <row r="65" spans="1:8" x14ac:dyDescent="0.25">
      <c r="A65" s="14" t="s">
        <v>38</v>
      </c>
      <c r="B65" s="14" t="s">
        <v>19</v>
      </c>
      <c r="C65" s="15">
        <v>2.94</v>
      </c>
      <c r="D65" s="14">
        <v>6.5293999999999999</v>
      </c>
      <c r="E65" s="23">
        <f>ROUND(C65*D65,2)</f>
        <v>19.2</v>
      </c>
      <c r="F65" s="16">
        <v>0</v>
      </c>
      <c r="G65" s="23">
        <f>ROUND(E65*F65,2)</f>
        <v>0</v>
      </c>
      <c r="H65" s="23">
        <f>ROUND(E65-G65,2)</f>
        <v>19.2</v>
      </c>
    </row>
    <row r="66" spans="1:8" x14ac:dyDescent="0.25">
      <c r="A66" s="14" t="s">
        <v>133</v>
      </c>
      <c r="B66" s="14" t="s">
        <v>19</v>
      </c>
      <c r="C66" s="15">
        <v>2.94</v>
      </c>
      <c r="D66" s="14">
        <v>2.4064000000000001</v>
      </c>
      <c r="E66" s="23">
        <f>ROUND(C66*D66,2)</f>
        <v>7.07</v>
      </c>
      <c r="F66" s="16">
        <v>0</v>
      </c>
      <c r="G66" s="23">
        <f>ROUND(E66*F66,2)</f>
        <v>0</v>
      </c>
      <c r="H66" s="23">
        <f>ROUND(E66-G66,2)</f>
        <v>7.07</v>
      </c>
    </row>
    <row r="67" spans="1:8" x14ac:dyDescent="0.25">
      <c r="A67" s="14" t="s">
        <v>189</v>
      </c>
      <c r="B67" s="14" t="s">
        <v>19</v>
      </c>
      <c r="C67" s="15">
        <v>2.94</v>
      </c>
      <c r="D67" s="14">
        <v>15.4779</v>
      </c>
      <c r="E67" s="23">
        <f>ROUND(C67*D67,2)</f>
        <v>45.51</v>
      </c>
      <c r="F67" s="16">
        <v>0</v>
      </c>
      <c r="G67" s="23">
        <f>ROUND(E67*F67,2)</f>
        <v>0</v>
      </c>
      <c r="H67" s="23">
        <f>ROUND(E67-G67,2)</f>
        <v>45.51</v>
      </c>
    </row>
    <row r="68" spans="1:8" x14ac:dyDescent="0.25">
      <c r="A68" s="13" t="s">
        <v>47</v>
      </c>
      <c r="C68" s="23"/>
      <c r="E68" s="23"/>
    </row>
    <row r="69" spans="1:8" x14ac:dyDescent="0.25">
      <c r="A69" s="14" t="s">
        <v>42</v>
      </c>
      <c r="B69" s="14" t="s">
        <v>48</v>
      </c>
      <c r="C69" s="15">
        <v>10.92</v>
      </c>
      <c r="D69" s="14">
        <v>1</v>
      </c>
      <c r="E69" s="23">
        <f>ROUND(C69*D69,2)</f>
        <v>10.92</v>
      </c>
      <c r="F69" s="16">
        <v>0</v>
      </c>
      <c r="G69" s="23">
        <f>ROUND(E69*F69,2)</f>
        <v>0</v>
      </c>
      <c r="H69" s="23">
        <f t="shared" ref="H69:H75" si="3">ROUND(E69-G69,2)</f>
        <v>10.92</v>
      </c>
    </row>
    <row r="70" spans="1:8" x14ac:dyDescent="0.25">
      <c r="A70" s="14" t="s">
        <v>38</v>
      </c>
      <c r="B70" s="14" t="s">
        <v>48</v>
      </c>
      <c r="C70" s="15">
        <v>5.22</v>
      </c>
      <c r="D70" s="14">
        <v>1</v>
      </c>
      <c r="E70" s="23">
        <f>ROUND(C70*D70,2)</f>
        <v>5.22</v>
      </c>
      <c r="F70" s="16">
        <v>0</v>
      </c>
      <c r="G70" s="23">
        <f>ROUND(E70*F70,2)</f>
        <v>0</v>
      </c>
      <c r="H70" s="23">
        <f t="shared" si="3"/>
        <v>5.22</v>
      </c>
    </row>
    <row r="71" spans="1:8" x14ac:dyDescent="0.25">
      <c r="A71" s="14" t="s">
        <v>133</v>
      </c>
      <c r="B71" s="14" t="s">
        <v>48</v>
      </c>
      <c r="C71" s="15">
        <v>6.51</v>
      </c>
      <c r="D71" s="14">
        <v>1</v>
      </c>
      <c r="E71" s="23">
        <f>ROUND(C71*D71,2)</f>
        <v>6.51</v>
      </c>
      <c r="F71" s="16">
        <v>0</v>
      </c>
      <c r="G71" s="23">
        <f>ROUND(E71*F71,2)</f>
        <v>0</v>
      </c>
      <c r="H71" s="23">
        <f t="shared" si="3"/>
        <v>6.51</v>
      </c>
    </row>
    <row r="72" spans="1:8" x14ac:dyDescent="0.25">
      <c r="A72" s="14" t="s">
        <v>189</v>
      </c>
      <c r="B72" s="14" t="s">
        <v>48</v>
      </c>
      <c r="C72" s="15">
        <v>11.8</v>
      </c>
      <c r="D72" s="14">
        <v>1</v>
      </c>
      <c r="E72" s="23">
        <f>ROUND(C72*D72,2)</f>
        <v>11.8</v>
      </c>
      <c r="F72" s="16">
        <v>0</v>
      </c>
      <c r="G72" s="23">
        <f>ROUND(E72*F72,2)</f>
        <v>0</v>
      </c>
      <c r="H72" s="23">
        <f t="shared" si="3"/>
        <v>11.8</v>
      </c>
    </row>
    <row r="73" spans="1:8" x14ac:dyDescent="0.25">
      <c r="A73" s="9" t="s">
        <v>49</v>
      </c>
      <c r="B73" s="9" t="s">
        <v>48</v>
      </c>
      <c r="C73" s="10">
        <v>29.36</v>
      </c>
      <c r="D73" s="9">
        <v>1</v>
      </c>
      <c r="E73" s="22">
        <f>ROUND(C73*D73,2)</f>
        <v>29.36</v>
      </c>
      <c r="F73" s="11">
        <v>0</v>
      </c>
      <c r="G73" s="22">
        <f>ROUND(E73*F73,2)</f>
        <v>0</v>
      </c>
      <c r="H73" s="22">
        <f t="shared" si="3"/>
        <v>29.36</v>
      </c>
    </row>
    <row r="74" spans="1:8" x14ac:dyDescent="0.25">
      <c r="A74" s="7" t="s">
        <v>50</v>
      </c>
      <c r="C74" s="23"/>
      <c r="E74" s="23">
        <f>SUM(E12:E73)</f>
        <v>959.44000000000028</v>
      </c>
      <c r="G74" s="12">
        <f>SUM(G12:G73)</f>
        <v>0</v>
      </c>
      <c r="H74" s="12">
        <f t="shared" si="3"/>
        <v>959.44</v>
      </c>
    </row>
    <row r="75" spans="1:8" x14ac:dyDescent="0.25">
      <c r="A75" s="7" t="s">
        <v>51</v>
      </c>
      <c r="C75" s="23"/>
      <c r="E75" s="23" t="e">
        <f>+#REF!-E74</f>
        <v>#REF!</v>
      </c>
      <c r="G75" s="12" t="e">
        <f>+#REF!-G74</f>
        <v>#REF!</v>
      </c>
      <c r="H75" s="12" t="e">
        <f t="shared" si="3"/>
        <v>#REF!</v>
      </c>
    </row>
    <row r="76" spans="1:8" x14ac:dyDescent="0.25">
      <c r="A76" t="s">
        <v>12</v>
      </c>
      <c r="C76" s="23"/>
      <c r="E76" s="23"/>
    </row>
    <row r="77" spans="1:8" x14ac:dyDescent="0.25">
      <c r="A77" s="7" t="s">
        <v>52</v>
      </c>
      <c r="C77" s="23"/>
      <c r="E77" s="23"/>
    </row>
    <row r="78" spans="1:8" x14ac:dyDescent="0.25">
      <c r="A78" s="14" t="s">
        <v>42</v>
      </c>
      <c r="B78" s="14" t="s">
        <v>48</v>
      </c>
      <c r="C78" s="15">
        <v>30.02</v>
      </c>
      <c r="D78" s="14">
        <v>1</v>
      </c>
      <c r="E78" s="23">
        <f>ROUND(C78*D78,2)</f>
        <v>30.02</v>
      </c>
      <c r="F78" s="16">
        <v>0</v>
      </c>
      <c r="G78" s="23">
        <f>ROUND(E78*F78,2)</f>
        <v>0</v>
      </c>
      <c r="H78" s="23">
        <f t="shared" ref="H78:H84" si="4">ROUND(E78-G78,2)</f>
        <v>30.02</v>
      </c>
    </row>
    <row r="79" spans="1:8" x14ac:dyDescent="0.25">
      <c r="A79" s="14" t="s">
        <v>38</v>
      </c>
      <c r="B79" s="14" t="s">
        <v>48</v>
      </c>
      <c r="C79" s="15">
        <v>40.369999999999997</v>
      </c>
      <c r="D79" s="14">
        <v>1</v>
      </c>
      <c r="E79" s="23">
        <f>ROUND(C79*D79,2)</f>
        <v>40.369999999999997</v>
      </c>
      <c r="F79" s="16">
        <v>0</v>
      </c>
      <c r="G79" s="23">
        <f>ROUND(E79*F79,2)</f>
        <v>0</v>
      </c>
      <c r="H79" s="23">
        <f t="shared" si="4"/>
        <v>40.369999999999997</v>
      </c>
    </row>
    <row r="80" spans="1:8" x14ac:dyDescent="0.25">
      <c r="A80" s="14" t="s">
        <v>133</v>
      </c>
      <c r="B80" s="14" t="s">
        <v>48</v>
      </c>
      <c r="C80" s="15">
        <v>31.16</v>
      </c>
      <c r="D80" s="14">
        <v>1</v>
      </c>
      <c r="E80" s="23">
        <f>ROUND(C80*D80,2)</f>
        <v>31.16</v>
      </c>
      <c r="F80" s="16">
        <v>0</v>
      </c>
      <c r="G80" s="23">
        <f>ROUND(E80*F80,2)</f>
        <v>0</v>
      </c>
      <c r="H80" s="23">
        <f t="shared" si="4"/>
        <v>31.16</v>
      </c>
    </row>
    <row r="81" spans="1:8" x14ac:dyDescent="0.25">
      <c r="A81" s="9" t="s">
        <v>189</v>
      </c>
      <c r="B81" s="9" t="s">
        <v>48</v>
      </c>
      <c r="C81" s="10">
        <v>91.67</v>
      </c>
      <c r="D81" s="9">
        <v>1</v>
      </c>
      <c r="E81" s="22">
        <f>ROUND(C81*D81,2)</f>
        <v>91.67</v>
      </c>
      <c r="F81" s="11">
        <v>0</v>
      </c>
      <c r="G81" s="22">
        <f>ROUND(E81*F81,2)</f>
        <v>0</v>
      </c>
      <c r="H81" s="22">
        <f t="shared" si="4"/>
        <v>91.67</v>
      </c>
    </row>
    <row r="82" spans="1:8" x14ac:dyDescent="0.25">
      <c r="A82" s="7" t="s">
        <v>53</v>
      </c>
      <c r="C82" s="23"/>
      <c r="E82" s="23">
        <f>SUM(E78:E81)</f>
        <v>193.22</v>
      </c>
      <c r="G82" s="12">
        <f>SUM(G78:G81)</f>
        <v>0</v>
      </c>
      <c r="H82" s="12">
        <f t="shared" si="4"/>
        <v>193.22</v>
      </c>
    </row>
    <row r="83" spans="1:8" x14ac:dyDescent="0.25">
      <c r="A83" s="7" t="s">
        <v>54</v>
      </c>
      <c r="C83" s="23"/>
      <c r="E83" s="23">
        <f>+E74+E82</f>
        <v>1152.6600000000003</v>
      </c>
      <c r="G83" s="12">
        <f>+G74+G82</f>
        <v>0</v>
      </c>
      <c r="H83" s="12">
        <f t="shared" si="4"/>
        <v>1152.6600000000001</v>
      </c>
    </row>
    <row r="84" spans="1:8" x14ac:dyDescent="0.25">
      <c r="A84" s="7" t="s">
        <v>55</v>
      </c>
      <c r="C84" s="23"/>
      <c r="E84" s="23" t="e">
        <f>+#REF!-E83</f>
        <v>#REF!</v>
      </c>
      <c r="G84" s="12" t="e">
        <f>+#REF!-G83</f>
        <v>#REF!</v>
      </c>
      <c r="H84" s="12" t="e">
        <f t="shared" si="4"/>
        <v>#REF!</v>
      </c>
    </row>
    <row r="85" spans="1:8" x14ac:dyDescent="0.25">
      <c r="A85" t="s">
        <v>119</v>
      </c>
      <c r="C85" s="23"/>
      <c r="E85" s="23"/>
    </row>
    <row r="86" spans="1:8" x14ac:dyDescent="0.25">
      <c r="A86" t="s">
        <v>483</v>
      </c>
      <c r="C86" s="23"/>
      <c r="E86" s="23"/>
    </row>
    <row r="87" spans="1:8" x14ac:dyDescent="0.25">
      <c r="A87" s="7" t="s">
        <v>120</v>
      </c>
      <c r="C87" s="23"/>
      <c r="E87" s="23"/>
    </row>
    <row r="88" spans="1:8" x14ac:dyDescent="0.25">
      <c r="A88" s="7" t="s">
        <v>121</v>
      </c>
      <c r="C88" s="23"/>
      <c r="E88" s="23"/>
    </row>
    <row r="89" spans="1:8" x14ac:dyDescent="0.25">
      <c r="A89" s="7"/>
      <c r="C89" s="23"/>
      <c r="E89" s="23"/>
    </row>
    <row r="98" spans="1:8" x14ac:dyDescent="0.25">
      <c r="A98" t="str" cm="1">
        <f t="array" aca="1" ref="A98" ca="1">MID(CELL("filename",A1),FIND("]",CELL("filename",A1))+1,256)</f>
        <v>rice12</v>
      </c>
    </row>
    <row r="99" spans="1:8" x14ac:dyDescent="0.25">
      <c r="A99" s="7" t="s">
        <v>50</v>
      </c>
      <c r="E99" s="25">
        <f>VLOOKUP(A99,$A$1:$H$98,5,FALSE)</f>
        <v>959.44000000000028</v>
      </c>
    </row>
    <row r="100" spans="1:8" x14ac:dyDescent="0.25">
      <c r="A100" s="7" t="s">
        <v>288</v>
      </c>
      <c r="E100" s="25">
        <f>VLOOKUP(A100,$A$1:$H$98,5,FALSE)</f>
        <v>193.22</v>
      </c>
    </row>
    <row r="101" spans="1:8" x14ac:dyDescent="0.25">
      <c r="A101" s="7" t="s">
        <v>289</v>
      </c>
      <c r="E101" s="25">
        <f t="shared" ref="E101:E102" si="5">VLOOKUP(A101,$A$1:$H$98,5,FALSE)</f>
        <v>1152.6600000000003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4BDAA-4171-45B7-9CBA-8FFB43159E51}">
  <sheetPr codeName="Sheet55"/>
  <dimension ref="A1:H116"/>
  <sheetViews>
    <sheetView topLeftCell="A103" workbookViewId="0">
      <selection activeCell="D7" sqref="D7"/>
    </sheetView>
  </sheetViews>
  <sheetFormatPr defaultRowHeight="15" x14ac:dyDescent="0.25"/>
  <cols>
    <col min="1" max="1" width="25.5703125" customWidth="1"/>
    <col min="5" max="5" width="11" customWidth="1"/>
    <col min="8" max="8" width="11" customWidth="1"/>
  </cols>
  <sheetData>
    <row r="1" spans="1:8" x14ac:dyDescent="0.25">
      <c r="A1" s="81" t="s">
        <v>225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312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514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C8" s="23"/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3.5</v>
      </c>
      <c r="E12" s="23">
        <f>ROUND(C12*D12,2)</f>
        <v>28.18</v>
      </c>
      <c r="F12" s="16">
        <v>0</v>
      </c>
      <c r="G12" s="23">
        <f>ROUND(E12*F12,2)</f>
        <v>0</v>
      </c>
      <c r="H12" s="23">
        <f>ROUND(E12-G12,2)</f>
        <v>28.18</v>
      </c>
    </row>
    <row r="13" spans="1:8" x14ac:dyDescent="0.25">
      <c r="A13" s="14" t="s">
        <v>199</v>
      </c>
      <c r="B13" s="14" t="s">
        <v>16</v>
      </c>
      <c r="C13" s="15">
        <v>9.5</v>
      </c>
      <c r="D13" s="14">
        <v>1</v>
      </c>
      <c r="E13" s="23">
        <f>ROUND(C13*D13,2)</f>
        <v>9.5</v>
      </c>
      <c r="F13" s="16">
        <v>0</v>
      </c>
      <c r="G13" s="23">
        <f>ROUND(E13*F13,2)</f>
        <v>0</v>
      </c>
      <c r="H13" s="23">
        <f>ROUND(E13-G13,2)</f>
        <v>9.5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2.1</v>
      </c>
      <c r="E14" s="23">
        <f>ROUND(C14*D14,2)</f>
        <v>15.75</v>
      </c>
      <c r="F14" s="16">
        <v>0</v>
      </c>
      <c r="G14" s="23">
        <f>ROUND(E14*F14,2)</f>
        <v>0</v>
      </c>
      <c r="H14" s="23">
        <f>ROUND(E14-G14,2)</f>
        <v>15.75</v>
      </c>
    </row>
    <row r="15" spans="1:8" x14ac:dyDescent="0.25">
      <c r="A15" s="13" t="s">
        <v>20</v>
      </c>
      <c r="C15" s="23"/>
      <c r="E15" s="23"/>
    </row>
    <row r="16" spans="1:8" x14ac:dyDescent="0.25">
      <c r="A16" s="14" t="s">
        <v>166</v>
      </c>
      <c r="B16" s="14" t="s">
        <v>21</v>
      </c>
      <c r="C16" s="15">
        <v>26.41</v>
      </c>
      <c r="D16" s="14">
        <v>0.5</v>
      </c>
      <c r="E16" s="23">
        <f>ROUND(C16*D16,2)</f>
        <v>13.21</v>
      </c>
      <c r="F16" s="16">
        <v>0</v>
      </c>
      <c r="G16" s="23">
        <f>ROUND(E16*F16,2)</f>
        <v>0</v>
      </c>
      <c r="H16" s="23">
        <f>ROUND(E16-G16,2)</f>
        <v>13.21</v>
      </c>
    </row>
    <row r="17" spans="1:8" x14ac:dyDescent="0.25">
      <c r="A17" s="14" t="s">
        <v>153</v>
      </c>
      <c r="B17" s="14" t="s">
        <v>21</v>
      </c>
      <c r="C17" s="15">
        <v>43.41</v>
      </c>
      <c r="D17" s="14">
        <v>0.5</v>
      </c>
      <c r="E17" s="23">
        <f>ROUND(C17*D17,2)</f>
        <v>21.71</v>
      </c>
      <c r="F17" s="16">
        <v>0</v>
      </c>
      <c r="G17" s="23">
        <f>ROUND(E17*F17,2)</f>
        <v>0</v>
      </c>
      <c r="H17" s="23">
        <f>ROUND(E17-G17,2)</f>
        <v>21.71</v>
      </c>
    </row>
    <row r="18" spans="1:8" x14ac:dyDescent="0.25">
      <c r="A18" s="14" t="s">
        <v>167</v>
      </c>
      <c r="B18" s="14" t="s">
        <v>21</v>
      </c>
      <c r="C18" s="15">
        <v>31.08</v>
      </c>
      <c r="D18" s="14">
        <v>4.87</v>
      </c>
      <c r="E18" s="23">
        <f>ROUND(C18*D18,2)</f>
        <v>151.36000000000001</v>
      </c>
      <c r="F18" s="16">
        <v>0</v>
      </c>
      <c r="G18" s="23">
        <f>ROUND(E18*F18,2)</f>
        <v>0</v>
      </c>
      <c r="H18" s="23">
        <f>ROUND(E18-G18,2)</f>
        <v>151.36000000000001</v>
      </c>
    </row>
    <row r="19" spans="1:8" x14ac:dyDescent="0.25">
      <c r="A19" s="14" t="s">
        <v>168</v>
      </c>
      <c r="B19" s="14" t="s">
        <v>26</v>
      </c>
      <c r="C19" s="15">
        <v>18.2</v>
      </c>
      <c r="D19" s="14">
        <v>0.8</v>
      </c>
      <c r="E19" s="23">
        <f>ROUND(C19*D19,2)</f>
        <v>14.56</v>
      </c>
      <c r="F19" s="16">
        <v>0</v>
      </c>
      <c r="G19" s="23">
        <f>ROUND(E19*F19,2)</f>
        <v>0</v>
      </c>
      <c r="H19" s="23">
        <f>ROUND(E19-G19,2)</f>
        <v>14.56</v>
      </c>
    </row>
    <row r="20" spans="1:8" x14ac:dyDescent="0.25">
      <c r="A20" s="13" t="s">
        <v>24</v>
      </c>
      <c r="C20" s="23"/>
      <c r="E20" s="23"/>
    </row>
    <row r="21" spans="1:8" x14ac:dyDescent="0.25">
      <c r="A21" s="14" t="s">
        <v>25</v>
      </c>
      <c r="B21" s="14" t="s">
        <v>18</v>
      </c>
      <c r="C21" s="15">
        <v>0.12</v>
      </c>
      <c r="D21" s="14">
        <v>80</v>
      </c>
      <c r="E21" s="23">
        <f t="shared" ref="E21:E28" si="0">ROUND(C21*D21,2)</f>
        <v>9.6</v>
      </c>
      <c r="F21" s="16">
        <v>0</v>
      </c>
      <c r="G21" s="23">
        <f t="shared" ref="G21:G28" si="1">ROUND(E21*F21,2)</f>
        <v>0</v>
      </c>
      <c r="H21" s="23">
        <f t="shared" ref="H21:H28" si="2">ROUND(E21-G21,2)</f>
        <v>9.6</v>
      </c>
    </row>
    <row r="22" spans="1:8" x14ac:dyDescent="0.25">
      <c r="A22" s="14" t="s">
        <v>137</v>
      </c>
      <c r="B22" s="14" t="s">
        <v>26</v>
      </c>
      <c r="C22" s="15">
        <v>2.69</v>
      </c>
      <c r="D22" s="14">
        <v>2</v>
      </c>
      <c r="E22" s="23">
        <f t="shared" si="0"/>
        <v>5.38</v>
      </c>
      <c r="F22" s="16">
        <v>0</v>
      </c>
      <c r="G22" s="23">
        <f t="shared" si="1"/>
        <v>0</v>
      </c>
      <c r="H22" s="23">
        <f t="shared" si="2"/>
        <v>5.38</v>
      </c>
    </row>
    <row r="23" spans="1:8" x14ac:dyDescent="0.25">
      <c r="A23" s="14" t="s">
        <v>169</v>
      </c>
      <c r="B23" s="14" t="s">
        <v>26</v>
      </c>
      <c r="C23" s="15">
        <v>13.75</v>
      </c>
      <c r="D23" s="14">
        <v>1.3</v>
      </c>
      <c r="E23" s="23">
        <f t="shared" si="0"/>
        <v>17.88</v>
      </c>
      <c r="F23" s="16">
        <v>0</v>
      </c>
      <c r="G23" s="23">
        <f t="shared" si="1"/>
        <v>0</v>
      </c>
      <c r="H23" s="23">
        <f t="shared" si="2"/>
        <v>17.88</v>
      </c>
    </row>
    <row r="24" spans="1:8" x14ac:dyDescent="0.25">
      <c r="A24" s="14" t="s">
        <v>170</v>
      </c>
      <c r="B24" s="14" t="s">
        <v>18</v>
      </c>
      <c r="C24" s="15">
        <v>6.91</v>
      </c>
      <c r="D24" s="14">
        <v>3</v>
      </c>
      <c r="E24" s="23">
        <f t="shared" si="0"/>
        <v>20.73</v>
      </c>
      <c r="F24" s="16">
        <v>0</v>
      </c>
      <c r="G24" s="23">
        <f t="shared" si="1"/>
        <v>0</v>
      </c>
      <c r="H24" s="23">
        <f t="shared" si="2"/>
        <v>20.73</v>
      </c>
    </row>
    <row r="25" spans="1:8" x14ac:dyDescent="0.25">
      <c r="A25" s="14" t="s">
        <v>313</v>
      </c>
      <c r="B25" s="14" t="s">
        <v>18</v>
      </c>
      <c r="C25" s="15">
        <v>4.0999999999999996</v>
      </c>
      <c r="D25" s="14">
        <v>11</v>
      </c>
      <c r="E25" s="23">
        <f t="shared" si="0"/>
        <v>45.1</v>
      </c>
      <c r="F25" s="16">
        <v>0</v>
      </c>
      <c r="G25" s="23">
        <f t="shared" si="1"/>
        <v>0</v>
      </c>
      <c r="H25" s="23">
        <f t="shared" si="2"/>
        <v>45.1</v>
      </c>
    </row>
    <row r="26" spans="1:8" x14ac:dyDescent="0.25">
      <c r="A26" s="14" t="s">
        <v>172</v>
      </c>
      <c r="B26" s="14" t="s">
        <v>26</v>
      </c>
      <c r="C26" s="15">
        <v>17.78</v>
      </c>
      <c r="D26" s="14">
        <v>2</v>
      </c>
      <c r="E26" s="23">
        <f t="shared" si="0"/>
        <v>35.56</v>
      </c>
      <c r="F26" s="16">
        <v>0</v>
      </c>
      <c r="G26" s="23">
        <f t="shared" si="1"/>
        <v>0</v>
      </c>
      <c r="H26" s="23">
        <f t="shared" si="2"/>
        <v>35.56</v>
      </c>
    </row>
    <row r="27" spans="1:8" x14ac:dyDescent="0.25">
      <c r="A27" s="14" t="s">
        <v>202</v>
      </c>
      <c r="B27" s="14" t="s">
        <v>18</v>
      </c>
      <c r="C27" s="15">
        <v>4.2699999999999996</v>
      </c>
      <c r="D27" s="14">
        <v>1.5</v>
      </c>
      <c r="E27" s="23">
        <f t="shared" si="0"/>
        <v>6.41</v>
      </c>
      <c r="F27" s="16">
        <v>0</v>
      </c>
      <c r="G27" s="23">
        <f t="shared" si="1"/>
        <v>0</v>
      </c>
      <c r="H27" s="23">
        <f t="shared" si="2"/>
        <v>6.41</v>
      </c>
    </row>
    <row r="28" spans="1:8" x14ac:dyDescent="0.25">
      <c r="A28" s="14" t="s">
        <v>174</v>
      </c>
      <c r="B28" s="14" t="s">
        <v>18</v>
      </c>
      <c r="C28" s="15">
        <v>3</v>
      </c>
      <c r="D28" s="14">
        <v>7.5</v>
      </c>
      <c r="E28" s="23">
        <f t="shared" si="0"/>
        <v>22.5</v>
      </c>
      <c r="F28" s="16">
        <v>0</v>
      </c>
      <c r="G28" s="23">
        <f t="shared" si="1"/>
        <v>0</v>
      </c>
      <c r="H28" s="23">
        <f t="shared" si="2"/>
        <v>22.5</v>
      </c>
    </row>
    <row r="29" spans="1:8" x14ac:dyDescent="0.25">
      <c r="A29" s="13" t="s">
        <v>27</v>
      </c>
      <c r="C29" s="23"/>
      <c r="E29" s="23"/>
    </row>
    <row r="30" spans="1:8" x14ac:dyDescent="0.25">
      <c r="A30" s="14" t="s">
        <v>395</v>
      </c>
      <c r="B30" s="14" t="s">
        <v>18</v>
      </c>
      <c r="C30" s="15">
        <v>1.23</v>
      </c>
      <c r="D30" s="14">
        <v>14.4</v>
      </c>
      <c r="E30" s="23">
        <f>ROUND(C30*D30,2)</f>
        <v>17.71</v>
      </c>
      <c r="F30" s="16">
        <v>0</v>
      </c>
      <c r="G30" s="23">
        <f>ROUND(E30*F30,2)</f>
        <v>0</v>
      </c>
      <c r="H30" s="23">
        <f>ROUND(E30-G30,2)</f>
        <v>17.71</v>
      </c>
    </row>
    <row r="31" spans="1:8" x14ac:dyDescent="0.25">
      <c r="A31" s="14" t="s">
        <v>468</v>
      </c>
      <c r="B31" s="14" t="s">
        <v>18</v>
      </c>
      <c r="C31" s="15">
        <v>3.73</v>
      </c>
      <c r="D31" s="14">
        <v>0.6</v>
      </c>
      <c r="E31" s="23">
        <f>ROUND(C31*D31,2)</f>
        <v>2.2400000000000002</v>
      </c>
      <c r="F31" s="16">
        <v>0</v>
      </c>
      <c r="G31" s="23">
        <f>ROUND(E31*F31,2)</f>
        <v>0</v>
      </c>
      <c r="H31" s="23">
        <f>ROUND(E31-G31,2)</f>
        <v>2.2400000000000002</v>
      </c>
    </row>
    <row r="32" spans="1:8" x14ac:dyDescent="0.25">
      <c r="A32" s="13" t="s">
        <v>33</v>
      </c>
      <c r="C32" s="23"/>
      <c r="E32" s="23"/>
    </row>
    <row r="33" spans="1:8" x14ac:dyDescent="0.25">
      <c r="A33" s="14" t="s">
        <v>314</v>
      </c>
      <c r="B33" s="14" t="s">
        <v>29</v>
      </c>
      <c r="C33" s="15">
        <v>6.34</v>
      </c>
      <c r="D33" s="14">
        <v>23</v>
      </c>
      <c r="E33" s="23">
        <f>ROUND(C33*D33,2)</f>
        <v>145.82</v>
      </c>
      <c r="F33" s="16">
        <v>0</v>
      </c>
      <c r="G33" s="23">
        <f>ROUND(E33*F33,2)</f>
        <v>0</v>
      </c>
      <c r="H33" s="23">
        <f>ROUND(E33-G33,2)</f>
        <v>145.82</v>
      </c>
    </row>
    <row r="34" spans="1:8" x14ac:dyDescent="0.25">
      <c r="A34" s="14" t="s">
        <v>315</v>
      </c>
      <c r="B34" s="14" t="s">
        <v>29</v>
      </c>
      <c r="C34" s="15">
        <v>6.34</v>
      </c>
      <c r="D34" s="14">
        <v>4.25</v>
      </c>
      <c r="E34" s="23">
        <f>ROUND(C34*D34,2)</f>
        <v>26.95</v>
      </c>
      <c r="F34" s="16">
        <v>0</v>
      </c>
      <c r="G34" s="23">
        <f>ROUND(E34*F34,2)</f>
        <v>0</v>
      </c>
      <c r="H34" s="23">
        <f>ROUND(E34-G34,2)</f>
        <v>26.95</v>
      </c>
    </row>
    <row r="35" spans="1:8" x14ac:dyDescent="0.25">
      <c r="A35" s="14" t="s">
        <v>176</v>
      </c>
      <c r="B35" s="14" t="s">
        <v>177</v>
      </c>
      <c r="C35" s="15">
        <v>0.28999999999999998</v>
      </c>
      <c r="D35" s="14">
        <v>4.25</v>
      </c>
      <c r="E35" s="23">
        <f>ROUND(C35*D35,2)</f>
        <v>1.23</v>
      </c>
      <c r="F35" s="16">
        <v>0</v>
      </c>
      <c r="G35" s="23">
        <f>ROUND(E35*F35,2)</f>
        <v>0</v>
      </c>
      <c r="H35" s="23">
        <f>ROUND(E35-G35,2)</f>
        <v>1.23</v>
      </c>
    </row>
    <row r="36" spans="1:8" x14ac:dyDescent="0.25">
      <c r="A36" s="13" t="s">
        <v>113</v>
      </c>
      <c r="C36" s="23"/>
      <c r="E36" s="23"/>
    </row>
    <row r="37" spans="1:8" x14ac:dyDescent="0.25">
      <c r="A37" s="14" t="s">
        <v>180</v>
      </c>
      <c r="B37" s="14" t="s">
        <v>26</v>
      </c>
      <c r="C37" s="15">
        <v>3.5</v>
      </c>
      <c r="D37" s="14">
        <v>1.5</v>
      </c>
      <c r="E37" s="23">
        <f>ROUND(C37*D37,2)</f>
        <v>5.25</v>
      </c>
      <c r="F37" s="16">
        <v>0</v>
      </c>
      <c r="G37" s="23">
        <f>ROUND(E37*F37,2)</f>
        <v>0</v>
      </c>
      <c r="H37" s="23">
        <f>ROUND(E37-G37,2)</f>
        <v>5.25</v>
      </c>
    </row>
    <row r="38" spans="1:8" x14ac:dyDescent="0.25">
      <c r="A38" s="14" t="s">
        <v>179</v>
      </c>
      <c r="B38" s="14" t="s">
        <v>26</v>
      </c>
      <c r="C38" s="15">
        <v>2</v>
      </c>
      <c r="D38" s="14">
        <v>0.5</v>
      </c>
      <c r="E38" s="23">
        <f>ROUND(C38*D38,2)</f>
        <v>1</v>
      </c>
      <c r="F38" s="16">
        <v>0</v>
      </c>
      <c r="G38" s="23">
        <f>ROUND(E38*F38,2)</f>
        <v>0</v>
      </c>
      <c r="H38" s="23">
        <f>ROUND(E38-G38,2)</f>
        <v>1</v>
      </c>
    </row>
    <row r="39" spans="1:8" x14ac:dyDescent="0.25">
      <c r="A39" s="14" t="s">
        <v>182</v>
      </c>
      <c r="B39" s="14" t="s">
        <v>26</v>
      </c>
      <c r="C39" s="15">
        <v>2.86</v>
      </c>
      <c r="D39" s="14">
        <v>4</v>
      </c>
      <c r="E39" s="23">
        <f>ROUND(C39*D39,2)</f>
        <v>11.44</v>
      </c>
      <c r="F39" s="16">
        <v>0</v>
      </c>
      <c r="G39" s="23">
        <f>ROUND(E39*F39,2)</f>
        <v>0</v>
      </c>
      <c r="H39" s="23">
        <f>ROUND(E39-G39,2)</f>
        <v>11.44</v>
      </c>
    </row>
    <row r="40" spans="1:8" x14ac:dyDescent="0.25">
      <c r="A40" s="13" t="s">
        <v>61</v>
      </c>
      <c r="C40" s="23"/>
      <c r="E40" s="23"/>
    </row>
    <row r="41" spans="1:8" x14ac:dyDescent="0.25">
      <c r="A41" s="14" t="s">
        <v>183</v>
      </c>
      <c r="B41" s="14" t="s">
        <v>21</v>
      </c>
      <c r="C41" s="15">
        <v>13.6</v>
      </c>
      <c r="D41" s="14">
        <v>5.87</v>
      </c>
      <c r="E41" s="23">
        <f>ROUND(C41*D41,2)</f>
        <v>79.83</v>
      </c>
      <c r="F41" s="16">
        <v>0</v>
      </c>
      <c r="G41" s="23">
        <f>ROUND(E41*F41,2)</f>
        <v>0</v>
      </c>
      <c r="H41" s="23">
        <f>ROUND(E41-G41,2)</f>
        <v>79.83</v>
      </c>
    </row>
    <row r="42" spans="1:8" x14ac:dyDescent="0.25">
      <c r="A42" s="13" t="s">
        <v>130</v>
      </c>
      <c r="C42" s="23"/>
      <c r="E42" s="23"/>
    </row>
    <row r="43" spans="1:8" x14ac:dyDescent="0.25">
      <c r="A43" s="14" t="s">
        <v>184</v>
      </c>
      <c r="B43" s="14" t="s">
        <v>123</v>
      </c>
      <c r="C43" s="15">
        <v>0.3</v>
      </c>
      <c r="D43" s="14">
        <v>180</v>
      </c>
      <c r="E43" s="23">
        <f>ROUND(C43*D43,2)</f>
        <v>54</v>
      </c>
      <c r="F43" s="16">
        <v>0</v>
      </c>
      <c r="G43" s="23">
        <f>ROUND(E43*F43,2)</f>
        <v>0</v>
      </c>
      <c r="H43" s="23">
        <f>ROUND(E43-G43,2)</f>
        <v>54</v>
      </c>
    </row>
    <row r="44" spans="1:8" x14ac:dyDescent="0.25">
      <c r="A44" s="13" t="s">
        <v>185</v>
      </c>
      <c r="C44" s="23"/>
      <c r="E44" s="23"/>
    </row>
    <row r="45" spans="1:8" x14ac:dyDescent="0.25">
      <c r="A45" s="14" t="s">
        <v>186</v>
      </c>
      <c r="B45" s="14" t="s">
        <v>123</v>
      </c>
      <c r="C45" s="15">
        <v>0.4</v>
      </c>
      <c r="D45" s="14">
        <v>180</v>
      </c>
      <c r="E45" s="23">
        <f>ROUND(C45*D45,2)</f>
        <v>72</v>
      </c>
      <c r="F45" s="16">
        <v>0</v>
      </c>
      <c r="G45" s="23">
        <f>ROUND(E45*F45,2)</f>
        <v>0</v>
      </c>
      <c r="H45" s="23">
        <f>ROUND(E45-G45,2)</f>
        <v>72</v>
      </c>
    </row>
    <row r="46" spans="1:8" x14ac:dyDescent="0.25">
      <c r="A46" s="13" t="s">
        <v>99</v>
      </c>
      <c r="C46" s="23"/>
      <c r="E46" s="23"/>
    </row>
    <row r="47" spans="1:8" x14ac:dyDescent="0.25">
      <c r="A47" s="14" t="s">
        <v>187</v>
      </c>
      <c r="B47" s="14" t="s">
        <v>48</v>
      </c>
      <c r="C47" s="15">
        <v>4.5</v>
      </c>
      <c r="D47" s="14">
        <v>1</v>
      </c>
      <c r="E47" s="23">
        <f>ROUND(C47*D47,2)</f>
        <v>4.5</v>
      </c>
      <c r="F47" s="16">
        <v>0</v>
      </c>
      <c r="G47" s="23">
        <f>ROUND(E47*F47,2)</f>
        <v>0</v>
      </c>
      <c r="H47" s="23">
        <f>ROUND(E47-G47,2)</f>
        <v>4.5</v>
      </c>
    </row>
    <row r="48" spans="1:8" x14ac:dyDescent="0.25">
      <c r="A48" s="13" t="s">
        <v>115</v>
      </c>
      <c r="C48" s="23"/>
      <c r="E48" s="23"/>
    </row>
    <row r="49" spans="1:8" x14ac:dyDescent="0.25">
      <c r="A49" s="14" t="s">
        <v>188</v>
      </c>
      <c r="B49" s="14" t="s">
        <v>48</v>
      </c>
      <c r="C49" s="15">
        <v>8</v>
      </c>
      <c r="D49" s="14">
        <v>1</v>
      </c>
      <c r="E49" s="23">
        <f>ROUND(C49*D49,2)</f>
        <v>8</v>
      </c>
      <c r="F49" s="16">
        <v>0</v>
      </c>
      <c r="G49" s="23">
        <f>ROUND(E49*F49,2)</f>
        <v>0</v>
      </c>
      <c r="H49" s="23">
        <f>ROUND(E49-G49,2)</f>
        <v>8</v>
      </c>
    </row>
    <row r="50" spans="1:8" x14ac:dyDescent="0.25">
      <c r="A50" s="13" t="s">
        <v>117</v>
      </c>
      <c r="C50" s="23"/>
      <c r="E50" s="23"/>
    </row>
    <row r="51" spans="1:8" x14ac:dyDescent="0.25">
      <c r="A51" s="14" t="s">
        <v>118</v>
      </c>
      <c r="B51" s="14" t="s">
        <v>48</v>
      </c>
      <c r="C51" s="15">
        <v>10</v>
      </c>
      <c r="D51" s="14">
        <v>0.33300000000000002</v>
      </c>
      <c r="E51" s="23">
        <f>ROUND(C51*D51,2)</f>
        <v>3.33</v>
      </c>
      <c r="F51" s="16">
        <v>0</v>
      </c>
      <c r="G51" s="23">
        <f>ROUND(E51*F51,2)</f>
        <v>0</v>
      </c>
      <c r="H51" s="23">
        <f>ROUND(E51-G51,2)</f>
        <v>3.33</v>
      </c>
    </row>
    <row r="52" spans="1:8" x14ac:dyDescent="0.25">
      <c r="A52" s="13" t="s">
        <v>37</v>
      </c>
      <c r="C52" s="23"/>
      <c r="E52" s="23"/>
    </row>
    <row r="53" spans="1:8" x14ac:dyDescent="0.25">
      <c r="A53" s="14" t="s">
        <v>38</v>
      </c>
      <c r="B53" s="14" t="s">
        <v>39</v>
      </c>
      <c r="C53" s="15">
        <v>19.28</v>
      </c>
      <c r="D53" s="14">
        <v>0.54759999999999998</v>
      </c>
      <c r="E53" s="23">
        <f>ROUND(C53*D53,2)</f>
        <v>10.56</v>
      </c>
      <c r="F53" s="16">
        <v>0</v>
      </c>
      <c r="G53" s="23">
        <f>ROUND(E53*F53,2)</f>
        <v>0</v>
      </c>
      <c r="H53" s="23">
        <f>ROUND(E53-G53,2)</f>
        <v>10.56</v>
      </c>
    </row>
    <row r="54" spans="1:8" x14ac:dyDescent="0.25">
      <c r="A54" s="14" t="s">
        <v>133</v>
      </c>
      <c r="B54" s="14" t="s">
        <v>39</v>
      </c>
      <c r="C54" s="15">
        <v>19.28</v>
      </c>
      <c r="D54" s="14">
        <v>0.11</v>
      </c>
      <c r="E54" s="23">
        <f>ROUND(C54*D54,2)</f>
        <v>2.12</v>
      </c>
      <c r="F54" s="16">
        <v>0</v>
      </c>
      <c r="G54" s="23">
        <f>ROUND(E54*F54,2)</f>
        <v>0</v>
      </c>
      <c r="H54" s="23">
        <f>ROUND(E54-G54,2)</f>
        <v>2.12</v>
      </c>
    </row>
    <row r="55" spans="1:8" x14ac:dyDescent="0.25">
      <c r="A55" s="13" t="s">
        <v>40</v>
      </c>
      <c r="C55" s="23"/>
      <c r="E55" s="23"/>
    </row>
    <row r="56" spans="1:8" x14ac:dyDescent="0.25">
      <c r="A56" s="14" t="s">
        <v>41</v>
      </c>
      <c r="B56" s="14" t="s">
        <v>39</v>
      </c>
      <c r="C56" s="15">
        <v>9.06</v>
      </c>
      <c r="D56" s="14">
        <v>3.5249999999999999</v>
      </c>
      <c r="E56" s="23">
        <f>ROUND(C56*D56,2)</f>
        <v>31.94</v>
      </c>
      <c r="F56" s="16">
        <v>0</v>
      </c>
      <c r="G56" s="23">
        <f>ROUND(E56*F56,2)</f>
        <v>0</v>
      </c>
      <c r="H56" s="23">
        <f>ROUND(E56-G56,2)</f>
        <v>31.94</v>
      </c>
    </row>
    <row r="57" spans="1:8" x14ac:dyDescent="0.25">
      <c r="A57" s="13" t="s">
        <v>43</v>
      </c>
      <c r="C57" s="23"/>
      <c r="E57" s="23"/>
    </row>
    <row r="58" spans="1:8" x14ac:dyDescent="0.25">
      <c r="A58" s="14" t="s">
        <v>41</v>
      </c>
      <c r="B58" s="14" t="s">
        <v>39</v>
      </c>
      <c r="C58" s="15">
        <v>9.06</v>
      </c>
      <c r="D58" s="14">
        <v>0.25</v>
      </c>
      <c r="E58" s="23">
        <f>ROUND(C58*D58,2)</f>
        <v>2.27</v>
      </c>
      <c r="F58" s="16">
        <v>0</v>
      </c>
      <c r="G58" s="23">
        <f>ROUND(E58*F58,2)</f>
        <v>0</v>
      </c>
      <c r="H58" s="23">
        <f>ROUND(E58-G58,2)</f>
        <v>2.27</v>
      </c>
    </row>
    <row r="59" spans="1:8" x14ac:dyDescent="0.25">
      <c r="A59" s="14" t="s">
        <v>42</v>
      </c>
      <c r="B59" s="14" t="s">
        <v>39</v>
      </c>
      <c r="C59" s="15">
        <v>9.06</v>
      </c>
      <c r="D59" s="14">
        <v>7.8600000000000003E-2</v>
      </c>
      <c r="E59" s="23">
        <f>ROUND(C59*D59,2)</f>
        <v>0.71</v>
      </c>
      <c r="F59" s="16">
        <v>0</v>
      </c>
      <c r="G59" s="23">
        <f>ROUND(E59*F59,2)</f>
        <v>0</v>
      </c>
      <c r="H59" s="23">
        <f>ROUND(E59-G59,2)</f>
        <v>0.71</v>
      </c>
    </row>
    <row r="60" spans="1:8" x14ac:dyDescent="0.25">
      <c r="A60" s="13" t="s">
        <v>100</v>
      </c>
      <c r="C60" s="23"/>
      <c r="E60" s="23"/>
    </row>
    <row r="61" spans="1:8" x14ac:dyDescent="0.25">
      <c r="A61" s="14" t="s">
        <v>41</v>
      </c>
      <c r="B61" s="14" t="s">
        <v>39</v>
      </c>
      <c r="C61" s="15">
        <v>9.06</v>
      </c>
      <c r="D61" s="14">
        <v>0.7</v>
      </c>
      <c r="E61" s="23">
        <f>ROUND(C61*D61,2)</f>
        <v>6.34</v>
      </c>
      <c r="F61" s="16">
        <v>0</v>
      </c>
      <c r="G61" s="23">
        <f>ROUND(E61*F61,2)</f>
        <v>0</v>
      </c>
      <c r="H61" s="23">
        <f>ROUND(E61-G61,2)</f>
        <v>6.34</v>
      </c>
    </row>
    <row r="62" spans="1:8" x14ac:dyDescent="0.25">
      <c r="A62" s="14" t="s">
        <v>44</v>
      </c>
      <c r="B62" s="14" t="s">
        <v>39</v>
      </c>
      <c r="C62" s="15">
        <v>19.27</v>
      </c>
      <c r="D62" s="14">
        <v>0.47960000000000003</v>
      </c>
      <c r="E62" s="23">
        <f>ROUND(C62*D62,2)</f>
        <v>9.24</v>
      </c>
      <c r="F62" s="16">
        <v>0</v>
      </c>
      <c r="G62" s="23">
        <f>ROUND(E62*F62,2)</f>
        <v>0</v>
      </c>
      <c r="H62" s="23">
        <f>ROUND(E62-G62,2)</f>
        <v>9.24</v>
      </c>
    </row>
    <row r="63" spans="1:8" x14ac:dyDescent="0.25">
      <c r="A63" s="13" t="s">
        <v>45</v>
      </c>
      <c r="C63" s="23"/>
      <c r="E63" s="23"/>
    </row>
    <row r="64" spans="1:8" x14ac:dyDescent="0.25">
      <c r="A64" s="14" t="s">
        <v>38</v>
      </c>
      <c r="B64" s="14" t="s">
        <v>19</v>
      </c>
      <c r="C64" s="15">
        <v>2.94</v>
      </c>
      <c r="D64" s="14">
        <v>7.6210000000000004</v>
      </c>
      <c r="E64" s="23">
        <f>ROUND(C64*D64,2)</f>
        <v>22.41</v>
      </c>
      <c r="F64" s="16">
        <v>0</v>
      </c>
      <c r="G64" s="23">
        <f>ROUND(E64*F64,2)</f>
        <v>0</v>
      </c>
      <c r="H64" s="23">
        <f>ROUND(E64-G64,2)</f>
        <v>22.41</v>
      </c>
    </row>
    <row r="65" spans="1:8" x14ac:dyDescent="0.25">
      <c r="A65" s="14" t="s">
        <v>133</v>
      </c>
      <c r="B65" s="14" t="s">
        <v>19</v>
      </c>
      <c r="C65" s="15">
        <v>2.94</v>
      </c>
      <c r="D65" s="14">
        <v>2.4064000000000001</v>
      </c>
      <c r="E65" s="23">
        <f>ROUND(C65*D65,2)</f>
        <v>7.07</v>
      </c>
      <c r="F65" s="16">
        <v>0</v>
      </c>
      <c r="G65" s="23">
        <f>ROUND(E65*F65,2)</f>
        <v>0</v>
      </c>
      <c r="H65" s="23">
        <f>ROUND(E65-G65,2)</f>
        <v>7.07</v>
      </c>
    </row>
    <row r="66" spans="1:8" x14ac:dyDescent="0.25">
      <c r="A66" s="14" t="s">
        <v>189</v>
      </c>
      <c r="B66" s="14" t="s">
        <v>19</v>
      </c>
      <c r="C66" s="15">
        <v>2.94</v>
      </c>
      <c r="D66" s="14">
        <v>26.8827</v>
      </c>
      <c r="E66" s="23">
        <f>ROUND(C66*D66,2)</f>
        <v>79.040000000000006</v>
      </c>
      <c r="F66" s="16">
        <v>0</v>
      </c>
      <c r="G66" s="23">
        <f>ROUND(E66*F66,2)</f>
        <v>0</v>
      </c>
      <c r="H66" s="23">
        <f>ROUND(E66-G66,2)</f>
        <v>79.040000000000006</v>
      </c>
    </row>
    <row r="67" spans="1:8" x14ac:dyDescent="0.25">
      <c r="A67" s="13" t="s">
        <v>47</v>
      </c>
      <c r="C67" s="23"/>
      <c r="E67" s="23"/>
    </row>
    <row r="68" spans="1:8" x14ac:dyDescent="0.25">
      <c r="A68" s="14" t="s">
        <v>42</v>
      </c>
      <c r="B68" s="14" t="s">
        <v>48</v>
      </c>
      <c r="C68" s="15">
        <v>11.17</v>
      </c>
      <c r="D68" s="14">
        <v>1</v>
      </c>
      <c r="E68" s="23">
        <f>ROUND(C68*D68,2)</f>
        <v>11.17</v>
      </c>
      <c r="F68" s="16">
        <v>0</v>
      </c>
      <c r="G68" s="23">
        <f>ROUND(E68*F68,2)</f>
        <v>0</v>
      </c>
      <c r="H68" s="23">
        <f t="shared" ref="H68:H74" si="3">ROUND(E68-G68,2)</f>
        <v>11.17</v>
      </c>
    </row>
    <row r="69" spans="1:8" x14ac:dyDescent="0.25">
      <c r="A69" s="14" t="s">
        <v>38</v>
      </c>
      <c r="B69" s="14" t="s">
        <v>48</v>
      </c>
      <c r="C69" s="15">
        <v>6.08</v>
      </c>
      <c r="D69" s="14">
        <v>1</v>
      </c>
      <c r="E69" s="23">
        <f>ROUND(C69*D69,2)</f>
        <v>6.08</v>
      </c>
      <c r="F69" s="16">
        <v>0</v>
      </c>
      <c r="G69" s="23">
        <f>ROUND(E69*F69,2)</f>
        <v>0</v>
      </c>
      <c r="H69" s="23">
        <f t="shared" si="3"/>
        <v>6.08</v>
      </c>
    </row>
    <row r="70" spans="1:8" x14ac:dyDescent="0.25">
      <c r="A70" s="14" t="s">
        <v>133</v>
      </c>
      <c r="B70" s="14" t="s">
        <v>48</v>
      </c>
      <c r="C70" s="15">
        <v>6.51</v>
      </c>
      <c r="D70" s="14">
        <v>1</v>
      </c>
      <c r="E70" s="23">
        <f>ROUND(C70*D70,2)</f>
        <v>6.51</v>
      </c>
      <c r="F70" s="16">
        <v>0</v>
      </c>
      <c r="G70" s="23">
        <f>ROUND(E70*F70,2)</f>
        <v>0</v>
      </c>
      <c r="H70" s="23">
        <f t="shared" si="3"/>
        <v>6.51</v>
      </c>
    </row>
    <row r="71" spans="1:8" x14ac:dyDescent="0.25">
      <c r="A71" s="14" t="s">
        <v>189</v>
      </c>
      <c r="B71" s="14" t="s">
        <v>48</v>
      </c>
      <c r="C71" s="15">
        <v>14.31</v>
      </c>
      <c r="D71" s="14">
        <v>1</v>
      </c>
      <c r="E71" s="23">
        <f>ROUND(C71*D71,2)</f>
        <v>14.31</v>
      </c>
      <c r="F71" s="16">
        <v>0</v>
      </c>
      <c r="G71" s="23">
        <f>ROUND(E71*F71,2)</f>
        <v>0</v>
      </c>
      <c r="H71" s="23">
        <f t="shared" si="3"/>
        <v>14.31</v>
      </c>
    </row>
    <row r="72" spans="1:8" x14ac:dyDescent="0.25">
      <c r="A72" s="9" t="s">
        <v>49</v>
      </c>
      <c r="B72" s="9" t="s">
        <v>48</v>
      </c>
      <c r="C72" s="10">
        <v>34.08</v>
      </c>
      <c r="D72" s="9">
        <v>1</v>
      </c>
      <c r="E72" s="22">
        <f>ROUND(C72*D72,2)</f>
        <v>34.08</v>
      </c>
      <c r="F72" s="11">
        <v>0</v>
      </c>
      <c r="G72" s="22">
        <f>ROUND(E72*F72,2)</f>
        <v>0</v>
      </c>
      <c r="H72" s="22">
        <f t="shared" si="3"/>
        <v>34.08</v>
      </c>
    </row>
    <row r="73" spans="1:8" x14ac:dyDescent="0.25">
      <c r="A73" s="7" t="s">
        <v>50</v>
      </c>
      <c r="C73" s="23"/>
      <c r="E73" s="23">
        <f>SUM(E12:E72)</f>
        <v>1094.5800000000002</v>
      </c>
      <c r="G73" s="12">
        <f>SUM(G12:G72)</f>
        <v>0</v>
      </c>
      <c r="H73" s="12">
        <f t="shared" si="3"/>
        <v>1094.58</v>
      </c>
    </row>
    <row r="74" spans="1:8" x14ac:dyDescent="0.25">
      <c r="A74" s="7" t="s">
        <v>51</v>
      </c>
      <c r="C74" s="23"/>
      <c r="E74" s="23" t="e">
        <f>+#REF!-E73</f>
        <v>#REF!</v>
      </c>
      <c r="G74" s="12" t="e">
        <f>+#REF!-G73</f>
        <v>#REF!</v>
      </c>
      <c r="H74" s="12" t="e">
        <f t="shared" si="3"/>
        <v>#REF!</v>
      </c>
    </row>
    <row r="75" spans="1:8" x14ac:dyDescent="0.25">
      <c r="A75" t="s">
        <v>12</v>
      </c>
      <c r="C75" s="23"/>
      <c r="E75" s="23"/>
    </row>
    <row r="76" spans="1:8" x14ac:dyDescent="0.25">
      <c r="A76" s="7" t="s">
        <v>52</v>
      </c>
      <c r="C76" s="23"/>
      <c r="E76" s="23"/>
    </row>
    <row r="77" spans="1:8" x14ac:dyDescent="0.25">
      <c r="A77" s="14" t="s">
        <v>42</v>
      </c>
      <c r="B77" s="14" t="s">
        <v>48</v>
      </c>
      <c r="C77" s="15">
        <v>31.58</v>
      </c>
      <c r="D77" s="14">
        <v>1</v>
      </c>
      <c r="E77" s="23">
        <f>ROUND(C77*D77,2)</f>
        <v>31.58</v>
      </c>
      <c r="F77" s="16">
        <v>0</v>
      </c>
      <c r="G77" s="23">
        <f>ROUND(E77*F77,2)</f>
        <v>0</v>
      </c>
      <c r="H77" s="23">
        <f t="shared" ref="H77:H83" si="4">ROUND(E77-G77,2)</f>
        <v>31.58</v>
      </c>
    </row>
    <row r="78" spans="1:8" x14ac:dyDescent="0.25">
      <c r="A78" s="14" t="s">
        <v>38</v>
      </c>
      <c r="B78" s="14" t="s">
        <v>48</v>
      </c>
      <c r="C78" s="15">
        <v>46.96</v>
      </c>
      <c r="D78" s="14">
        <v>1</v>
      </c>
      <c r="E78" s="23">
        <f>ROUND(C78*D78,2)</f>
        <v>46.96</v>
      </c>
      <c r="F78" s="16">
        <v>0</v>
      </c>
      <c r="G78" s="23">
        <f>ROUND(E78*F78,2)</f>
        <v>0</v>
      </c>
      <c r="H78" s="23">
        <f t="shared" si="4"/>
        <v>46.96</v>
      </c>
    </row>
    <row r="79" spans="1:8" x14ac:dyDescent="0.25">
      <c r="A79" s="14" t="s">
        <v>133</v>
      </c>
      <c r="B79" s="14" t="s">
        <v>48</v>
      </c>
      <c r="C79" s="15">
        <v>31.16</v>
      </c>
      <c r="D79" s="14">
        <v>1</v>
      </c>
      <c r="E79" s="23">
        <f>ROUND(C79*D79,2)</f>
        <v>31.16</v>
      </c>
      <c r="F79" s="16">
        <v>0</v>
      </c>
      <c r="G79" s="23">
        <f>ROUND(E79*F79,2)</f>
        <v>0</v>
      </c>
      <c r="H79" s="23">
        <f t="shared" si="4"/>
        <v>31.16</v>
      </c>
    </row>
    <row r="80" spans="1:8" x14ac:dyDescent="0.25">
      <c r="A80" s="9" t="s">
        <v>189</v>
      </c>
      <c r="B80" s="9" t="s">
        <v>48</v>
      </c>
      <c r="C80" s="10">
        <v>59.44</v>
      </c>
      <c r="D80" s="9">
        <v>1</v>
      </c>
      <c r="E80" s="22">
        <f>ROUND(C80*D80,2)</f>
        <v>59.44</v>
      </c>
      <c r="F80" s="11">
        <v>0</v>
      </c>
      <c r="G80" s="22">
        <f>ROUND(E80*F80,2)</f>
        <v>0</v>
      </c>
      <c r="H80" s="22">
        <f t="shared" si="4"/>
        <v>59.44</v>
      </c>
    </row>
    <row r="81" spans="1:8" x14ac:dyDescent="0.25">
      <c r="A81" s="7" t="s">
        <v>53</v>
      </c>
      <c r="C81" s="23"/>
      <c r="E81" s="23">
        <f>SUM(E77:E80)</f>
        <v>169.14</v>
      </c>
      <c r="G81" s="12">
        <f>SUM(G77:G80)</f>
        <v>0</v>
      </c>
      <c r="H81" s="12">
        <f t="shared" si="4"/>
        <v>169.14</v>
      </c>
    </row>
    <row r="82" spans="1:8" x14ac:dyDescent="0.25">
      <c r="A82" s="7" t="s">
        <v>54</v>
      </c>
      <c r="C82" s="23"/>
      <c r="E82" s="23">
        <f>+E73+E81</f>
        <v>1263.7200000000003</v>
      </c>
      <c r="G82" s="12">
        <f>+G73+G81</f>
        <v>0</v>
      </c>
      <c r="H82" s="12">
        <f t="shared" si="4"/>
        <v>1263.72</v>
      </c>
    </row>
    <row r="83" spans="1:8" x14ac:dyDescent="0.25">
      <c r="A83" s="7" t="s">
        <v>55</v>
      </c>
      <c r="C83" s="23"/>
      <c r="E83" s="23" t="e">
        <f>+#REF!-E82</f>
        <v>#REF!</v>
      </c>
      <c r="G83" s="12" t="e">
        <f>+#REF!-G82</f>
        <v>#REF!</v>
      </c>
      <c r="H83" s="12" t="e">
        <f t="shared" si="4"/>
        <v>#REF!</v>
      </c>
    </row>
    <row r="84" spans="1:8" x14ac:dyDescent="0.25">
      <c r="A84" t="s">
        <v>119</v>
      </c>
      <c r="C84" s="23"/>
      <c r="E84" s="23"/>
    </row>
    <row r="85" spans="1:8" x14ac:dyDescent="0.25">
      <c r="A85" t="s">
        <v>483</v>
      </c>
      <c r="C85" s="23"/>
      <c r="E85" s="23"/>
    </row>
    <row r="86" spans="1:8" x14ac:dyDescent="0.25">
      <c r="A86" s="7" t="s">
        <v>120</v>
      </c>
      <c r="C86" s="23"/>
      <c r="E86" s="23"/>
    </row>
    <row r="87" spans="1:8" x14ac:dyDescent="0.25">
      <c r="A87" s="7" t="s">
        <v>121</v>
      </c>
      <c r="C87" s="23"/>
      <c r="E87" s="23"/>
    </row>
    <row r="98" spans="1:8" x14ac:dyDescent="0.25">
      <c r="A98" t="str" cm="1">
        <f t="array" aca="1" ref="A98" ca="1">MID(CELL("filename",A1),FIND("]",CELL("filename",A1))+1,256)</f>
        <v>rice13</v>
      </c>
    </row>
    <row r="99" spans="1:8" x14ac:dyDescent="0.25">
      <c r="A99" s="7" t="s">
        <v>50</v>
      </c>
      <c r="E99" s="25">
        <f>VLOOKUP(A99,$A$1:$H$98,5,FALSE)</f>
        <v>1094.5800000000002</v>
      </c>
    </row>
    <row r="100" spans="1:8" x14ac:dyDescent="0.25">
      <c r="A100" s="7" t="s">
        <v>288</v>
      </c>
      <c r="E100" s="25">
        <f>VLOOKUP(A100,$A$1:$H$98,5,FALSE)</f>
        <v>169.14</v>
      </c>
    </row>
    <row r="101" spans="1:8" x14ac:dyDescent="0.25">
      <c r="A101" s="7" t="s">
        <v>289</v>
      </c>
      <c r="E101" s="25">
        <f t="shared" ref="E101:E102" si="5">VLOOKUP(A101,$A$1:$H$98,5,FALSE)</f>
        <v>1263.7200000000003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99D4A4-CBE9-42F9-95C2-0573A740F2B5}">
  <sheetPr codeName="Sheet56"/>
  <dimension ref="A1:H116"/>
  <sheetViews>
    <sheetView topLeftCell="A103" workbookViewId="0">
      <selection activeCell="D7" sqref="D7"/>
    </sheetView>
  </sheetViews>
  <sheetFormatPr defaultRowHeight="15" x14ac:dyDescent="0.25"/>
  <cols>
    <col min="1" max="1" width="25.5703125" customWidth="1"/>
    <col min="5" max="5" width="11" customWidth="1"/>
    <col min="8" max="8" width="11" customWidth="1"/>
  </cols>
  <sheetData>
    <row r="1" spans="1:8" x14ac:dyDescent="0.25">
      <c r="A1" s="81" t="s">
        <v>226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316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519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C8" s="23"/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3.5</v>
      </c>
      <c r="E12" s="23">
        <f>ROUND(C12*D12,2)</f>
        <v>28.18</v>
      </c>
      <c r="F12" s="16">
        <v>0</v>
      </c>
      <c r="G12" s="23">
        <f>ROUND(E12*F12,2)</f>
        <v>0</v>
      </c>
      <c r="H12" s="23">
        <f>ROUND(E12-G12,2)</f>
        <v>28.18</v>
      </c>
    </row>
    <row r="13" spans="1:8" x14ac:dyDescent="0.25">
      <c r="A13" s="14" t="s">
        <v>199</v>
      </c>
      <c r="B13" s="14" t="s">
        <v>16</v>
      </c>
      <c r="C13" s="15">
        <v>9.5</v>
      </c>
      <c r="D13" s="14">
        <v>1</v>
      </c>
      <c r="E13" s="23">
        <f>ROUND(C13*D13,2)</f>
        <v>9.5</v>
      </c>
      <c r="F13" s="16">
        <v>0</v>
      </c>
      <c r="G13" s="23">
        <f>ROUND(E13*F13,2)</f>
        <v>0</v>
      </c>
      <c r="H13" s="23">
        <f>ROUND(E13-G13,2)</f>
        <v>9.5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1.3</v>
      </c>
      <c r="E14" s="23">
        <f>ROUND(C14*D14,2)</f>
        <v>9.75</v>
      </c>
      <c r="F14" s="16">
        <v>0</v>
      </c>
      <c r="G14" s="23">
        <f>ROUND(E14*F14,2)</f>
        <v>0</v>
      </c>
      <c r="H14" s="23">
        <f>ROUND(E14-G14,2)</f>
        <v>9.75</v>
      </c>
    </row>
    <row r="15" spans="1:8" x14ac:dyDescent="0.25">
      <c r="A15" s="13" t="s">
        <v>20</v>
      </c>
      <c r="C15" s="23"/>
      <c r="E15" s="23"/>
    </row>
    <row r="16" spans="1:8" x14ac:dyDescent="0.25">
      <c r="A16" s="14" t="s">
        <v>166</v>
      </c>
      <c r="B16" s="14" t="s">
        <v>21</v>
      </c>
      <c r="C16" s="15">
        <v>26.41</v>
      </c>
      <c r="D16" s="14">
        <v>0.5</v>
      </c>
      <c r="E16" s="23">
        <f>ROUND(C16*D16,2)</f>
        <v>13.21</v>
      </c>
      <c r="F16" s="16">
        <v>0</v>
      </c>
      <c r="G16" s="23">
        <f>ROUND(E16*F16,2)</f>
        <v>0</v>
      </c>
      <c r="H16" s="23">
        <f>ROUND(E16-G16,2)</f>
        <v>13.21</v>
      </c>
    </row>
    <row r="17" spans="1:8" x14ac:dyDescent="0.25">
      <c r="A17" s="14" t="s">
        <v>153</v>
      </c>
      <c r="B17" s="14" t="s">
        <v>21</v>
      </c>
      <c r="C17" s="15">
        <v>43.41</v>
      </c>
      <c r="D17" s="14">
        <v>0.5</v>
      </c>
      <c r="E17" s="23">
        <f>ROUND(C17*D17,2)</f>
        <v>21.71</v>
      </c>
      <c r="F17" s="16">
        <v>0</v>
      </c>
      <c r="G17" s="23">
        <f>ROUND(E17*F17,2)</f>
        <v>0</v>
      </c>
      <c r="H17" s="23">
        <f>ROUND(E17-G17,2)</f>
        <v>21.71</v>
      </c>
    </row>
    <row r="18" spans="1:8" x14ac:dyDescent="0.25">
      <c r="A18" s="14" t="s">
        <v>167</v>
      </c>
      <c r="B18" s="14" t="s">
        <v>21</v>
      </c>
      <c r="C18" s="15">
        <v>31.08</v>
      </c>
      <c r="D18" s="14">
        <v>4.87</v>
      </c>
      <c r="E18" s="23">
        <f>ROUND(C18*D18,2)</f>
        <v>151.36000000000001</v>
      </c>
      <c r="F18" s="16">
        <v>0</v>
      </c>
      <c r="G18" s="23">
        <f>ROUND(E18*F18,2)</f>
        <v>0</v>
      </c>
      <c r="H18" s="23">
        <f>ROUND(E18-G18,2)</f>
        <v>151.36000000000001</v>
      </c>
    </row>
    <row r="19" spans="1:8" x14ac:dyDescent="0.25">
      <c r="A19" s="14" t="s">
        <v>168</v>
      </c>
      <c r="B19" s="14" t="s">
        <v>26</v>
      </c>
      <c r="C19" s="15">
        <v>18.2</v>
      </c>
      <c r="D19" s="14">
        <v>0.8</v>
      </c>
      <c r="E19" s="23">
        <f>ROUND(C19*D19,2)</f>
        <v>14.56</v>
      </c>
      <c r="F19" s="16">
        <v>0</v>
      </c>
      <c r="G19" s="23">
        <f>ROUND(E19*F19,2)</f>
        <v>0</v>
      </c>
      <c r="H19" s="23">
        <f>ROUND(E19-G19,2)</f>
        <v>14.56</v>
      </c>
    </row>
    <row r="20" spans="1:8" x14ac:dyDescent="0.25">
      <c r="A20" s="13" t="s">
        <v>24</v>
      </c>
      <c r="C20" s="23"/>
      <c r="E20" s="23"/>
    </row>
    <row r="21" spans="1:8" x14ac:dyDescent="0.25">
      <c r="A21" s="14" t="s">
        <v>25</v>
      </c>
      <c r="B21" s="14" t="s">
        <v>18</v>
      </c>
      <c r="C21" s="15">
        <v>0.12</v>
      </c>
      <c r="D21" s="14">
        <v>80</v>
      </c>
      <c r="E21" s="23">
        <f t="shared" ref="E21:E28" si="0">ROUND(C21*D21,2)</f>
        <v>9.6</v>
      </c>
      <c r="F21" s="16">
        <v>0</v>
      </c>
      <c r="G21" s="23">
        <f t="shared" ref="G21:G28" si="1">ROUND(E21*F21,2)</f>
        <v>0</v>
      </c>
      <c r="H21" s="23">
        <f t="shared" ref="H21:H28" si="2">ROUND(E21-G21,2)</f>
        <v>9.6</v>
      </c>
    </row>
    <row r="22" spans="1:8" x14ac:dyDescent="0.25">
      <c r="A22" s="14" t="s">
        <v>137</v>
      </c>
      <c r="B22" s="14" t="s">
        <v>26</v>
      </c>
      <c r="C22" s="15">
        <v>2.69</v>
      </c>
      <c r="D22" s="14">
        <v>2</v>
      </c>
      <c r="E22" s="23">
        <f t="shared" si="0"/>
        <v>5.38</v>
      </c>
      <c r="F22" s="16">
        <v>0</v>
      </c>
      <c r="G22" s="23">
        <f t="shared" si="1"/>
        <v>0</v>
      </c>
      <c r="H22" s="23">
        <f t="shared" si="2"/>
        <v>5.38</v>
      </c>
    </row>
    <row r="23" spans="1:8" x14ac:dyDescent="0.25">
      <c r="A23" s="14" t="s">
        <v>169</v>
      </c>
      <c r="B23" s="14" t="s">
        <v>26</v>
      </c>
      <c r="C23" s="15">
        <v>13.75</v>
      </c>
      <c r="D23" s="14">
        <v>1.3</v>
      </c>
      <c r="E23" s="23">
        <f t="shared" si="0"/>
        <v>17.88</v>
      </c>
      <c r="F23" s="16">
        <v>0</v>
      </c>
      <c r="G23" s="23">
        <f t="shared" si="1"/>
        <v>0</v>
      </c>
      <c r="H23" s="23">
        <f t="shared" si="2"/>
        <v>17.88</v>
      </c>
    </row>
    <row r="24" spans="1:8" x14ac:dyDescent="0.25">
      <c r="A24" s="14" t="s">
        <v>170</v>
      </c>
      <c r="B24" s="14" t="s">
        <v>18</v>
      </c>
      <c r="C24" s="15">
        <v>6.91</v>
      </c>
      <c r="D24" s="14">
        <v>3</v>
      </c>
      <c r="E24" s="23">
        <f t="shared" si="0"/>
        <v>20.73</v>
      </c>
      <c r="F24" s="16">
        <v>0</v>
      </c>
      <c r="G24" s="23">
        <f t="shared" si="1"/>
        <v>0</v>
      </c>
      <c r="H24" s="23">
        <f t="shared" si="2"/>
        <v>20.73</v>
      </c>
    </row>
    <row r="25" spans="1:8" x14ac:dyDescent="0.25">
      <c r="A25" s="14" t="s">
        <v>313</v>
      </c>
      <c r="B25" s="14" t="s">
        <v>18</v>
      </c>
      <c r="C25" s="15">
        <v>4.0999999999999996</v>
      </c>
      <c r="D25" s="14">
        <v>11</v>
      </c>
      <c r="E25" s="23">
        <f t="shared" si="0"/>
        <v>45.1</v>
      </c>
      <c r="F25" s="16">
        <v>0</v>
      </c>
      <c r="G25" s="23">
        <f t="shared" si="1"/>
        <v>0</v>
      </c>
      <c r="H25" s="23">
        <f t="shared" si="2"/>
        <v>45.1</v>
      </c>
    </row>
    <row r="26" spans="1:8" x14ac:dyDescent="0.25">
      <c r="A26" s="14" t="s">
        <v>172</v>
      </c>
      <c r="B26" s="14" t="s">
        <v>26</v>
      </c>
      <c r="C26" s="15">
        <v>17.78</v>
      </c>
      <c r="D26" s="14">
        <v>2</v>
      </c>
      <c r="E26" s="23">
        <f t="shared" si="0"/>
        <v>35.56</v>
      </c>
      <c r="F26" s="16">
        <v>0</v>
      </c>
      <c r="G26" s="23">
        <f t="shared" si="1"/>
        <v>0</v>
      </c>
      <c r="H26" s="23">
        <f t="shared" si="2"/>
        <v>35.56</v>
      </c>
    </row>
    <row r="27" spans="1:8" x14ac:dyDescent="0.25">
      <c r="A27" s="14" t="s">
        <v>202</v>
      </c>
      <c r="B27" s="14" t="s">
        <v>18</v>
      </c>
      <c r="C27" s="15">
        <v>4.2699999999999996</v>
      </c>
      <c r="D27" s="14">
        <v>1.5</v>
      </c>
      <c r="E27" s="23">
        <f t="shared" si="0"/>
        <v>6.41</v>
      </c>
      <c r="F27" s="16">
        <v>0</v>
      </c>
      <c r="G27" s="23">
        <f t="shared" si="1"/>
        <v>0</v>
      </c>
      <c r="H27" s="23">
        <f t="shared" si="2"/>
        <v>6.41</v>
      </c>
    </row>
    <row r="28" spans="1:8" x14ac:dyDescent="0.25">
      <c r="A28" s="14" t="s">
        <v>174</v>
      </c>
      <c r="B28" s="14" t="s">
        <v>18</v>
      </c>
      <c r="C28" s="15">
        <v>3</v>
      </c>
      <c r="D28" s="14">
        <v>7.5</v>
      </c>
      <c r="E28" s="23">
        <f t="shared" si="0"/>
        <v>22.5</v>
      </c>
      <c r="F28" s="16">
        <v>0</v>
      </c>
      <c r="G28" s="23">
        <f t="shared" si="1"/>
        <v>0</v>
      </c>
      <c r="H28" s="23">
        <f t="shared" si="2"/>
        <v>22.5</v>
      </c>
    </row>
    <row r="29" spans="1:8" x14ac:dyDescent="0.25">
      <c r="A29" s="13" t="s">
        <v>27</v>
      </c>
      <c r="C29" s="23"/>
      <c r="E29" s="23"/>
    </row>
    <row r="30" spans="1:8" x14ac:dyDescent="0.25">
      <c r="A30" s="14" t="s">
        <v>395</v>
      </c>
      <c r="B30" s="14" t="s">
        <v>18</v>
      </c>
      <c r="C30" s="15">
        <v>1.23</v>
      </c>
      <c r="D30" s="14">
        <v>8</v>
      </c>
      <c r="E30" s="23">
        <f>ROUND(C30*D30,2)</f>
        <v>9.84</v>
      </c>
      <c r="F30" s="16">
        <v>0</v>
      </c>
      <c r="G30" s="23">
        <f>ROUND(E30*F30,2)</f>
        <v>0</v>
      </c>
      <c r="H30" s="23">
        <f>ROUND(E30-G30,2)</f>
        <v>9.84</v>
      </c>
    </row>
    <row r="31" spans="1:8" x14ac:dyDescent="0.25">
      <c r="A31" s="14" t="s">
        <v>468</v>
      </c>
      <c r="B31" s="14" t="s">
        <v>18</v>
      </c>
      <c r="C31" s="15">
        <v>3.73</v>
      </c>
      <c r="D31" s="14">
        <v>0.6</v>
      </c>
      <c r="E31" s="23">
        <f>ROUND(C31*D31,2)</f>
        <v>2.2400000000000002</v>
      </c>
      <c r="F31" s="16">
        <v>0</v>
      </c>
      <c r="G31" s="23">
        <f>ROUND(E31*F31,2)</f>
        <v>0</v>
      </c>
      <c r="H31" s="23">
        <f>ROUND(E31-G31,2)</f>
        <v>2.2400000000000002</v>
      </c>
    </row>
    <row r="32" spans="1:8" x14ac:dyDescent="0.25">
      <c r="A32" s="13" t="s">
        <v>33</v>
      </c>
      <c r="C32" s="23"/>
      <c r="E32" s="23"/>
    </row>
    <row r="33" spans="1:8" x14ac:dyDescent="0.25">
      <c r="A33" s="14" t="s">
        <v>314</v>
      </c>
      <c r="B33" s="14" t="s">
        <v>29</v>
      </c>
      <c r="C33" s="15">
        <v>6.34</v>
      </c>
      <c r="D33" s="14">
        <v>23</v>
      </c>
      <c r="E33" s="23">
        <f>ROUND(C33*D33,2)</f>
        <v>145.82</v>
      </c>
      <c r="F33" s="16">
        <v>0</v>
      </c>
      <c r="G33" s="23">
        <f>ROUND(E33*F33,2)</f>
        <v>0</v>
      </c>
      <c r="H33" s="23">
        <f>ROUND(E33-G33,2)</f>
        <v>145.82</v>
      </c>
    </row>
    <row r="34" spans="1:8" x14ac:dyDescent="0.25">
      <c r="A34" s="14" t="s">
        <v>315</v>
      </c>
      <c r="B34" s="14" t="s">
        <v>29</v>
      </c>
      <c r="C34" s="15">
        <v>6.34</v>
      </c>
      <c r="D34" s="14">
        <v>4.25</v>
      </c>
      <c r="E34" s="23">
        <f>ROUND(C34*D34,2)</f>
        <v>26.95</v>
      </c>
      <c r="F34" s="16">
        <v>0</v>
      </c>
      <c r="G34" s="23">
        <f>ROUND(E34*F34,2)</f>
        <v>0</v>
      </c>
      <c r="H34" s="23">
        <f>ROUND(E34-G34,2)</f>
        <v>26.95</v>
      </c>
    </row>
    <row r="35" spans="1:8" x14ac:dyDescent="0.25">
      <c r="A35" s="14" t="s">
        <v>176</v>
      </c>
      <c r="B35" s="14" t="s">
        <v>177</v>
      </c>
      <c r="C35" s="15">
        <v>0.28999999999999998</v>
      </c>
      <c r="D35" s="14">
        <v>4.25</v>
      </c>
      <c r="E35" s="23">
        <f>ROUND(C35*D35,2)</f>
        <v>1.23</v>
      </c>
      <c r="F35" s="16">
        <v>0</v>
      </c>
      <c r="G35" s="23">
        <f>ROUND(E35*F35,2)</f>
        <v>0</v>
      </c>
      <c r="H35" s="23">
        <f>ROUND(E35-G35,2)</f>
        <v>1.23</v>
      </c>
    </row>
    <row r="36" spans="1:8" x14ac:dyDescent="0.25">
      <c r="A36" s="13" t="s">
        <v>113</v>
      </c>
      <c r="C36" s="23"/>
      <c r="E36" s="23"/>
    </row>
    <row r="37" spans="1:8" x14ac:dyDescent="0.25">
      <c r="A37" s="14" t="s">
        <v>180</v>
      </c>
      <c r="B37" s="14" t="s">
        <v>26</v>
      </c>
      <c r="C37" s="15">
        <v>3.5</v>
      </c>
      <c r="D37" s="14">
        <v>1.5</v>
      </c>
      <c r="E37" s="23">
        <f>ROUND(C37*D37,2)</f>
        <v>5.25</v>
      </c>
      <c r="F37" s="16">
        <v>0</v>
      </c>
      <c r="G37" s="23">
        <f>ROUND(E37*F37,2)</f>
        <v>0</v>
      </c>
      <c r="H37" s="23">
        <f>ROUND(E37-G37,2)</f>
        <v>5.25</v>
      </c>
    </row>
    <row r="38" spans="1:8" x14ac:dyDescent="0.25">
      <c r="A38" s="14" t="s">
        <v>179</v>
      </c>
      <c r="B38" s="14" t="s">
        <v>26</v>
      </c>
      <c r="C38" s="15">
        <v>2</v>
      </c>
      <c r="D38" s="14">
        <v>0.5</v>
      </c>
      <c r="E38" s="23">
        <f>ROUND(C38*D38,2)</f>
        <v>1</v>
      </c>
      <c r="F38" s="16">
        <v>0</v>
      </c>
      <c r="G38" s="23">
        <f>ROUND(E38*F38,2)</f>
        <v>0</v>
      </c>
      <c r="H38" s="23">
        <f>ROUND(E38-G38,2)</f>
        <v>1</v>
      </c>
    </row>
    <row r="39" spans="1:8" x14ac:dyDescent="0.25">
      <c r="A39" s="14" t="s">
        <v>182</v>
      </c>
      <c r="B39" s="14" t="s">
        <v>26</v>
      </c>
      <c r="C39" s="15">
        <v>2.86</v>
      </c>
      <c r="D39" s="14">
        <v>4</v>
      </c>
      <c r="E39" s="23">
        <f>ROUND(C39*D39,2)</f>
        <v>11.44</v>
      </c>
      <c r="F39" s="16">
        <v>0</v>
      </c>
      <c r="G39" s="23">
        <f>ROUND(E39*F39,2)</f>
        <v>0</v>
      </c>
      <c r="H39" s="23">
        <f>ROUND(E39-G39,2)</f>
        <v>11.44</v>
      </c>
    </row>
    <row r="40" spans="1:8" x14ac:dyDescent="0.25">
      <c r="A40" s="13" t="s">
        <v>61</v>
      </c>
      <c r="C40" s="23"/>
      <c r="E40" s="23"/>
    </row>
    <row r="41" spans="1:8" x14ac:dyDescent="0.25">
      <c r="A41" s="14" t="s">
        <v>183</v>
      </c>
      <c r="B41" s="14" t="s">
        <v>21</v>
      </c>
      <c r="C41" s="15">
        <v>13.6</v>
      </c>
      <c r="D41" s="14">
        <v>5.87</v>
      </c>
      <c r="E41" s="23">
        <f>ROUND(C41*D41,2)</f>
        <v>79.83</v>
      </c>
      <c r="F41" s="16">
        <v>0</v>
      </c>
      <c r="G41" s="23">
        <f>ROUND(E41*F41,2)</f>
        <v>0</v>
      </c>
      <c r="H41" s="23">
        <f>ROUND(E41-G41,2)</f>
        <v>79.83</v>
      </c>
    </row>
    <row r="42" spans="1:8" x14ac:dyDescent="0.25">
      <c r="A42" s="13" t="s">
        <v>130</v>
      </c>
      <c r="C42" s="23"/>
      <c r="E42" s="23"/>
    </row>
    <row r="43" spans="1:8" x14ac:dyDescent="0.25">
      <c r="A43" s="14" t="s">
        <v>184</v>
      </c>
      <c r="B43" s="14" t="s">
        <v>123</v>
      </c>
      <c r="C43" s="15">
        <v>0.3</v>
      </c>
      <c r="D43" s="14">
        <v>180</v>
      </c>
      <c r="E43" s="23">
        <f>ROUND(C43*D43,2)</f>
        <v>54</v>
      </c>
      <c r="F43" s="16">
        <v>0</v>
      </c>
      <c r="G43" s="23">
        <f>ROUND(E43*F43,2)</f>
        <v>0</v>
      </c>
      <c r="H43" s="23">
        <f>ROUND(E43-G43,2)</f>
        <v>54</v>
      </c>
    </row>
    <row r="44" spans="1:8" x14ac:dyDescent="0.25">
      <c r="A44" s="13" t="s">
        <v>185</v>
      </c>
      <c r="C44" s="23"/>
      <c r="E44" s="23"/>
    </row>
    <row r="45" spans="1:8" x14ac:dyDescent="0.25">
      <c r="A45" s="14" t="s">
        <v>186</v>
      </c>
      <c r="B45" s="14" t="s">
        <v>123</v>
      </c>
      <c r="C45" s="15">
        <v>0.4</v>
      </c>
      <c r="D45" s="14">
        <v>180</v>
      </c>
      <c r="E45" s="23">
        <f>ROUND(C45*D45,2)</f>
        <v>72</v>
      </c>
      <c r="F45" s="16">
        <v>0</v>
      </c>
      <c r="G45" s="23">
        <f>ROUND(E45*F45,2)</f>
        <v>0</v>
      </c>
      <c r="H45" s="23">
        <f>ROUND(E45-G45,2)</f>
        <v>72</v>
      </c>
    </row>
    <row r="46" spans="1:8" x14ac:dyDescent="0.25">
      <c r="A46" s="13" t="s">
        <v>99</v>
      </c>
      <c r="C46" s="23"/>
      <c r="E46" s="23"/>
    </row>
    <row r="47" spans="1:8" x14ac:dyDescent="0.25">
      <c r="A47" s="14" t="s">
        <v>187</v>
      </c>
      <c r="B47" s="14" t="s">
        <v>48</v>
      </c>
      <c r="C47" s="15">
        <v>4.5</v>
      </c>
      <c r="D47" s="14">
        <v>0.5</v>
      </c>
      <c r="E47" s="23">
        <f>ROUND(C47*D47,2)</f>
        <v>2.25</v>
      </c>
      <c r="F47" s="16">
        <v>0</v>
      </c>
      <c r="G47" s="23">
        <f>ROUND(E47*F47,2)</f>
        <v>0</v>
      </c>
      <c r="H47" s="23">
        <f>ROUND(E47-G47,2)</f>
        <v>2.25</v>
      </c>
    </row>
    <row r="48" spans="1:8" x14ac:dyDescent="0.25">
      <c r="A48" s="13" t="s">
        <v>115</v>
      </c>
      <c r="C48" s="23"/>
      <c r="E48" s="23"/>
    </row>
    <row r="49" spans="1:8" x14ac:dyDescent="0.25">
      <c r="A49" s="14" t="s">
        <v>188</v>
      </c>
      <c r="B49" s="14" t="s">
        <v>48</v>
      </c>
      <c r="C49" s="15">
        <v>8</v>
      </c>
      <c r="D49" s="14">
        <v>1</v>
      </c>
      <c r="E49" s="23">
        <f>ROUND(C49*D49,2)</f>
        <v>8</v>
      </c>
      <c r="F49" s="16">
        <v>0</v>
      </c>
      <c r="G49" s="23">
        <f>ROUND(E49*F49,2)</f>
        <v>0</v>
      </c>
      <c r="H49" s="23">
        <f>ROUND(E49-G49,2)</f>
        <v>8</v>
      </c>
    </row>
    <row r="50" spans="1:8" x14ac:dyDescent="0.25">
      <c r="A50" s="13" t="s">
        <v>117</v>
      </c>
      <c r="C50" s="23"/>
      <c r="E50" s="23"/>
    </row>
    <row r="51" spans="1:8" x14ac:dyDescent="0.25">
      <c r="A51" s="14" t="s">
        <v>118</v>
      </c>
      <c r="B51" s="14" t="s">
        <v>48</v>
      </c>
      <c r="C51" s="15">
        <v>10</v>
      </c>
      <c r="D51" s="14">
        <v>0.33300000000000002</v>
      </c>
      <c r="E51" s="23">
        <f>ROUND(C51*D51,2)</f>
        <v>3.33</v>
      </c>
      <c r="F51" s="16">
        <v>0</v>
      </c>
      <c r="G51" s="23">
        <f>ROUND(E51*F51,2)</f>
        <v>0</v>
      </c>
      <c r="H51" s="23">
        <f>ROUND(E51-G51,2)</f>
        <v>3.33</v>
      </c>
    </row>
    <row r="52" spans="1:8" x14ac:dyDescent="0.25">
      <c r="A52" s="13" t="s">
        <v>37</v>
      </c>
      <c r="C52" s="23"/>
      <c r="E52" s="23"/>
    </row>
    <row r="53" spans="1:8" x14ac:dyDescent="0.25">
      <c r="A53" s="14" t="s">
        <v>38</v>
      </c>
      <c r="B53" s="14" t="s">
        <v>39</v>
      </c>
      <c r="C53" s="15">
        <v>19.28</v>
      </c>
      <c r="D53" s="14">
        <v>0.5</v>
      </c>
      <c r="E53" s="23">
        <f>ROUND(C53*D53,2)</f>
        <v>9.64</v>
      </c>
      <c r="F53" s="16">
        <v>0</v>
      </c>
      <c r="G53" s="23">
        <f>ROUND(E53*F53,2)</f>
        <v>0</v>
      </c>
      <c r="H53" s="23">
        <f>ROUND(E53-G53,2)</f>
        <v>9.64</v>
      </c>
    </row>
    <row r="54" spans="1:8" x14ac:dyDescent="0.25">
      <c r="A54" s="14" t="s">
        <v>133</v>
      </c>
      <c r="B54" s="14" t="s">
        <v>39</v>
      </c>
      <c r="C54" s="15">
        <v>19.28</v>
      </c>
      <c r="D54" s="14">
        <v>0.11</v>
      </c>
      <c r="E54" s="23">
        <f>ROUND(C54*D54,2)</f>
        <v>2.12</v>
      </c>
      <c r="F54" s="16">
        <v>0</v>
      </c>
      <c r="G54" s="23">
        <f>ROUND(E54*F54,2)</f>
        <v>0</v>
      </c>
      <c r="H54" s="23">
        <f>ROUND(E54-G54,2)</f>
        <v>2.12</v>
      </c>
    </row>
    <row r="55" spans="1:8" x14ac:dyDescent="0.25">
      <c r="A55" s="13" t="s">
        <v>40</v>
      </c>
      <c r="C55" s="23"/>
      <c r="E55" s="23"/>
    </row>
    <row r="56" spans="1:8" x14ac:dyDescent="0.25">
      <c r="A56" s="14" t="s">
        <v>41</v>
      </c>
      <c r="B56" s="14" t="s">
        <v>39</v>
      </c>
      <c r="C56" s="15">
        <v>9.06</v>
      </c>
      <c r="D56" s="14">
        <v>2.375</v>
      </c>
      <c r="E56" s="23">
        <f>ROUND(C56*D56,2)</f>
        <v>21.52</v>
      </c>
      <c r="F56" s="16">
        <v>0</v>
      </c>
      <c r="G56" s="23">
        <f>ROUND(E56*F56,2)</f>
        <v>0</v>
      </c>
      <c r="H56" s="23">
        <f>ROUND(E56-G56,2)</f>
        <v>21.52</v>
      </c>
    </row>
    <row r="57" spans="1:8" x14ac:dyDescent="0.25">
      <c r="A57" s="13" t="s">
        <v>43</v>
      </c>
      <c r="C57" s="23"/>
      <c r="E57" s="23"/>
    </row>
    <row r="58" spans="1:8" x14ac:dyDescent="0.25">
      <c r="A58" s="14" t="s">
        <v>41</v>
      </c>
      <c r="B58" s="14" t="s">
        <v>39</v>
      </c>
      <c r="C58" s="15">
        <v>9.06</v>
      </c>
      <c r="D58" s="14">
        <v>0.25</v>
      </c>
      <c r="E58" s="23">
        <f>ROUND(C58*D58,2)</f>
        <v>2.27</v>
      </c>
      <c r="F58" s="16">
        <v>0</v>
      </c>
      <c r="G58" s="23">
        <f>ROUND(E58*F58,2)</f>
        <v>0</v>
      </c>
      <c r="H58" s="23">
        <f>ROUND(E58-G58,2)</f>
        <v>2.27</v>
      </c>
    </row>
    <row r="59" spans="1:8" x14ac:dyDescent="0.25">
      <c r="A59" s="14" t="s">
        <v>42</v>
      </c>
      <c r="B59" s="14" t="s">
        <v>39</v>
      </c>
      <c r="C59" s="15">
        <v>9.06</v>
      </c>
      <c r="D59" s="14">
        <v>7.8600000000000003E-2</v>
      </c>
      <c r="E59" s="23">
        <f>ROUND(C59*D59,2)</f>
        <v>0.71</v>
      </c>
      <c r="F59" s="16">
        <v>0</v>
      </c>
      <c r="G59" s="23">
        <f>ROUND(E59*F59,2)</f>
        <v>0</v>
      </c>
      <c r="H59" s="23">
        <f>ROUND(E59-G59,2)</f>
        <v>0.71</v>
      </c>
    </row>
    <row r="60" spans="1:8" x14ac:dyDescent="0.25">
      <c r="A60" s="13" t="s">
        <v>100</v>
      </c>
      <c r="C60" s="23"/>
      <c r="E60" s="23"/>
    </row>
    <row r="61" spans="1:8" x14ac:dyDescent="0.25">
      <c r="A61" s="14" t="s">
        <v>41</v>
      </c>
      <c r="B61" s="14" t="s">
        <v>39</v>
      </c>
      <c r="C61" s="15">
        <v>9.06</v>
      </c>
      <c r="D61" s="14">
        <v>0.7</v>
      </c>
      <c r="E61" s="23">
        <f>ROUND(C61*D61,2)</f>
        <v>6.34</v>
      </c>
      <c r="F61" s="16">
        <v>0</v>
      </c>
      <c r="G61" s="23">
        <f>ROUND(E61*F61,2)</f>
        <v>0</v>
      </c>
      <c r="H61" s="23">
        <f>ROUND(E61-G61,2)</f>
        <v>6.34</v>
      </c>
    </row>
    <row r="62" spans="1:8" x14ac:dyDescent="0.25">
      <c r="A62" s="14" t="s">
        <v>44</v>
      </c>
      <c r="B62" s="14" t="s">
        <v>39</v>
      </c>
      <c r="C62" s="15">
        <v>19.27</v>
      </c>
      <c r="D62" s="14">
        <v>0.47960000000000003</v>
      </c>
      <c r="E62" s="23">
        <f>ROUND(C62*D62,2)</f>
        <v>9.24</v>
      </c>
      <c r="F62" s="16">
        <v>0</v>
      </c>
      <c r="G62" s="23">
        <f>ROUND(E62*F62,2)</f>
        <v>0</v>
      </c>
      <c r="H62" s="23">
        <f>ROUND(E62-G62,2)</f>
        <v>9.24</v>
      </c>
    </row>
    <row r="63" spans="1:8" x14ac:dyDescent="0.25">
      <c r="A63" s="13" t="s">
        <v>45</v>
      </c>
      <c r="C63" s="23"/>
      <c r="E63" s="23"/>
    </row>
    <row r="64" spans="1:8" x14ac:dyDescent="0.25">
      <c r="A64" s="14" t="s">
        <v>38</v>
      </c>
      <c r="B64" s="14" t="s">
        <v>19</v>
      </c>
      <c r="C64" s="15">
        <v>2.94</v>
      </c>
      <c r="D64" s="14">
        <v>7.2043999999999997</v>
      </c>
      <c r="E64" s="23">
        <f>ROUND(C64*D64,2)</f>
        <v>21.18</v>
      </c>
      <c r="F64" s="16">
        <v>0</v>
      </c>
      <c r="G64" s="23">
        <f>ROUND(E64*F64,2)</f>
        <v>0</v>
      </c>
      <c r="H64" s="23">
        <f>ROUND(E64-G64,2)</f>
        <v>21.18</v>
      </c>
    </row>
    <row r="65" spans="1:8" x14ac:dyDescent="0.25">
      <c r="A65" s="14" t="s">
        <v>133</v>
      </c>
      <c r="B65" s="14" t="s">
        <v>19</v>
      </c>
      <c r="C65" s="15">
        <v>2.94</v>
      </c>
      <c r="D65" s="14">
        <v>2.4064000000000001</v>
      </c>
      <c r="E65" s="23">
        <f>ROUND(C65*D65,2)</f>
        <v>7.07</v>
      </c>
      <c r="F65" s="16">
        <v>0</v>
      </c>
      <c r="G65" s="23">
        <f>ROUND(E65*F65,2)</f>
        <v>0</v>
      </c>
      <c r="H65" s="23">
        <f>ROUND(E65-G65,2)</f>
        <v>7.07</v>
      </c>
    </row>
    <row r="66" spans="1:8" x14ac:dyDescent="0.25">
      <c r="A66" s="14" t="s">
        <v>189</v>
      </c>
      <c r="B66" s="14" t="s">
        <v>19</v>
      </c>
      <c r="C66" s="15">
        <v>2.94</v>
      </c>
      <c r="D66" s="14">
        <v>21.995000000000001</v>
      </c>
      <c r="E66" s="23">
        <f>ROUND(C66*D66,2)</f>
        <v>64.67</v>
      </c>
      <c r="F66" s="16">
        <v>0</v>
      </c>
      <c r="G66" s="23">
        <f>ROUND(E66*F66,2)</f>
        <v>0</v>
      </c>
      <c r="H66" s="23">
        <f>ROUND(E66-G66,2)</f>
        <v>64.67</v>
      </c>
    </row>
    <row r="67" spans="1:8" x14ac:dyDescent="0.25">
      <c r="A67" s="13" t="s">
        <v>47</v>
      </c>
      <c r="C67" s="23"/>
      <c r="E67" s="23"/>
    </row>
    <row r="68" spans="1:8" x14ac:dyDescent="0.25">
      <c r="A68" s="14" t="s">
        <v>42</v>
      </c>
      <c r="B68" s="14" t="s">
        <v>48</v>
      </c>
      <c r="C68" s="15">
        <v>11.07</v>
      </c>
      <c r="D68" s="14">
        <v>1</v>
      </c>
      <c r="E68" s="23">
        <f>ROUND(C68*D68,2)</f>
        <v>11.07</v>
      </c>
      <c r="F68" s="16">
        <v>0</v>
      </c>
      <c r="G68" s="23">
        <f>ROUND(E68*F68,2)</f>
        <v>0</v>
      </c>
      <c r="H68" s="23">
        <f t="shared" ref="H68:H74" si="3">ROUND(E68-G68,2)</f>
        <v>11.07</v>
      </c>
    </row>
    <row r="69" spans="1:8" x14ac:dyDescent="0.25">
      <c r="A69" s="14" t="s">
        <v>38</v>
      </c>
      <c r="B69" s="14" t="s">
        <v>48</v>
      </c>
      <c r="C69" s="15">
        <v>5.75</v>
      </c>
      <c r="D69" s="14">
        <v>1</v>
      </c>
      <c r="E69" s="23">
        <f>ROUND(C69*D69,2)</f>
        <v>5.75</v>
      </c>
      <c r="F69" s="16">
        <v>0</v>
      </c>
      <c r="G69" s="23">
        <f>ROUND(E69*F69,2)</f>
        <v>0</v>
      </c>
      <c r="H69" s="23">
        <f t="shared" si="3"/>
        <v>5.75</v>
      </c>
    </row>
    <row r="70" spans="1:8" x14ac:dyDescent="0.25">
      <c r="A70" s="14" t="s">
        <v>133</v>
      </c>
      <c r="B70" s="14" t="s">
        <v>48</v>
      </c>
      <c r="C70" s="15">
        <v>6.51</v>
      </c>
      <c r="D70" s="14">
        <v>1</v>
      </c>
      <c r="E70" s="23">
        <f>ROUND(C70*D70,2)</f>
        <v>6.51</v>
      </c>
      <c r="F70" s="16">
        <v>0</v>
      </c>
      <c r="G70" s="23">
        <f>ROUND(E70*F70,2)</f>
        <v>0</v>
      </c>
      <c r="H70" s="23">
        <f t="shared" si="3"/>
        <v>6.51</v>
      </c>
    </row>
    <row r="71" spans="1:8" x14ac:dyDescent="0.25">
      <c r="A71" s="14" t="s">
        <v>189</v>
      </c>
      <c r="B71" s="14" t="s">
        <v>48</v>
      </c>
      <c r="C71" s="15">
        <v>14.31</v>
      </c>
      <c r="D71" s="14">
        <v>1</v>
      </c>
      <c r="E71" s="23">
        <f>ROUND(C71*D71,2)</f>
        <v>14.31</v>
      </c>
      <c r="F71" s="16">
        <v>0</v>
      </c>
      <c r="G71" s="23">
        <f>ROUND(E71*F71,2)</f>
        <v>0</v>
      </c>
      <c r="H71" s="23">
        <f t="shared" si="3"/>
        <v>14.31</v>
      </c>
    </row>
    <row r="72" spans="1:8" x14ac:dyDescent="0.25">
      <c r="A72" s="9" t="s">
        <v>49</v>
      </c>
      <c r="B72" s="9" t="s">
        <v>48</v>
      </c>
      <c r="C72" s="10">
        <v>32.869999999999997</v>
      </c>
      <c r="D72" s="9">
        <v>1</v>
      </c>
      <c r="E72" s="22">
        <f>ROUND(C72*D72,2)</f>
        <v>32.869999999999997</v>
      </c>
      <c r="F72" s="11">
        <v>0</v>
      </c>
      <c r="G72" s="22">
        <f>ROUND(E72*F72,2)</f>
        <v>0</v>
      </c>
      <c r="H72" s="22">
        <f t="shared" si="3"/>
        <v>32.869999999999997</v>
      </c>
    </row>
    <row r="73" spans="1:8" x14ac:dyDescent="0.25">
      <c r="A73" s="7" t="s">
        <v>50</v>
      </c>
      <c r="C73" s="23"/>
      <c r="E73" s="23">
        <f>SUM(E12:E72)</f>
        <v>1049.8800000000001</v>
      </c>
      <c r="G73" s="12">
        <f>SUM(G12:G72)</f>
        <v>0</v>
      </c>
      <c r="H73" s="12">
        <f t="shared" si="3"/>
        <v>1049.8800000000001</v>
      </c>
    </row>
    <row r="74" spans="1:8" x14ac:dyDescent="0.25">
      <c r="A74" s="7" t="s">
        <v>51</v>
      </c>
      <c r="C74" s="23"/>
      <c r="E74" s="23" t="e">
        <f>+#REF!-E73</f>
        <v>#REF!</v>
      </c>
      <c r="G74" s="12" t="e">
        <f>+#REF!-G73</f>
        <v>#REF!</v>
      </c>
      <c r="H74" s="12" t="e">
        <f t="shared" si="3"/>
        <v>#REF!</v>
      </c>
    </row>
    <row r="75" spans="1:8" x14ac:dyDescent="0.25">
      <c r="A75" t="s">
        <v>12</v>
      </c>
      <c r="C75" s="23"/>
      <c r="E75" s="23"/>
    </row>
    <row r="76" spans="1:8" x14ac:dyDescent="0.25">
      <c r="A76" s="7" t="s">
        <v>52</v>
      </c>
      <c r="C76" s="23"/>
      <c r="E76" s="23"/>
    </row>
    <row r="77" spans="1:8" x14ac:dyDescent="0.25">
      <c r="A77" s="14" t="s">
        <v>42</v>
      </c>
      <c r="B77" s="14" t="s">
        <v>48</v>
      </c>
      <c r="C77" s="15">
        <v>30.87</v>
      </c>
      <c r="D77" s="14">
        <v>1</v>
      </c>
      <c r="E77" s="23">
        <f>ROUND(C77*D77,2)</f>
        <v>30.87</v>
      </c>
      <c r="F77" s="16">
        <v>0</v>
      </c>
      <c r="G77" s="23">
        <f>ROUND(E77*F77,2)</f>
        <v>0</v>
      </c>
      <c r="H77" s="23">
        <f t="shared" ref="H77:H83" si="4">ROUND(E77-G77,2)</f>
        <v>30.87</v>
      </c>
    </row>
    <row r="78" spans="1:8" x14ac:dyDescent="0.25">
      <c r="A78" s="14" t="s">
        <v>38</v>
      </c>
      <c r="B78" s="14" t="s">
        <v>48</v>
      </c>
      <c r="C78" s="15">
        <v>44.45</v>
      </c>
      <c r="D78" s="14">
        <v>1</v>
      </c>
      <c r="E78" s="23">
        <f>ROUND(C78*D78,2)</f>
        <v>44.45</v>
      </c>
      <c r="F78" s="16">
        <v>0</v>
      </c>
      <c r="G78" s="23">
        <f>ROUND(E78*F78,2)</f>
        <v>0</v>
      </c>
      <c r="H78" s="23">
        <f t="shared" si="4"/>
        <v>44.45</v>
      </c>
    </row>
    <row r="79" spans="1:8" x14ac:dyDescent="0.25">
      <c r="A79" s="14" t="s">
        <v>133</v>
      </c>
      <c r="B79" s="14" t="s">
        <v>48</v>
      </c>
      <c r="C79" s="15">
        <v>31.16</v>
      </c>
      <c r="D79" s="14">
        <v>1</v>
      </c>
      <c r="E79" s="23">
        <f>ROUND(C79*D79,2)</f>
        <v>31.16</v>
      </c>
      <c r="F79" s="16">
        <v>0</v>
      </c>
      <c r="G79" s="23">
        <f>ROUND(E79*F79,2)</f>
        <v>0</v>
      </c>
      <c r="H79" s="23">
        <f t="shared" si="4"/>
        <v>31.16</v>
      </c>
    </row>
    <row r="80" spans="1:8" x14ac:dyDescent="0.25">
      <c r="A80" s="9" t="s">
        <v>189</v>
      </c>
      <c r="B80" s="9" t="s">
        <v>48</v>
      </c>
      <c r="C80" s="10">
        <v>92.37</v>
      </c>
      <c r="D80" s="9">
        <v>1</v>
      </c>
      <c r="E80" s="22">
        <f>ROUND(C80*D80,2)</f>
        <v>92.37</v>
      </c>
      <c r="F80" s="11">
        <v>0</v>
      </c>
      <c r="G80" s="22">
        <f>ROUND(E80*F80,2)</f>
        <v>0</v>
      </c>
      <c r="H80" s="22">
        <f t="shared" si="4"/>
        <v>92.37</v>
      </c>
    </row>
    <row r="81" spans="1:8" x14ac:dyDescent="0.25">
      <c r="A81" s="7" t="s">
        <v>53</v>
      </c>
      <c r="C81" s="23"/>
      <c r="E81" s="23">
        <f>SUM(E77:E80)</f>
        <v>198.85000000000002</v>
      </c>
      <c r="G81" s="12">
        <f>SUM(G77:G80)</f>
        <v>0</v>
      </c>
      <c r="H81" s="12">
        <f t="shared" si="4"/>
        <v>198.85</v>
      </c>
    </row>
    <row r="82" spans="1:8" x14ac:dyDescent="0.25">
      <c r="A82" s="7" t="s">
        <v>54</v>
      </c>
      <c r="C82" s="23"/>
      <c r="E82" s="23">
        <f>+E73+E81</f>
        <v>1248.73</v>
      </c>
      <c r="G82" s="12">
        <f>+G73+G81</f>
        <v>0</v>
      </c>
      <c r="H82" s="12">
        <f t="shared" si="4"/>
        <v>1248.73</v>
      </c>
    </row>
    <row r="83" spans="1:8" x14ac:dyDescent="0.25">
      <c r="A83" s="7" t="s">
        <v>55</v>
      </c>
      <c r="C83" s="23"/>
      <c r="E83" s="23" t="e">
        <f>+#REF!-E82</f>
        <v>#REF!</v>
      </c>
      <c r="G83" s="12" t="e">
        <f>+#REF!-G82</f>
        <v>#REF!</v>
      </c>
      <c r="H83" s="12" t="e">
        <f t="shared" si="4"/>
        <v>#REF!</v>
      </c>
    </row>
    <row r="84" spans="1:8" x14ac:dyDescent="0.25">
      <c r="A84" t="s">
        <v>119</v>
      </c>
      <c r="C84" s="23"/>
      <c r="E84" s="23"/>
    </row>
    <row r="85" spans="1:8" x14ac:dyDescent="0.25">
      <c r="A85" t="s">
        <v>483</v>
      </c>
      <c r="C85" s="23"/>
      <c r="E85" s="23"/>
    </row>
    <row r="86" spans="1:8" x14ac:dyDescent="0.25">
      <c r="A86" s="7" t="s">
        <v>120</v>
      </c>
      <c r="C86" s="23"/>
      <c r="E86" s="23"/>
    </row>
    <row r="87" spans="1:8" x14ac:dyDescent="0.25">
      <c r="A87" s="7" t="s">
        <v>121</v>
      </c>
      <c r="C87" s="23"/>
      <c r="E87" s="23"/>
    </row>
    <row r="98" spans="1:8" x14ac:dyDescent="0.25">
      <c r="A98" t="str" cm="1">
        <f t="array" aca="1" ref="A98" ca="1">MID(CELL("filename",A1),FIND("]",CELL("filename",A1))+1,256)</f>
        <v>rice14</v>
      </c>
    </row>
    <row r="99" spans="1:8" x14ac:dyDescent="0.25">
      <c r="A99" s="7" t="s">
        <v>50</v>
      </c>
      <c r="E99" s="25">
        <f>VLOOKUP(A99,$A$1:$H$98,5,FALSE)</f>
        <v>1049.8800000000001</v>
      </c>
    </row>
    <row r="100" spans="1:8" x14ac:dyDescent="0.25">
      <c r="A100" s="7" t="s">
        <v>288</v>
      </c>
      <c r="E100" s="25">
        <f>VLOOKUP(A100,$A$1:$H$98,5,FALSE)</f>
        <v>198.85000000000002</v>
      </c>
    </row>
    <row r="101" spans="1:8" x14ac:dyDescent="0.25">
      <c r="A101" s="7" t="s">
        <v>289</v>
      </c>
      <c r="E101" s="25">
        <f t="shared" ref="E101:E102" si="5">VLOOKUP(A101,$A$1:$H$98,5,FALSE)</f>
        <v>1248.73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236DA-7F38-4010-8D44-266F0A2853EE}">
  <sheetPr codeName="Sheet57"/>
  <dimension ref="A1:H116"/>
  <sheetViews>
    <sheetView topLeftCell="A109" workbookViewId="0">
      <selection activeCell="D7" sqref="D7"/>
    </sheetView>
  </sheetViews>
  <sheetFormatPr defaultRowHeight="15" x14ac:dyDescent="0.25"/>
  <cols>
    <col min="1" max="1" width="25.5703125" customWidth="1"/>
    <col min="5" max="5" width="11" customWidth="1"/>
    <col min="8" max="8" width="11" customWidth="1"/>
  </cols>
  <sheetData>
    <row r="1" spans="1:8" x14ac:dyDescent="0.25">
      <c r="A1" s="81" t="s">
        <v>227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317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518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C8" s="23"/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3.5</v>
      </c>
      <c r="E12" s="23">
        <f>ROUND(C12*D12,2)</f>
        <v>28.18</v>
      </c>
      <c r="F12" s="16">
        <v>0</v>
      </c>
      <c r="G12" s="23">
        <f>ROUND(E12*F12,2)</f>
        <v>0</v>
      </c>
      <c r="H12" s="23">
        <f>ROUND(E12-G12,2)</f>
        <v>28.18</v>
      </c>
    </row>
    <row r="13" spans="1:8" x14ac:dyDescent="0.25">
      <c r="A13" s="14" t="s">
        <v>199</v>
      </c>
      <c r="B13" s="14" t="s">
        <v>16</v>
      </c>
      <c r="C13" s="15">
        <v>9.5</v>
      </c>
      <c r="D13" s="14">
        <v>1</v>
      </c>
      <c r="E13" s="23">
        <f>ROUND(C13*D13,2)</f>
        <v>9.5</v>
      </c>
      <c r="F13" s="16">
        <v>0</v>
      </c>
      <c r="G13" s="23">
        <f>ROUND(E13*F13,2)</f>
        <v>0</v>
      </c>
      <c r="H13" s="23">
        <f>ROUND(E13-G13,2)</f>
        <v>9.5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1.3</v>
      </c>
      <c r="E14" s="23">
        <f>ROUND(C14*D14,2)</f>
        <v>9.75</v>
      </c>
      <c r="F14" s="16">
        <v>0</v>
      </c>
      <c r="G14" s="23">
        <f>ROUND(E14*F14,2)</f>
        <v>0</v>
      </c>
      <c r="H14" s="23">
        <f>ROUND(E14-G14,2)</f>
        <v>9.75</v>
      </c>
    </row>
    <row r="15" spans="1:8" x14ac:dyDescent="0.25">
      <c r="A15" s="13" t="s">
        <v>20</v>
      </c>
      <c r="C15" s="23"/>
      <c r="E15" s="23"/>
    </row>
    <row r="16" spans="1:8" x14ac:dyDescent="0.25">
      <c r="A16" s="14" t="s">
        <v>166</v>
      </c>
      <c r="B16" s="14" t="s">
        <v>21</v>
      </c>
      <c r="C16" s="15">
        <v>26.41</v>
      </c>
      <c r="D16" s="14">
        <v>0.5</v>
      </c>
      <c r="E16" s="23">
        <f>ROUND(C16*D16,2)</f>
        <v>13.21</v>
      </c>
      <c r="F16" s="16">
        <v>0</v>
      </c>
      <c r="G16" s="23">
        <f>ROUND(E16*F16,2)</f>
        <v>0</v>
      </c>
      <c r="H16" s="23">
        <f>ROUND(E16-G16,2)</f>
        <v>13.21</v>
      </c>
    </row>
    <row r="17" spans="1:8" x14ac:dyDescent="0.25">
      <c r="A17" s="14" t="s">
        <v>153</v>
      </c>
      <c r="B17" s="14" t="s">
        <v>21</v>
      </c>
      <c r="C17" s="15">
        <v>43.41</v>
      </c>
      <c r="D17" s="14">
        <v>0.5</v>
      </c>
      <c r="E17" s="23">
        <f>ROUND(C17*D17,2)</f>
        <v>21.71</v>
      </c>
      <c r="F17" s="16">
        <v>0</v>
      </c>
      <c r="G17" s="23">
        <f>ROUND(E17*F17,2)</f>
        <v>0</v>
      </c>
      <c r="H17" s="23">
        <f>ROUND(E17-G17,2)</f>
        <v>21.71</v>
      </c>
    </row>
    <row r="18" spans="1:8" x14ac:dyDescent="0.25">
      <c r="A18" s="14" t="s">
        <v>167</v>
      </c>
      <c r="B18" s="14" t="s">
        <v>21</v>
      </c>
      <c r="C18" s="15">
        <v>31.08</v>
      </c>
      <c r="D18" s="14">
        <v>4.87</v>
      </c>
      <c r="E18" s="23">
        <f>ROUND(C18*D18,2)</f>
        <v>151.36000000000001</v>
      </c>
      <c r="F18" s="16">
        <v>0</v>
      </c>
      <c r="G18" s="23">
        <f>ROUND(E18*F18,2)</f>
        <v>0</v>
      </c>
      <c r="H18" s="23">
        <f>ROUND(E18-G18,2)</f>
        <v>151.36000000000001</v>
      </c>
    </row>
    <row r="19" spans="1:8" x14ac:dyDescent="0.25">
      <c r="A19" s="14" t="s">
        <v>168</v>
      </c>
      <c r="B19" s="14" t="s">
        <v>26</v>
      </c>
      <c r="C19" s="15">
        <v>18.2</v>
      </c>
      <c r="D19" s="14">
        <v>0.8</v>
      </c>
      <c r="E19" s="23">
        <f>ROUND(C19*D19,2)</f>
        <v>14.56</v>
      </c>
      <c r="F19" s="16">
        <v>0</v>
      </c>
      <c r="G19" s="23">
        <f>ROUND(E19*F19,2)</f>
        <v>0</v>
      </c>
      <c r="H19" s="23">
        <f>ROUND(E19-G19,2)</f>
        <v>14.56</v>
      </c>
    </row>
    <row r="20" spans="1:8" x14ac:dyDescent="0.25">
      <c r="A20" s="13" t="s">
        <v>24</v>
      </c>
      <c r="C20" s="23"/>
      <c r="E20" s="23"/>
    </row>
    <row r="21" spans="1:8" x14ac:dyDescent="0.25">
      <c r="A21" s="14" t="s">
        <v>25</v>
      </c>
      <c r="B21" s="14" t="s">
        <v>18</v>
      </c>
      <c r="C21" s="15">
        <v>0.12</v>
      </c>
      <c r="D21" s="14">
        <v>80</v>
      </c>
      <c r="E21" s="23">
        <f t="shared" ref="E21:E28" si="0">ROUND(C21*D21,2)</f>
        <v>9.6</v>
      </c>
      <c r="F21" s="16">
        <v>0</v>
      </c>
      <c r="G21" s="23">
        <f t="shared" ref="G21:G28" si="1">ROUND(E21*F21,2)</f>
        <v>0</v>
      </c>
      <c r="H21" s="23">
        <f t="shared" ref="H21:H28" si="2">ROUND(E21-G21,2)</f>
        <v>9.6</v>
      </c>
    </row>
    <row r="22" spans="1:8" x14ac:dyDescent="0.25">
      <c r="A22" s="14" t="s">
        <v>137</v>
      </c>
      <c r="B22" s="14" t="s">
        <v>26</v>
      </c>
      <c r="C22" s="15">
        <v>2.69</v>
      </c>
      <c r="D22" s="14">
        <v>2</v>
      </c>
      <c r="E22" s="23">
        <f t="shared" si="0"/>
        <v>5.38</v>
      </c>
      <c r="F22" s="16">
        <v>0</v>
      </c>
      <c r="G22" s="23">
        <f t="shared" si="1"/>
        <v>0</v>
      </c>
      <c r="H22" s="23">
        <f t="shared" si="2"/>
        <v>5.38</v>
      </c>
    </row>
    <row r="23" spans="1:8" x14ac:dyDescent="0.25">
      <c r="A23" s="14" t="s">
        <v>169</v>
      </c>
      <c r="B23" s="14" t="s">
        <v>26</v>
      </c>
      <c r="C23" s="15">
        <v>13.75</v>
      </c>
      <c r="D23" s="14">
        <v>1.3</v>
      </c>
      <c r="E23" s="23">
        <f t="shared" si="0"/>
        <v>17.88</v>
      </c>
      <c r="F23" s="16">
        <v>0</v>
      </c>
      <c r="G23" s="23">
        <f t="shared" si="1"/>
        <v>0</v>
      </c>
      <c r="H23" s="23">
        <f t="shared" si="2"/>
        <v>17.88</v>
      </c>
    </row>
    <row r="24" spans="1:8" x14ac:dyDescent="0.25">
      <c r="A24" s="14" t="s">
        <v>170</v>
      </c>
      <c r="B24" s="14" t="s">
        <v>18</v>
      </c>
      <c r="C24" s="15">
        <v>6.91</v>
      </c>
      <c r="D24" s="14">
        <v>3</v>
      </c>
      <c r="E24" s="23">
        <f t="shared" si="0"/>
        <v>20.73</v>
      </c>
      <c r="F24" s="16">
        <v>0</v>
      </c>
      <c r="G24" s="23">
        <f t="shared" si="1"/>
        <v>0</v>
      </c>
      <c r="H24" s="23">
        <f t="shared" si="2"/>
        <v>20.73</v>
      </c>
    </row>
    <row r="25" spans="1:8" x14ac:dyDescent="0.25">
      <c r="A25" s="14" t="s">
        <v>313</v>
      </c>
      <c r="B25" s="14" t="s">
        <v>18</v>
      </c>
      <c r="C25" s="15">
        <v>4.0999999999999996</v>
      </c>
      <c r="D25" s="14">
        <v>11</v>
      </c>
      <c r="E25" s="23">
        <f t="shared" si="0"/>
        <v>45.1</v>
      </c>
      <c r="F25" s="16">
        <v>0</v>
      </c>
      <c r="G25" s="23">
        <f t="shared" si="1"/>
        <v>0</v>
      </c>
      <c r="H25" s="23">
        <f t="shared" si="2"/>
        <v>45.1</v>
      </c>
    </row>
    <row r="26" spans="1:8" x14ac:dyDescent="0.25">
      <c r="A26" s="14" t="s">
        <v>172</v>
      </c>
      <c r="B26" s="14" t="s">
        <v>26</v>
      </c>
      <c r="C26" s="15">
        <v>17.78</v>
      </c>
      <c r="D26" s="14">
        <v>2</v>
      </c>
      <c r="E26" s="23">
        <f t="shared" si="0"/>
        <v>35.56</v>
      </c>
      <c r="F26" s="16">
        <v>0</v>
      </c>
      <c r="G26" s="23">
        <f t="shared" si="1"/>
        <v>0</v>
      </c>
      <c r="H26" s="23">
        <f t="shared" si="2"/>
        <v>35.56</v>
      </c>
    </row>
    <row r="27" spans="1:8" x14ac:dyDescent="0.25">
      <c r="A27" s="14" t="s">
        <v>202</v>
      </c>
      <c r="B27" s="14" t="s">
        <v>18</v>
      </c>
      <c r="C27" s="15">
        <v>4.2699999999999996</v>
      </c>
      <c r="D27" s="14">
        <v>1.5</v>
      </c>
      <c r="E27" s="23">
        <f t="shared" si="0"/>
        <v>6.41</v>
      </c>
      <c r="F27" s="16">
        <v>0</v>
      </c>
      <c r="G27" s="23">
        <f t="shared" si="1"/>
        <v>0</v>
      </c>
      <c r="H27" s="23">
        <f t="shared" si="2"/>
        <v>6.41</v>
      </c>
    </row>
    <row r="28" spans="1:8" x14ac:dyDescent="0.25">
      <c r="A28" s="14" t="s">
        <v>174</v>
      </c>
      <c r="B28" s="14" t="s">
        <v>18</v>
      </c>
      <c r="C28" s="15">
        <v>3</v>
      </c>
      <c r="D28" s="14">
        <v>7.5</v>
      </c>
      <c r="E28" s="23">
        <f t="shared" si="0"/>
        <v>22.5</v>
      </c>
      <c r="F28" s="16">
        <v>0</v>
      </c>
      <c r="G28" s="23">
        <f t="shared" si="1"/>
        <v>0</v>
      </c>
      <c r="H28" s="23">
        <f t="shared" si="2"/>
        <v>22.5</v>
      </c>
    </row>
    <row r="29" spans="1:8" x14ac:dyDescent="0.25">
      <c r="A29" s="13" t="s">
        <v>27</v>
      </c>
      <c r="C29" s="23"/>
      <c r="E29" s="23"/>
    </row>
    <row r="30" spans="1:8" x14ac:dyDescent="0.25">
      <c r="A30" s="14" t="s">
        <v>395</v>
      </c>
      <c r="B30" s="14" t="s">
        <v>18</v>
      </c>
      <c r="C30" s="15">
        <v>1.23</v>
      </c>
      <c r="D30" s="14">
        <v>8</v>
      </c>
      <c r="E30" s="23">
        <f>ROUND(C30*D30,2)</f>
        <v>9.84</v>
      </c>
      <c r="F30" s="16">
        <v>0</v>
      </c>
      <c r="G30" s="23">
        <f>ROUND(E30*F30,2)</f>
        <v>0</v>
      </c>
      <c r="H30" s="23">
        <f>ROUND(E30-G30,2)</f>
        <v>9.84</v>
      </c>
    </row>
    <row r="31" spans="1:8" x14ac:dyDescent="0.25">
      <c r="A31" s="14" t="s">
        <v>468</v>
      </c>
      <c r="B31" s="14" t="s">
        <v>18</v>
      </c>
      <c r="C31" s="15">
        <v>3.73</v>
      </c>
      <c r="D31" s="14">
        <v>0.6</v>
      </c>
      <c r="E31" s="23">
        <f>ROUND(C31*D31,2)</f>
        <v>2.2400000000000002</v>
      </c>
      <c r="F31" s="16">
        <v>0</v>
      </c>
      <c r="G31" s="23">
        <f>ROUND(E31*F31,2)</f>
        <v>0</v>
      </c>
      <c r="H31" s="23">
        <f>ROUND(E31-G31,2)</f>
        <v>2.2400000000000002</v>
      </c>
    </row>
    <row r="32" spans="1:8" x14ac:dyDescent="0.25">
      <c r="A32" s="13" t="s">
        <v>30</v>
      </c>
      <c r="C32" s="23"/>
      <c r="E32" s="23"/>
    </row>
    <row r="33" spans="1:8" x14ac:dyDescent="0.25">
      <c r="A33" s="14" t="s">
        <v>31</v>
      </c>
      <c r="B33" s="14" t="s">
        <v>32</v>
      </c>
      <c r="C33" s="15">
        <v>0.24</v>
      </c>
      <c r="D33" s="14">
        <v>33</v>
      </c>
      <c r="E33" s="23">
        <f>ROUND(C33*D33,2)</f>
        <v>7.92</v>
      </c>
      <c r="F33" s="16">
        <v>0</v>
      </c>
      <c r="G33" s="23">
        <f>ROUND(E33*F33,2)</f>
        <v>0</v>
      </c>
      <c r="H33" s="23">
        <f>ROUND(E33-G33,2)</f>
        <v>7.92</v>
      </c>
    </row>
    <row r="34" spans="1:8" x14ac:dyDescent="0.25">
      <c r="A34" s="13" t="s">
        <v>33</v>
      </c>
      <c r="C34" s="23"/>
      <c r="E34" s="23"/>
    </row>
    <row r="35" spans="1:8" x14ac:dyDescent="0.25">
      <c r="A35" s="14" t="s">
        <v>314</v>
      </c>
      <c r="B35" s="14" t="s">
        <v>29</v>
      </c>
      <c r="C35" s="15">
        <v>6.34</v>
      </c>
      <c r="D35" s="14">
        <v>23</v>
      </c>
      <c r="E35" s="23">
        <f>ROUND(C35*D35,2)</f>
        <v>145.82</v>
      </c>
      <c r="F35" s="16">
        <v>0</v>
      </c>
      <c r="G35" s="23">
        <f>ROUND(E35*F35,2)</f>
        <v>0</v>
      </c>
      <c r="H35" s="23">
        <f>ROUND(E35-G35,2)</f>
        <v>145.82</v>
      </c>
    </row>
    <row r="36" spans="1:8" x14ac:dyDescent="0.25">
      <c r="A36" s="14" t="s">
        <v>315</v>
      </c>
      <c r="B36" s="14" t="s">
        <v>29</v>
      </c>
      <c r="C36" s="15">
        <v>6.34</v>
      </c>
      <c r="D36" s="14">
        <v>4.25</v>
      </c>
      <c r="E36" s="23">
        <f>ROUND(C36*D36,2)</f>
        <v>26.95</v>
      </c>
      <c r="F36" s="16">
        <v>0</v>
      </c>
      <c r="G36" s="23">
        <f>ROUND(E36*F36,2)</f>
        <v>0</v>
      </c>
      <c r="H36" s="23">
        <f>ROUND(E36-G36,2)</f>
        <v>26.95</v>
      </c>
    </row>
    <row r="37" spans="1:8" x14ac:dyDescent="0.25">
      <c r="A37" s="14" t="s">
        <v>176</v>
      </c>
      <c r="B37" s="14" t="s">
        <v>177</v>
      </c>
      <c r="C37" s="15">
        <v>0.28999999999999998</v>
      </c>
      <c r="D37" s="14">
        <v>4.25</v>
      </c>
      <c r="E37" s="23">
        <f>ROUND(C37*D37,2)</f>
        <v>1.23</v>
      </c>
      <c r="F37" s="16">
        <v>0</v>
      </c>
      <c r="G37" s="23">
        <f>ROUND(E37*F37,2)</f>
        <v>0</v>
      </c>
      <c r="H37" s="23">
        <f>ROUND(E37-G37,2)</f>
        <v>1.23</v>
      </c>
    </row>
    <row r="38" spans="1:8" x14ac:dyDescent="0.25">
      <c r="A38" s="13" t="s">
        <v>113</v>
      </c>
      <c r="C38" s="23"/>
      <c r="E38" s="23"/>
    </row>
    <row r="39" spans="1:8" x14ac:dyDescent="0.25">
      <c r="A39" s="14" t="s">
        <v>180</v>
      </c>
      <c r="B39" s="14" t="s">
        <v>26</v>
      </c>
      <c r="C39" s="15">
        <v>3.5</v>
      </c>
      <c r="D39" s="14">
        <v>1.5</v>
      </c>
      <c r="E39" s="23">
        <f>ROUND(C39*D39,2)</f>
        <v>5.25</v>
      </c>
      <c r="F39" s="16">
        <v>0</v>
      </c>
      <c r="G39" s="23">
        <f>ROUND(E39*F39,2)</f>
        <v>0</v>
      </c>
      <c r="H39" s="23">
        <f>ROUND(E39-G39,2)</f>
        <v>5.25</v>
      </c>
    </row>
    <row r="40" spans="1:8" x14ac:dyDescent="0.25">
      <c r="A40" s="14" t="s">
        <v>179</v>
      </c>
      <c r="B40" s="14" t="s">
        <v>26</v>
      </c>
      <c r="C40" s="15">
        <v>2</v>
      </c>
      <c r="D40" s="14">
        <v>0.5</v>
      </c>
      <c r="E40" s="23">
        <f>ROUND(C40*D40,2)</f>
        <v>1</v>
      </c>
      <c r="F40" s="16">
        <v>0</v>
      </c>
      <c r="G40" s="23">
        <f>ROUND(E40*F40,2)</f>
        <v>0</v>
      </c>
      <c r="H40" s="23">
        <f>ROUND(E40-G40,2)</f>
        <v>1</v>
      </c>
    </row>
    <row r="41" spans="1:8" x14ac:dyDescent="0.25">
      <c r="A41" s="14" t="s">
        <v>182</v>
      </c>
      <c r="B41" s="14" t="s">
        <v>26</v>
      </c>
      <c r="C41" s="15">
        <v>2.86</v>
      </c>
      <c r="D41" s="14">
        <v>4</v>
      </c>
      <c r="E41" s="23">
        <f>ROUND(C41*D41,2)</f>
        <v>11.44</v>
      </c>
      <c r="F41" s="16">
        <v>0</v>
      </c>
      <c r="G41" s="23">
        <f>ROUND(E41*F41,2)</f>
        <v>0</v>
      </c>
      <c r="H41" s="23">
        <f>ROUND(E41-G41,2)</f>
        <v>11.44</v>
      </c>
    </row>
    <row r="42" spans="1:8" x14ac:dyDescent="0.25">
      <c r="A42" s="13" t="s">
        <v>61</v>
      </c>
      <c r="C42" s="23"/>
      <c r="E42" s="23"/>
    </row>
    <row r="43" spans="1:8" x14ac:dyDescent="0.25">
      <c r="A43" s="14" t="s">
        <v>183</v>
      </c>
      <c r="B43" s="14" t="s">
        <v>21</v>
      </c>
      <c r="C43" s="15">
        <v>13.6</v>
      </c>
      <c r="D43" s="14">
        <v>5.87</v>
      </c>
      <c r="E43" s="23">
        <f>ROUND(C43*D43,2)</f>
        <v>79.83</v>
      </c>
      <c r="F43" s="16">
        <v>0</v>
      </c>
      <c r="G43" s="23">
        <f>ROUND(E43*F43,2)</f>
        <v>0</v>
      </c>
      <c r="H43" s="23">
        <f>ROUND(E43-G43,2)</f>
        <v>79.83</v>
      </c>
    </row>
    <row r="44" spans="1:8" x14ac:dyDescent="0.25">
      <c r="A44" s="13" t="s">
        <v>130</v>
      </c>
      <c r="C44" s="23"/>
      <c r="E44" s="23"/>
    </row>
    <row r="45" spans="1:8" x14ac:dyDescent="0.25">
      <c r="A45" s="14" t="s">
        <v>184</v>
      </c>
      <c r="B45" s="14" t="s">
        <v>123</v>
      </c>
      <c r="C45" s="15">
        <v>0.3</v>
      </c>
      <c r="D45" s="14">
        <v>180</v>
      </c>
      <c r="E45" s="23">
        <f>ROUND(C45*D45,2)</f>
        <v>54</v>
      </c>
      <c r="F45" s="16">
        <v>0</v>
      </c>
      <c r="G45" s="23">
        <f>ROUND(E45*F45,2)</f>
        <v>0</v>
      </c>
      <c r="H45" s="23">
        <f>ROUND(E45-G45,2)</f>
        <v>54</v>
      </c>
    </row>
    <row r="46" spans="1:8" x14ac:dyDescent="0.25">
      <c r="A46" s="13" t="s">
        <v>185</v>
      </c>
      <c r="C46" s="23"/>
      <c r="E46" s="23"/>
    </row>
    <row r="47" spans="1:8" x14ac:dyDescent="0.25">
      <c r="A47" s="14" t="s">
        <v>186</v>
      </c>
      <c r="B47" s="14" t="s">
        <v>123</v>
      </c>
      <c r="C47" s="15">
        <v>0.4</v>
      </c>
      <c r="D47" s="14">
        <v>180</v>
      </c>
      <c r="E47" s="23">
        <f>ROUND(C47*D47,2)</f>
        <v>72</v>
      </c>
      <c r="F47" s="16">
        <v>0</v>
      </c>
      <c r="G47" s="23">
        <f>ROUND(E47*F47,2)</f>
        <v>0</v>
      </c>
      <c r="H47" s="23">
        <f>ROUND(E47-G47,2)</f>
        <v>72</v>
      </c>
    </row>
    <row r="48" spans="1:8" x14ac:dyDescent="0.25">
      <c r="A48" s="13" t="s">
        <v>99</v>
      </c>
      <c r="C48" s="23"/>
      <c r="E48" s="23"/>
    </row>
    <row r="49" spans="1:8" x14ac:dyDescent="0.25">
      <c r="A49" s="14" t="s">
        <v>187</v>
      </c>
      <c r="B49" s="14" t="s">
        <v>48</v>
      </c>
      <c r="C49" s="15">
        <v>4.5</v>
      </c>
      <c r="D49" s="14">
        <v>0.5</v>
      </c>
      <c r="E49" s="23">
        <f>ROUND(C49*D49,2)</f>
        <v>2.25</v>
      </c>
      <c r="F49" s="16">
        <v>0</v>
      </c>
      <c r="G49" s="23">
        <f>ROUND(E49*F49,2)</f>
        <v>0</v>
      </c>
      <c r="H49" s="23">
        <f>ROUND(E49-G49,2)</f>
        <v>2.25</v>
      </c>
    </row>
    <row r="50" spans="1:8" x14ac:dyDescent="0.25">
      <c r="A50" s="13" t="s">
        <v>115</v>
      </c>
      <c r="C50" s="23"/>
      <c r="E50" s="23"/>
    </row>
    <row r="51" spans="1:8" x14ac:dyDescent="0.25">
      <c r="A51" s="14" t="s">
        <v>188</v>
      </c>
      <c r="B51" s="14" t="s">
        <v>48</v>
      </c>
      <c r="C51" s="15">
        <v>8</v>
      </c>
      <c r="D51" s="14">
        <v>1</v>
      </c>
      <c r="E51" s="23">
        <f>ROUND(C51*D51,2)</f>
        <v>8</v>
      </c>
      <c r="F51" s="16">
        <v>0</v>
      </c>
      <c r="G51" s="23">
        <f>ROUND(E51*F51,2)</f>
        <v>0</v>
      </c>
      <c r="H51" s="23">
        <f>ROUND(E51-G51,2)</f>
        <v>8</v>
      </c>
    </row>
    <row r="52" spans="1:8" x14ac:dyDescent="0.25">
      <c r="A52" s="13" t="s">
        <v>117</v>
      </c>
      <c r="C52" s="23"/>
      <c r="E52" s="23"/>
    </row>
    <row r="53" spans="1:8" x14ac:dyDescent="0.25">
      <c r="A53" s="14" t="s">
        <v>118</v>
      </c>
      <c r="B53" s="14" t="s">
        <v>48</v>
      </c>
      <c r="C53" s="15">
        <v>10</v>
      </c>
      <c r="D53" s="14">
        <v>0.33300000000000002</v>
      </c>
      <c r="E53" s="23">
        <f>ROUND(C53*D53,2)</f>
        <v>3.33</v>
      </c>
      <c r="F53" s="16">
        <v>0</v>
      </c>
      <c r="G53" s="23">
        <f>ROUND(E53*F53,2)</f>
        <v>0</v>
      </c>
      <c r="H53" s="23">
        <f>ROUND(E53-G53,2)</f>
        <v>3.33</v>
      </c>
    </row>
    <row r="54" spans="1:8" x14ac:dyDescent="0.25">
      <c r="A54" s="13" t="s">
        <v>37</v>
      </c>
      <c r="C54" s="23"/>
      <c r="E54" s="23"/>
    </row>
    <row r="55" spans="1:8" x14ac:dyDescent="0.25">
      <c r="A55" s="14" t="s">
        <v>38</v>
      </c>
      <c r="B55" s="14" t="s">
        <v>39</v>
      </c>
      <c r="C55" s="15">
        <v>19.28</v>
      </c>
      <c r="D55" s="14">
        <v>0.52810000000000001</v>
      </c>
      <c r="E55" s="23">
        <f>ROUND(C55*D55,2)</f>
        <v>10.18</v>
      </c>
      <c r="F55" s="16">
        <v>0</v>
      </c>
      <c r="G55" s="23">
        <f>ROUND(E55*F55,2)</f>
        <v>0</v>
      </c>
      <c r="H55" s="23">
        <f>ROUND(E55-G55,2)</f>
        <v>10.18</v>
      </c>
    </row>
    <row r="56" spans="1:8" x14ac:dyDescent="0.25">
      <c r="A56" s="14" t="s">
        <v>133</v>
      </c>
      <c r="B56" s="14" t="s">
        <v>39</v>
      </c>
      <c r="C56" s="15">
        <v>19.28</v>
      </c>
      <c r="D56" s="14">
        <v>0.11</v>
      </c>
      <c r="E56" s="23">
        <f>ROUND(C56*D56,2)</f>
        <v>2.12</v>
      </c>
      <c r="F56" s="16">
        <v>0</v>
      </c>
      <c r="G56" s="23">
        <f>ROUND(E56*F56,2)</f>
        <v>0</v>
      </c>
      <c r="H56" s="23">
        <f>ROUND(E56-G56,2)</f>
        <v>2.12</v>
      </c>
    </row>
    <row r="57" spans="1:8" x14ac:dyDescent="0.25">
      <c r="A57" s="13" t="s">
        <v>40</v>
      </c>
      <c r="C57" s="23"/>
      <c r="E57" s="23"/>
    </row>
    <row r="58" spans="1:8" x14ac:dyDescent="0.25">
      <c r="A58" s="14" t="s">
        <v>41</v>
      </c>
      <c r="B58" s="14" t="s">
        <v>39</v>
      </c>
      <c r="C58" s="15">
        <v>9.06</v>
      </c>
      <c r="D58" s="14">
        <v>1.125</v>
      </c>
      <c r="E58" s="23">
        <f>ROUND(C58*D58,2)</f>
        <v>10.19</v>
      </c>
      <c r="F58" s="16">
        <v>0</v>
      </c>
      <c r="G58" s="23">
        <f>ROUND(E58*F58,2)</f>
        <v>0</v>
      </c>
      <c r="H58" s="23">
        <f>ROUND(E58-G58,2)</f>
        <v>10.19</v>
      </c>
    </row>
    <row r="59" spans="1:8" x14ac:dyDescent="0.25">
      <c r="A59" s="14" t="s">
        <v>42</v>
      </c>
      <c r="B59" s="14" t="s">
        <v>39</v>
      </c>
      <c r="C59" s="15">
        <v>9.06</v>
      </c>
      <c r="D59" s="14">
        <v>3.7499999999999999E-2</v>
      </c>
      <c r="E59" s="23">
        <f>ROUND(C59*D59,2)</f>
        <v>0.34</v>
      </c>
      <c r="F59" s="16">
        <v>0</v>
      </c>
      <c r="G59" s="23">
        <f>ROUND(E59*F59,2)</f>
        <v>0</v>
      </c>
      <c r="H59" s="23">
        <f>ROUND(E59-G59,2)</f>
        <v>0.34</v>
      </c>
    </row>
    <row r="60" spans="1:8" x14ac:dyDescent="0.25">
      <c r="A60" s="13" t="s">
        <v>43</v>
      </c>
      <c r="C60" s="23"/>
      <c r="E60" s="23"/>
    </row>
    <row r="61" spans="1:8" x14ac:dyDescent="0.25">
      <c r="A61" s="14" t="s">
        <v>41</v>
      </c>
      <c r="B61" s="14" t="s">
        <v>39</v>
      </c>
      <c r="C61" s="15">
        <v>9.06</v>
      </c>
      <c r="D61" s="14">
        <v>0.25</v>
      </c>
      <c r="E61" s="23">
        <f>ROUND(C61*D61,2)</f>
        <v>2.27</v>
      </c>
      <c r="F61" s="16">
        <v>0</v>
      </c>
      <c r="G61" s="23">
        <f>ROUND(E61*F61,2)</f>
        <v>0</v>
      </c>
      <c r="H61" s="23">
        <f>ROUND(E61-G61,2)</f>
        <v>2.27</v>
      </c>
    </row>
    <row r="62" spans="1:8" x14ac:dyDescent="0.25">
      <c r="A62" s="14" t="s">
        <v>42</v>
      </c>
      <c r="B62" s="14" t="s">
        <v>39</v>
      </c>
      <c r="C62" s="15">
        <v>9.06</v>
      </c>
      <c r="D62" s="14">
        <v>7.8600000000000003E-2</v>
      </c>
      <c r="E62" s="23">
        <f>ROUND(C62*D62,2)</f>
        <v>0.71</v>
      </c>
      <c r="F62" s="16">
        <v>0</v>
      </c>
      <c r="G62" s="23">
        <f>ROUND(E62*F62,2)</f>
        <v>0</v>
      </c>
      <c r="H62" s="23">
        <f>ROUND(E62-G62,2)</f>
        <v>0.71</v>
      </c>
    </row>
    <row r="63" spans="1:8" x14ac:dyDescent="0.25">
      <c r="A63" s="13" t="s">
        <v>100</v>
      </c>
      <c r="C63" s="23"/>
      <c r="E63" s="23"/>
    </row>
    <row r="64" spans="1:8" x14ac:dyDescent="0.25">
      <c r="A64" s="14" t="s">
        <v>41</v>
      </c>
      <c r="B64" s="14" t="s">
        <v>39</v>
      </c>
      <c r="C64" s="15">
        <v>9.06</v>
      </c>
      <c r="D64" s="14">
        <v>0.7</v>
      </c>
      <c r="E64" s="23">
        <f>ROUND(C64*D64,2)</f>
        <v>6.34</v>
      </c>
      <c r="F64" s="16">
        <v>0</v>
      </c>
      <c r="G64" s="23">
        <f>ROUND(E64*F64,2)</f>
        <v>0</v>
      </c>
      <c r="H64" s="23">
        <f>ROUND(E64-G64,2)</f>
        <v>6.34</v>
      </c>
    </row>
    <row r="65" spans="1:8" x14ac:dyDescent="0.25">
      <c r="A65" s="14" t="s">
        <v>44</v>
      </c>
      <c r="B65" s="14" t="s">
        <v>39</v>
      </c>
      <c r="C65" s="15">
        <v>19.27</v>
      </c>
      <c r="D65" s="14">
        <v>0.47960000000000003</v>
      </c>
      <c r="E65" s="23">
        <f>ROUND(C65*D65,2)</f>
        <v>9.24</v>
      </c>
      <c r="F65" s="16">
        <v>0</v>
      </c>
      <c r="G65" s="23">
        <f>ROUND(E65*F65,2)</f>
        <v>0</v>
      </c>
      <c r="H65" s="23">
        <f>ROUND(E65-G65,2)</f>
        <v>9.24</v>
      </c>
    </row>
    <row r="66" spans="1:8" x14ac:dyDescent="0.25">
      <c r="A66" s="13" t="s">
        <v>45</v>
      </c>
      <c r="C66" s="23"/>
      <c r="E66" s="23"/>
    </row>
    <row r="67" spans="1:8" x14ac:dyDescent="0.25">
      <c r="A67" s="14" t="s">
        <v>38</v>
      </c>
      <c r="B67" s="14" t="s">
        <v>19</v>
      </c>
      <c r="C67" s="15">
        <v>2.94</v>
      </c>
      <c r="D67" s="14">
        <v>7.4504999999999999</v>
      </c>
      <c r="E67" s="23">
        <f>ROUND(C67*D67,2)</f>
        <v>21.9</v>
      </c>
      <c r="F67" s="16">
        <v>0</v>
      </c>
      <c r="G67" s="23">
        <f>ROUND(E67*F67,2)</f>
        <v>0</v>
      </c>
      <c r="H67" s="23">
        <f>ROUND(E67-G67,2)</f>
        <v>21.9</v>
      </c>
    </row>
    <row r="68" spans="1:8" x14ac:dyDescent="0.25">
      <c r="A68" s="14" t="s">
        <v>133</v>
      </c>
      <c r="B68" s="14" t="s">
        <v>19</v>
      </c>
      <c r="C68" s="15">
        <v>2.94</v>
      </c>
      <c r="D68" s="14">
        <v>2.4064000000000001</v>
      </c>
      <c r="E68" s="23">
        <f>ROUND(C68*D68,2)</f>
        <v>7.07</v>
      </c>
      <c r="F68" s="16">
        <v>0</v>
      </c>
      <c r="G68" s="23">
        <f>ROUND(E68*F68,2)</f>
        <v>0</v>
      </c>
      <c r="H68" s="23">
        <f>ROUND(E68-G68,2)</f>
        <v>7.07</v>
      </c>
    </row>
    <row r="69" spans="1:8" x14ac:dyDescent="0.25">
      <c r="A69" s="14" t="s">
        <v>189</v>
      </c>
      <c r="B69" s="14" t="s">
        <v>19</v>
      </c>
      <c r="C69" s="15">
        <v>2.94</v>
      </c>
      <c r="D69" s="14">
        <v>18.736499999999999</v>
      </c>
      <c r="E69" s="23">
        <f>ROUND(C69*D69,2)</f>
        <v>55.09</v>
      </c>
      <c r="F69" s="16">
        <v>0</v>
      </c>
      <c r="G69" s="23">
        <f>ROUND(E69*F69,2)</f>
        <v>0</v>
      </c>
      <c r="H69" s="23">
        <f>ROUND(E69-G69,2)</f>
        <v>55.09</v>
      </c>
    </row>
    <row r="70" spans="1:8" x14ac:dyDescent="0.25">
      <c r="A70" s="13" t="s">
        <v>47</v>
      </c>
      <c r="C70" s="23"/>
      <c r="E70" s="23"/>
    </row>
    <row r="71" spans="1:8" x14ac:dyDescent="0.25">
      <c r="A71" s="14" t="s">
        <v>42</v>
      </c>
      <c r="B71" s="14" t="s">
        <v>48</v>
      </c>
      <c r="C71" s="15">
        <v>11.17</v>
      </c>
      <c r="D71" s="14">
        <v>1</v>
      </c>
      <c r="E71" s="23">
        <f>ROUND(C71*D71,2)</f>
        <v>11.17</v>
      </c>
      <c r="F71" s="16">
        <v>0</v>
      </c>
      <c r="G71" s="23">
        <f>ROUND(E71*F71,2)</f>
        <v>0</v>
      </c>
      <c r="H71" s="23">
        <f t="shared" ref="H71:H77" si="3">ROUND(E71-G71,2)</f>
        <v>11.17</v>
      </c>
    </row>
    <row r="72" spans="1:8" x14ac:dyDescent="0.25">
      <c r="A72" s="14" t="s">
        <v>38</v>
      </c>
      <c r="B72" s="14" t="s">
        <v>48</v>
      </c>
      <c r="C72" s="15">
        <v>5.94</v>
      </c>
      <c r="D72" s="14">
        <v>1</v>
      </c>
      <c r="E72" s="23">
        <f>ROUND(C72*D72,2)</f>
        <v>5.94</v>
      </c>
      <c r="F72" s="16">
        <v>0</v>
      </c>
      <c r="G72" s="23">
        <f>ROUND(E72*F72,2)</f>
        <v>0</v>
      </c>
      <c r="H72" s="23">
        <f t="shared" si="3"/>
        <v>5.94</v>
      </c>
    </row>
    <row r="73" spans="1:8" x14ac:dyDescent="0.25">
      <c r="A73" s="14" t="s">
        <v>133</v>
      </c>
      <c r="B73" s="14" t="s">
        <v>48</v>
      </c>
      <c r="C73" s="15">
        <v>6.51</v>
      </c>
      <c r="D73" s="14">
        <v>1</v>
      </c>
      <c r="E73" s="23">
        <f>ROUND(C73*D73,2)</f>
        <v>6.51</v>
      </c>
      <c r="F73" s="16">
        <v>0</v>
      </c>
      <c r="G73" s="23">
        <f>ROUND(E73*F73,2)</f>
        <v>0</v>
      </c>
      <c r="H73" s="23">
        <f t="shared" si="3"/>
        <v>6.51</v>
      </c>
    </row>
    <row r="74" spans="1:8" x14ac:dyDescent="0.25">
      <c r="A74" s="14" t="s">
        <v>189</v>
      </c>
      <c r="B74" s="14" t="s">
        <v>48</v>
      </c>
      <c r="C74" s="15">
        <v>13.96</v>
      </c>
      <c r="D74" s="14">
        <v>1</v>
      </c>
      <c r="E74" s="23">
        <f>ROUND(C74*D74,2)</f>
        <v>13.96</v>
      </c>
      <c r="F74" s="16">
        <v>0</v>
      </c>
      <c r="G74" s="23">
        <f>ROUND(E74*F74,2)</f>
        <v>0</v>
      </c>
      <c r="H74" s="23">
        <f t="shared" si="3"/>
        <v>13.96</v>
      </c>
    </row>
    <row r="75" spans="1:8" x14ac:dyDescent="0.25">
      <c r="A75" s="9" t="s">
        <v>49</v>
      </c>
      <c r="B75" s="9" t="s">
        <v>48</v>
      </c>
      <c r="C75" s="10">
        <v>32.630000000000003</v>
      </c>
      <c r="D75" s="9">
        <v>1</v>
      </c>
      <c r="E75" s="22">
        <f>ROUND(C75*D75,2)</f>
        <v>32.630000000000003</v>
      </c>
      <c r="F75" s="11">
        <v>0</v>
      </c>
      <c r="G75" s="22">
        <f>ROUND(E75*F75,2)</f>
        <v>0</v>
      </c>
      <c r="H75" s="22">
        <f t="shared" si="3"/>
        <v>32.630000000000003</v>
      </c>
    </row>
    <row r="76" spans="1:8" x14ac:dyDescent="0.25">
      <c r="A76" s="7" t="s">
        <v>50</v>
      </c>
      <c r="C76" s="23"/>
      <c r="E76" s="23">
        <f>SUM(E12:E75)</f>
        <v>1038.1900000000005</v>
      </c>
      <c r="G76" s="12">
        <f>SUM(G12:G75)</f>
        <v>0</v>
      </c>
      <c r="H76" s="12">
        <f t="shared" si="3"/>
        <v>1038.19</v>
      </c>
    </row>
    <row r="77" spans="1:8" x14ac:dyDescent="0.25">
      <c r="A77" s="7" t="s">
        <v>51</v>
      </c>
      <c r="C77" s="23"/>
      <c r="E77" s="23" t="e">
        <f>+#REF!-E76</f>
        <v>#REF!</v>
      </c>
      <c r="G77" s="12" t="e">
        <f>+#REF!-G76</f>
        <v>#REF!</v>
      </c>
      <c r="H77" s="12" t="e">
        <f t="shared" si="3"/>
        <v>#REF!</v>
      </c>
    </row>
    <row r="78" spans="1:8" x14ac:dyDescent="0.25">
      <c r="A78" t="s">
        <v>12</v>
      </c>
      <c r="C78" s="23"/>
      <c r="E78" s="23"/>
    </row>
    <row r="79" spans="1:8" x14ac:dyDescent="0.25">
      <c r="A79" s="7" t="s">
        <v>52</v>
      </c>
      <c r="C79" s="23"/>
      <c r="E79" s="23"/>
    </row>
    <row r="80" spans="1:8" x14ac:dyDescent="0.25">
      <c r="A80" s="14" t="s">
        <v>42</v>
      </c>
      <c r="B80" s="14" t="s">
        <v>48</v>
      </c>
      <c r="C80" s="15">
        <v>31.89</v>
      </c>
      <c r="D80" s="14">
        <v>1</v>
      </c>
      <c r="E80" s="23">
        <f>ROUND(C80*D80,2)</f>
        <v>31.89</v>
      </c>
      <c r="F80" s="16">
        <v>0</v>
      </c>
      <c r="G80" s="23">
        <f>ROUND(E80*F80,2)</f>
        <v>0</v>
      </c>
      <c r="H80" s="23">
        <f t="shared" ref="H80:H86" si="4">ROUND(E80-G80,2)</f>
        <v>31.89</v>
      </c>
    </row>
    <row r="81" spans="1:8" x14ac:dyDescent="0.25">
      <c r="A81" s="14" t="s">
        <v>38</v>
      </c>
      <c r="B81" s="14" t="s">
        <v>48</v>
      </c>
      <c r="C81" s="15">
        <v>45.94</v>
      </c>
      <c r="D81" s="14">
        <v>1</v>
      </c>
      <c r="E81" s="23">
        <f>ROUND(C81*D81,2)</f>
        <v>45.94</v>
      </c>
      <c r="F81" s="16">
        <v>0</v>
      </c>
      <c r="G81" s="23">
        <f>ROUND(E81*F81,2)</f>
        <v>0</v>
      </c>
      <c r="H81" s="23">
        <f t="shared" si="4"/>
        <v>45.94</v>
      </c>
    </row>
    <row r="82" spans="1:8" x14ac:dyDescent="0.25">
      <c r="A82" s="14" t="s">
        <v>133</v>
      </c>
      <c r="B82" s="14" t="s">
        <v>48</v>
      </c>
      <c r="C82" s="15">
        <v>31.16</v>
      </c>
      <c r="D82" s="14">
        <v>1</v>
      </c>
      <c r="E82" s="23">
        <f>ROUND(C82*D82,2)</f>
        <v>31.16</v>
      </c>
      <c r="F82" s="16">
        <v>0</v>
      </c>
      <c r="G82" s="23">
        <f>ROUND(E82*F82,2)</f>
        <v>0</v>
      </c>
      <c r="H82" s="23">
        <f t="shared" si="4"/>
        <v>31.16</v>
      </c>
    </row>
    <row r="83" spans="1:8" x14ac:dyDescent="0.25">
      <c r="A83" s="9" t="s">
        <v>189</v>
      </c>
      <c r="B83" s="9" t="s">
        <v>48</v>
      </c>
      <c r="C83" s="10">
        <v>92.02</v>
      </c>
      <c r="D83" s="9">
        <v>1</v>
      </c>
      <c r="E83" s="22">
        <f>ROUND(C83*D83,2)</f>
        <v>92.02</v>
      </c>
      <c r="F83" s="11">
        <v>0</v>
      </c>
      <c r="G83" s="22">
        <f>ROUND(E83*F83,2)</f>
        <v>0</v>
      </c>
      <c r="H83" s="22">
        <f t="shared" si="4"/>
        <v>92.02</v>
      </c>
    </row>
    <row r="84" spans="1:8" x14ac:dyDescent="0.25">
      <c r="A84" s="7" t="s">
        <v>53</v>
      </c>
      <c r="C84" s="23"/>
      <c r="E84" s="23">
        <f>SUM(E80:E83)</f>
        <v>201.01</v>
      </c>
      <c r="G84" s="12">
        <f>SUM(G80:G83)</f>
        <v>0</v>
      </c>
      <c r="H84" s="12">
        <f t="shared" si="4"/>
        <v>201.01</v>
      </c>
    </row>
    <row r="85" spans="1:8" x14ac:dyDescent="0.25">
      <c r="A85" s="7" t="s">
        <v>54</v>
      </c>
      <c r="C85" s="23"/>
      <c r="E85" s="23">
        <f>+E76+E84</f>
        <v>1239.2000000000005</v>
      </c>
      <c r="G85" s="12">
        <f>+G76+G84</f>
        <v>0</v>
      </c>
      <c r="H85" s="12">
        <f t="shared" si="4"/>
        <v>1239.2</v>
      </c>
    </row>
    <row r="86" spans="1:8" x14ac:dyDescent="0.25">
      <c r="A86" s="7" t="s">
        <v>55</v>
      </c>
      <c r="C86" s="23"/>
      <c r="E86" s="23" t="e">
        <f>+#REF!-E85</f>
        <v>#REF!</v>
      </c>
      <c r="G86" s="12" t="e">
        <f>+#REF!-G85</f>
        <v>#REF!</v>
      </c>
      <c r="H86" s="12" t="e">
        <f t="shared" si="4"/>
        <v>#REF!</v>
      </c>
    </row>
    <row r="87" spans="1:8" x14ac:dyDescent="0.25">
      <c r="A87" t="s">
        <v>119</v>
      </c>
      <c r="C87" s="23"/>
      <c r="E87" s="23"/>
    </row>
    <row r="88" spans="1:8" x14ac:dyDescent="0.25">
      <c r="A88" t="s">
        <v>483</v>
      </c>
      <c r="C88" s="23"/>
      <c r="E88" s="23"/>
    </row>
    <row r="89" spans="1:8" x14ac:dyDescent="0.25">
      <c r="A89" s="7" t="s">
        <v>120</v>
      </c>
      <c r="C89" s="23"/>
      <c r="E89" s="23"/>
    </row>
    <row r="90" spans="1:8" x14ac:dyDescent="0.25">
      <c r="A90" s="7" t="s">
        <v>121</v>
      </c>
      <c r="C90" s="23"/>
      <c r="E90" s="23"/>
    </row>
    <row r="98" spans="1:8" x14ac:dyDescent="0.25">
      <c r="A98" t="str" cm="1">
        <f t="array" aca="1" ref="A98" ca="1">MID(CELL("filename",A1),FIND("]",CELL("filename",A1))+1,256)</f>
        <v>rice15</v>
      </c>
    </row>
    <row r="99" spans="1:8" x14ac:dyDescent="0.25">
      <c r="A99" s="7" t="s">
        <v>50</v>
      </c>
      <c r="E99" s="25">
        <f>VLOOKUP(A99,$A$1:$H$98,5,FALSE)</f>
        <v>1038.1900000000005</v>
      </c>
    </row>
    <row r="100" spans="1:8" x14ac:dyDescent="0.25">
      <c r="A100" s="7" t="s">
        <v>288</v>
      </c>
      <c r="E100" s="25">
        <f>VLOOKUP(A100,$A$1:$H$98,5,FALSE)</f>
        <v>201.01</v>
      </c>
    </row>
    <row r="101" spans="1:8" x14ac:dyDescent="0.25">
      <c r="A101" s="7" t="s">
        <v>289</v>
      </c>
      <c r="E101" s="25">
        <f t="shared" ref="E101:E102" si="5">VLOOKUP(A101,$A$1:$H$98,5,FALSE)</f>
        <v>1239.2000000000005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3A324-97A5-4F6D-9F81-3FD79BB09151}">
  <sheetPr codeName="Sheet58"/>
  <dimension ref="A1:H116"/>
  <sheetViews>
    <sheetView topLeftCell="A103" workbookViewId="0">
      <selection activeCell="D7" sqref="D7"/>
    </sheetView>
  </sheetViews>
  <sheetFormatPr defaultRowHeight="15" x14ac:dyDescent="0.25"/>
  <cols>
    <col min="1" max="1" width="25.5703125" customWidth="1"/>
    <col min="5" max="5" width="11" customWidth="1"/>
    <col min="8" max="8" width="11" customWidth="1"/>
  </cols>
  <sheetData>
    <row r="1" spans="1:8" x14ac:dyDescent="0.25">
      <c r="A1" s="81" t="s">
        <v>228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318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517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C8" s="23"/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3.5</v>
      </c>
      <c r="E12" s="23">
        <f>ROUND(C12*D12,2)</f>
        <v>28.18</v>
      </c>
      <c r="F12" s="16">
        <v>0</v>
      </c>
      <c r="G12" s="23">
        <f>ROUND(E12*F12,2)</f>
        <v>0</v>
      </c>
      <c r="H12" s="23">
        <f>ROUND(E12-G12,2)</f>
        <v>28.18</v>
      </c>
    </row>
    <row r="13" spans="1:8" x14ac:dyDescent="0.25">
      <c r="A13" s="14" t="s">
        <v>199</v>
      </c>
      <c r="B13" s="14" t="s">
        <v>16</v>
      </c>
      <c r="C13" s="15">
        <v>9.5</v>
      </c>
      <c r="D13" s="14">
        <v>1</v>
      </c>
      <c r="E13" s="23">
        <f>ROUND(C13*D13,2)</f>
        <v>9.5</v>
      </c>
      <c r="F13" s="16">
        <v>0</v>
      </c>
      <c r="G13" s="23">
        <f>ROUND(E13*F13,2)</f>
        <v>0</v>
      </c>
      <c r="H13" s="23">
        <f>ROUND(E13-G13,2)</f>
        <v>9.5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1.3</v>
      </c>
      <c r="E14" s="23">
        <f>ROUND(C14*D14,2)</f>
        <v>9.75</v>
      </c>
      <c r="F14" s="16">
        <v>0</v>
      </c>
      <c r="G14" s="23">
        <f>ROUND(E14*F14,2)</f>
        <v>0</v>
      </c>
      <c r="H14" s="23">
        <f>ROUND(E14-G14,2)</f>
        <v>9.75</v>
      </c>
    </row>
    <row r="15" spans="1:8" x14ac:dyDescent="0.25">
      <c r="A15" s="13" t="s">
        <v>20</v>
      </c>
      <c r="C15" s="23"/>
      <c r="E15" s="23"/>
    </row>
    <row r="16" spans="1:8" x14ac:dyDescent="0.25">
      <c r="A16" s="14" t="s">
        <v>166</v>
      </c>
      <c r="B16" s="14" t="s">
        <v>21</v>
      </c>
      <c r="C16" s="15">
        <v>26.41</v>
      </c>
      <c r="D16" s="14">
        <v>0.5</v>
      </c>
      <c r="E16" s="23">
        <f>ROUND(C16*D16,2)</f>
        <v>13.21</v>
      </c>
      <c r="F16" s="16">
        <v>0</v>
      </c>
      <c r="G16" s="23">
        <f>ROUND(E16*F16,2)</f>
        <v>0</v>
      </c>
      <c r="H16" s="23">
        <f>ROUND(E16-G16,2)</f>
        <v>13.21</v>
      </c>
    </row>
    <row r="17" spans="1:8" x14ac:dyDescent="0.25">
      <c r="A17" s="14" t="s">
        <v>153</v>
      </c>
      <c r="B17" s="14" t="s">
        <v>21</v>
      </c>
      <c r="C17" s="15">
        <v>43.41</v>
      </c>
      <c r="D17" s="14">
        <v>0.5</v>
      </c>
      <c r="E17" s="23">
        <f>ROUND(C17*D17,2)</f>
        <v>21.71</v>
      </c>
      <c r="F17" s="16">
        <v>0</v>
      </c>
      <c r="G17" s="23">
        <f>ROUND(E17*F17,2)</f>
        <v>0</v>
      </c>
      <c r="H17" s="23">
        <f>ROUND(E17-G17,2)</f>
        <v>21.71</v>
      </c>
    </row>
    <row r="18" spans="1:8" x14ac:dyDescent="0.25">
      <c r="A18" s="14" t="s">
        <v>167</v>
      </c>
      <c r="B18" s="14" t="s">
        <v>21</v>
      </c>
      <c r="C18" s="15">
        <v>31.08</v>
      </c>
      <c r="D18" s="14">
        <v>4.87</v>
      </c>
      <c r="E18" s="23">
        <f>ROUND(C18*D18,2)</f>
        <v>151.36000000000001</v>
      </c>
      <c r="F18" s="16">
        <v>0</v>
      </c>
      <c r="G18" s="23">
        <f>ROUND(E18*F18,2)</f>
        <v>0</v>
      </c>
      <c r="H18" s="23">
        <f>ROUND(E18-G18,2)</f>
        <v>151.36000000000001</v>
      </c>
    </row>
    <row r="19" spans="1:8" x14ac:dyDescent="0.25">
      <c r="A19" s="14" t="s">
        <v>168</v>
      </c>
      <c r="B19" s="14" t="s">
        <v>26</v>
      </c>
      <c r="C19" s="15">
        <v>18.2</v>
      </c>
      <c r="D19" s="14">
        <v>0.8</v>
      </c>
      <c r="E19" s="23">
        <f>ROUND(C19*D19,2)</f>
        <v>14.56</v>
      </c>
      <c r="F19" s="16">
        <v>0</v>
      </c>
      <c r="G19" s="23">
        <f>ROUND(E19*F19,2)</f>
        <v>0</v>
      </c>
      <c r="H19" s="23">
        <f>ROUND(E19-G19,2)</f>
        <v>14.56</v>
      </c>
    </row>
    <row r="20" spans="1:8" x14ac:dyDescent="0.25">
      <c r="A20" s="13" t="s">
        <v>24</v>
      </c>
      <c r="C20" s="23"/>
      <c r="E20" s="23"/>
    </row>
    <row r="21" spans="1:8" x14ac:dyDescent="0.25">
      <c r="A21" s="14" t="s">
        <v>25</v>
      </c>
      <c r="B21" s="14" t="s">
        <v>18</v>
      </c>
      <c r="C21" s="15">
        <v>0.12</v>
      </c>
      <c r="D21" s="14">
        <v>80</v>
      </c>
      <c r="E21" s="23">
        <f t="shared" ref="E21:E28" si="0">ROUND(C21*D21,2)</f>
        <v>9.6</v>
      </c>
      <c r="F21" s="16">
        <v>0</v>
      </c>
      <c r="G21" s="23">
        <f t="shared" ref="G21:G28" si="1">ROUND(E21*F21,2)</f>
        <v>0</v>
      </c>
      <c r="H21" s="23">
        <f t="shared" ref="H21:H28" si="2">ROUND(E21-G21,2)</f>
        <v>9.6</v>
      </c>
    </row>
    <row r="22" spans="1:8" x14ac:dyDescent="0.25">
      <c r="A22" s="14" t="s">
        <v>137</v>
      </c>
      <c r="B22" s="14" t="s">
        <v>26</v>
      </c>
      <c r="C22" s="15">
        <v>2.69</v>
      </c>
      <c r="D22" s="14">
        <v>2</v>
      </c>
      <c r="E22" s="23">
        <f t="shared" si="0"/>
        <v>5.38</v>
      </c>
      <c r="F22" s="16">
        <v>0</v>
      </c>
      <c r="G22" s="23">
        <f t="shared" si="1"/>
        <v>0</v>
      </c>
      <c r="H22" s="23">
        <f t="shared" si="2"/>
        <v>5.38</v>
      </c>
    </row>
    <row r="23" spans="1:8" x14ac:dyDescent="0.25">
      <c r="A23" s="14" t="s">
        <v>169</v>
      </c>
      <c r="B23" s="14" t="s">
        <v>26</v>
      </c>
      <c r="C23" s="15">
        <v>13.75</v>
      </c>
      <c r="D23" s="14">
        <v>1.3</v>
      </c>
      <c r="E23" s="23">
        <f t="shared" si="0"/>
        <v>17.88</v>
      </c>
      <c r="F23" s="16">
        <v>0</v>
      </c>
      <c r="G23" s="23">
        <f t="shared" si="1"/>
        <v>0</v>
      </c>
      <c r="H23" s="23">
        <f t="shared" si="2"/>
        <v>17.88</v>
      </c>
    </row>
    <row r="24" spans="1:8" x14ac:dyDescent="0.25">
      <c r="A24" s="14" t="s">
        <v>170</v>
      </c>
      <c r="B24" s="14" t="s">
        <v>18</v>
      </c>
      <c r="C24" s="15">
        <v>6.91</v>
      </c>
      <c r="D24" s="14">
        <v>3</v>
      </c>
      <c r="E24" s="23">
        <f t="shared" si="0"/>
        <v>20.73</v>
      </c>
      <c r="F24" s="16">
        <v>0</v>
      </c>
      <c r="G24" s="23">
        <f t="shared" si="1"/>
        <v>0</v>
      </c>
      <c r="H24" s="23">
        <f t="shared" si="2"/>
        <v>20.73</v>
      </c>
    </row>
    <row r="25" spans="1:8" x14ac:dyDescent="0.25">
      <c r="A25" s="14" t="s">
        <v>313</v>
      </c>
      <c r="B25" s="14" t="s">
        <v>18</v>
      </c>
      <c r="C25" s="15">
        <v>4.0999999999999996</v>
      </c>
      <c r="D25" s="14">
        <v>11</v>
      </c>
      <c r="E25" s="23">
        <f t="shared" si="0"/>
        <v>45.1</v>
      </c>
      <c r="F25" s="16">
        <v>0</v>
      </c>
      <c r="G25" s="23">
        <f t="shared" si="1"/>
        <v>0</v>
      </c>
      <c r="H25" s="23">
        <f t="shared" si="2"/>
        <v>45.1</v>
      </c>
    </row>
    <row r="26" spans="1:8" x14ac:dyDescent="0.25">
      <c r="A26" s="14" t="s">
        <v>172</v>
      </c>
      <c r="B26" s="14" t="s">
        <v>26</v>
      </c>
      <c r="C26" s="15">
        <v>17.78</v>
      </c>
      <c r="D26" s="14">
        <v>2</v>
      </c>
      <c r="E26" s="23">
        <f t="shared" si="0"/>
        <v>35.56</v>
      </c>
      <c r="F26" s="16">
        <v>0</v>
      </c>
      <c r="G26" s="23">
        <f t="shared" si="1"/>
        <v>0</v>
      </c>
      <c r="H26" s="23">
        <f t="shared" si="2"/>
        <v>35.56</v>
      </c>
    </row>
    <row r="27" spans="1:8" x14ac:dyDescent="0.25">
      <c r="A27" s="14" t="s">
        <v>202</v>
      </c>
      <c r="B27" s="14" t="s">
        <v>18</v>
      </c>
      <c r="C27" s="15">
        <v>4.2699999999999996</v>
      </c>
      <c r="D27" s="14">
        <v>1.5</v>
      </c>
      <c r="E27" s="23">
        <f t="shared" si="0"/>
        <v>6.41</v>
      </c>
      <c r="F27" s="16">
        <v>0</v>
      </c>
      <c r="G27" s="23">
        <f t="shared" si="1"/>
        <v>0</v>
      </c>
      <c r="H27" s="23">
        <f t="shared" si="2"/>
        <v>6.41</v>
      </c>
    </row>
    <row r="28" spans="1:8" x14ac:dyDescent="0.25">
      <c r="A28" s="14" t="s">
        <v>174</v>
      </c>
      <c r="B28" s="14" t="s">
        <v>18</v>
      </c>
      <c r="C28" s="15">
        <v>3</v>
      </c>
      <c r="D28" s="14">
        <v>7.5</v>
      </c>
      <c r="E28" s="23">
        <f t="shared" si="0"/>
        <v>22.5</v>
      </c>
      <c r="F28" s="16">
        <v>0</v>
      </c>
      <c r="G28" s="23">
        <f t="shared" si="1"/>
        <v>0</v>
      </c>
      <c r="H28" s="23">
        <f t="shared" si="2"/>
        <v>22.5</v>
      </c>
    </row>
    <row r="29" spans="1:8" x14ac:dyDescent="0.25">
      <c r="A29" s="13" t="s">
        <v>27</v>
      </c>
      <c r="C29" s="23"/>
      <c r="E29" s="23"/>
    </row>
    <row r="30" spans="1:8" x14ac:dyDescent="0.25">
      <c r="A30" s="14" t="s">
        <v>395</v>
      </c>
      <c r="B30" s="14" t="s">
        <v>18</v>
      </c>
      <c r="C30" s="15">
        <v>1.23</v>
      </c>
      <c r="D30" s="14">
        <v>8</v>
      </c>
      <c r="E30" s="23">
        <f>ROUND(C30*D30,2)</f>
        <v>9.84</v>
      </c>
      <c r="F30" s="16">
        <v>0</v>
      </c>
      <c r="G30" s="23">
        <f>ROUND(E30*F30,2)</f>
        <v>0</v>
      </c>
      <c r="H30" s="23">
        <f>ROUND(E30-G30,2)</f>
        <v>9.84</v>
      </c>
    </row>
    <row r="31" spans="1:8" x14ac:dyDescent="0.25">
      <c r="A31" s="14" t="s">
        <v>468</v>
      </c>
      <c r="B31" s="14" t="s">
        <v>18</v>
      </c>
      <c r="C31" s="15">
        <v>3.73</v>
      </c>
      <c r="D31" s="14">
        <v>0.6</v>
      </c>
      <c r="E31" s="23">
        <f>ROUND(C31*D31,2)</f>
        <v>2.2400000000000002</v>
      </c>
      <c r="F31" s="16">
        <v>0</v>
      </c>
      <c r="G31" s="23">
        <f>ROUND(E31*F31,2)</f>
        <v>0</v>
      </c>
      <c r="H31" s="23">
        <f>ROUND(E31-G31,2)</f>
        <v>2.2400000000000002</v>
      </c>
    </row>
    <row r="32" spans="1:8" x14ac:dyDescent="0.25">
      <c r="A32" s="13" t="s">
        <v>33</v>
      </c>
      <c r="C32" s="23"/>
      <c r="E32" s="23"/>
    </row>
    <row r="33" spans="1:8" x14ac:dyDescent="0.25">
      <c r="A33" s="14" t="s">
        <v>314</v>
      </c>
      <c r="B33" s="14" t="s">
        <v>29</v>
      </c>
      <c r="C33" s="15">
        <v>6.34</v>
      </c>
      <c r="D33" s="14">
        <v>23</v>
      </c>
      <c r="E33" s="23">
        <f>ROUND(C33*D33,2)</f>
        <v>145.82</v>
      </c>
      <c r="F33" s="16">
        <v>0</v>
      </c>
      <c r="G33" s="23">
        <f>ROUND(E33*F33,2)</f>
        <v>0</v>
      </c>
      <c r="H33" s="23">
        <f>ROUND(E33-G33,2)</f>
        <v>145.82</v>
      </c>
    </row>
    <row r="34" spans="1:8" x14ac:dyDescent="0.25">
      <c r="A34" s="14" t="s">
        <v>315</v>
      </c>
      <c r="B34" s="14" t="s">
        <v>29</v>
      </c>
      <c r="C34" s="15">
        <v>6.34</v>
      </c>
      <c r="D34" s="14">
        <v>4.25</v>
      </c>
      <c r="E34" s="23">
        <f>ROUND(C34*D34,2)</f>
        <v>26.95</v>
      </c>
      <c r="F34" s="16">
        <v>0</v>
      </c>
      <c r="G34" s="23">
        <f>ROUND(E34*F34,2)</f>
        <v>0</v>
      </c>
      <c r="H34" s="23">
        <f>ROUND(E34-G34,2)</f>
        <v>26.95</v>
      </c>
    </row>
    <row r="35" spans="1:8" x14ac:dyDescent="0.25">
      <c r="A35" s="14" t="s">
        <v>176</v>
      </c>
      <c r="B35" s="14" t="s">
        <v>177</v>
      </c>
      <c r="C35" s="15">
        <v>0.28999999999999998</v>
      </c>
      <c r="D35" s="14">
        <v>4.25</v>
      </c>
      <c r="E35" s="23">
        <f>ROUND(C35*D35,2)</f>
        <v>1.23</v>
      </c>
      <c r="F35" s="16">
        <v>0</v>
      </c>
      <c r="G35" s="23">
        <f>ROUND(E35*F35,2)</f>
        <v>0</v>
      </c>
      <c r="H35" s="23">
        <f>ROUND(E35-G35,2)</f>
        <v>1.23</v>
      </c>
    </row>
    <row r="36" spans="1:8" x14ac:dyDescent="0.25">
      <c r="A36" s="13" t="s">
        <v>113</v>
      </c>
      <c r="C36" s="23"/>
      <c r="E36" s="23"/>
    </row>
    <row r="37" spans="1:8" x14ac:dyDescent="0.25">
      <c r="A37" s="14" t="s">
        <v>180</v>
      </c>
      <c r="B37" s="14" t="s">
        <v>26</v>
      </c>
      <c r="C37" s="15">
        <v>3.5</v>
      </c>
      <c r="D37" s="14">
        <v>1.5</v>
      </c>
      <c r="E37" s="23">
        <f>ROUND(C37*D37,2)</f>
        <v>5.25</v>
      </c>
      <c r="F37" s="16">
        <v>0</v>
      </c>
      <c r="G37" s="23">
        <f>ROUND(E37*F37,2)</f>
        <v>0</v>
      </c>
      <c r="H37" s="23">
        <f>ROUND(E37-G37,2)</f>
        <v>5.25</v>
      </c>
    </row>
    <row r="38" spans="1:8" x14ac:dyDescent="0.25">
      <c r="A38" s="14" t="s">
        <v>179</v>
      </c>
      <c r="B38" s="14" t="s">
        <v>26</v>
      </c>
      <c r="C38" s="15">
        <v>2</v>
      </c>
      <c r="D38" s="14">
        <v>0.5</v>
      </c>
      <c r="E38" s="23">
        <f>ROUND(C38*D38,2)</f>
        <v>1</v>
      </c>
      <c r="F38" s="16">
        <v>0</v>
      </c>
      <c r="G38" s="23">
        <f>ROUND(E38*F38,2)</f>
        <v>0</v>
      </c>
      <c r="H38" s="23">
        <f>ROUND(E38-G38,2)</f>
        <v>1</v>
      </c>
    </row>
    <row r="39" spans="1:8" x14ac:dyDescent="0.25">
      <c r="A39" s="14" t="s">
        <v>182</v>
      </c>
      <c r="B39" s="14" t="s">
        <v>26</v>
      </c>
      <c r="C39" s="15">
        <v>2.86</v>
      </c>
      <c r="D39" s="14">
        <v>4</v>
      </c>
      <c r="E39" s="23">
        <f>ROUND(C39*D39,2)</f>
        <v>11.44</v>
      </c>
      <c r="F39" s="16">
        <v>0</v>
      </c>
      <c r="G39" s="23">
        <f>ROUND(E39*F39,2)</f>
        <v>0</v>
      </c>
      <c r="H39" s="23">
        <f>ROUND(E39-G39,2)</f>
        <v>11.44</v>
      </c>
    </row>
    <row r="40" spans="1:8" x14ac:dyDescent="0.25">
      <c r="A40" s="13" t="s">
        <v>61</v>
      </c>
      <c r="C40" s="23"/>
      <c r="E40" s="23"/>
    </row>
    <row r="41" spans="1:8" x14ac:dyDescent="0.25">
      <c r="A41" s="14" t="s">
        <v>183</v>
      </c>
      <c r="B41" s="14" t="s">
        <v>21</v>
      </c>
      <c r="C41" s="15">
        <v>13.6</v>
      </c>
      <c r="D41" s="14">
        <v>5.87</v>
      </c>
      <c r="E41" s="23">
        <f>ROUND(C41*D41,2)</f>
        <v>79.83</v>
      </c>
      <c r="F41" s="16">
        <v>0</v>
      </c>
      <c r="G41" s="23">
        <f>ROUND(E41*F41,2)</f>
        <v>0</v>
      </c>
      <c r="H41" s="23">
        <f>ROUND(E41-G41,2)</f>
        <v>79.83</v>
      </c>
    </row>
    <row r="42" spans="1:8" x14ac:dyDescent="0.25">
      <c r="A42" s="13" t="s">
        <v>130</v>
      </c>
      <c r="C42" s="23"/>
      <c r="E42" s="23"/>
    </row>
    <row r="43" spans="1:8" x14ac:dyDescent="0.25">
      <c r="A43" s="14" t="s">
        <v>184</v>
      </c>
      <c r="B43" s="14" t="s">
        <v>123</v>
      </c>
      <c r="C43" s="15">
        <v>0.3</v>
      </c>
      <c r="D43" s="14">
        <v>180</v>
      </c>
      <c r="E43" s="23">
        <f>ROUND(C43*D43,2)</f>
        <v>54</v>
      </c>
      <c r="F43" s="16">
        <v>0</v>
      </c>
      <c r="G43" s="23">
        <f>ROUND(E43*F43,2)</f>
        <v>0</v>
      </c>
      <c r="H43" s="23">
        <f>ROUND(E43-G43,2)</f>
        <v>54</v>
      </c>
    </row>
    <row r="44" spans="1:8" x14ac:dyDescent="0.25">
      <c r="A44" s="13" t="s">
        <v>185</v>
      </c>
      <c r="C44" s="23"/>
      <c r="E44" s="23"/>
    </row>
    <row r="45" spans="1:8" x14ac:dyDescent="0.25">
      <c r="A45" s="14" t="s">
        <v>186</v>
      </c>
      <c r="B45" s="14" t="s">
        <v>123</v>
      </c>
      <c r="C45" s="15">
        <v>0.4</v>
      </c>
      <c r="D45" s="14">
        <v>180</v>
      </c>
      <c r="E45" s="23">
        <f>ROUND(C45*D45,2)</f>
        <v>72</v>
      </c>
      <c r="F45" s="16">
        <v>0</v>
      </c>
      <c r="G45" s="23">
        <f>ROUND(E45*F45,2)</f>
        <v>0</v>
      </c>
      <c r="H45" s="23">
        <f>ROUND(E45-G45,2)</f>
        <v>72</v>
      </c>
    </row>
    <row r="46" spans="1:8" x14ac:dyDescent="0.25">
      <c r="A46" s="13" t="s">
        <v>115</v>
      </c>
      <c r="C46" s="23"/>
      <c r="E46" s="23"/>
    </row>
    <row r="47" spans="1:8" x14ac:dyDescent="0.25">
      <c r="A47" s="14" t="s">
        <v>188</v>
      </c>
      <c r="B47" s="14" t="s">
        <v>48</v>
      </c>
      <c r="C47" s="15">
        <v>8</v>
      </c>
      <c r="D47" s="14">
        <v>1</v>
      </c>
      <c r="E47" s="23">
        <f>ROUND(C47*D47,2)</f>
        <v>8</v>
      </c>
      <c r="F47" s="16">
        <v>0</v>
      </c>
      <c r="G47" s="23">
        <f>ROUND(E47*F47,2)</f>
        <v>0</v>
      </c>
      <c r="H47" s="23">
        <f>ROUND(E47-G47,2)</f>
        <v>8</v>
      </c>
    </row>
    <row r="48" spans="1:8" x14ac:dyDescent="0.25">
      <c r="A48" s="13" t="s">
        <v>117</v>
      </c>
      <c r="C48" s="23"/>
      <c r="E48" s="23"/>
    </row>
    <row r="49" spans="1:8" x14ac:dyDescent="0.25">
      <c r="A49" s="14" t="s">
        <v>118</v>
      </c>
      <c r="B49" s="14" t="s">
        <v>48</v>
      </c>
      <c r="C49" s="15">
        <v>10</v>
      </c>
      <c r="D49" s="14">
        <v>0.33300000000000002</v>
      </c>
      <c r="E49" s="23">
        <f>ROUND(C49*D49,2)</f>
        <v>3.33</v>
      </c>
      <c r="F49" s="16">
        <v>0</v>
      </c>
      <c r="G49" s="23">
        <f>ROUND(E49*F49,2)</f>
        <v>0</v>
      </c>
      <c r="H49" s="23">
        <f>ROUND(E49-G49,2)</f>
        <v>3.33</v>
      </c>
    </row>
    <row r="50" spans="1:8" x14ac:dyDescent="0.25">
      <c r="A50" s="13" t="s">
        <v>37</v>
      </c>
      <c r="C50" s="23"/>
      <c r="E50" s="23"/>
    </row>
    <row r="51" spans="1:8" x14ac:dyDescent="0.25">
      <c r="A51" s="14" t="s">
        <v>38</v>
      </c>
      <c r="B51" s="14" t="s">
        <v>39</v>
      </c>
      <c r="C51" s="15">
        <v>19.28</v>
      </c>
      <c r="D51" s="14">
        <v>0.42280000000000001</v>
      </c>
      <c r="E51" s="23">
        <f>ROUND(C51*D51,2)</f>
        <v>8.15</v>
      </c>
      <c r="F51" s="16">
        <v>0</v>
      </c>
      <c r="G51" s="23">
        <f>ROUND(E51*F51,2)</f>
        <v>0</v>
      </c>
      <c r="H51" s="23">
        <f>ROUND(E51-G51,2)</f>
        <v>8.15</v>
      </c>
    </row>
    <row r="52" spans="1:8" x14ac:dyDescent="0.25">
      <c r="A52" s="14" t="s">
        <v>133</v>
      </c>
      <c r="B52" s="14" t="s">
        <v>39</v>
      </c>
      <c r="C52" s="15">
        <v>19.28</v>
      </c>
      <c r="D52" s="14">
        <v>0.11</v>
      </c>
      <c r="E52" s="23">
        <f>ROUND(C52*D52,2)</f>
        <v>2.12</v>
      </c>
      <c r="F52" s="16">
        <v>0</v>
      </c>
      <c r="G52" s="23">
        <f>ROUND(E52*F52,2)</f>
        <v>0</v>
      </c>
      <c r="H52" s="23">
        <f>ROUND(E52-G52,2)</f>
        <v>2.12</v>
      </c>
    </row>
    <row r="53" spans="1:8" x14ac:dyDescent="0.25">
      <c r="A53" s="13" t="s">
        <v>40</v>
      </c>
      <c r="C53" s="23"/>
      <c r="E53" s="23"/>
    </row>
    <row r="54" spans="1:8" x14ac:dyDescent="0.25">
      <c r="A54" s="14" t="s">
        <v>41</v>
      </c>
      <c r="B54" s="14" t="s">
        <v>39</v>
      </c>
      <c r="C54" s="15">
        <v>9.06</v>
      </c>
      <c r="D54" s="14">
        <v>1.05</v>
      </c>
      <c r="E54" s="23">
        <f>ROUND(C54*D54,2)</f>
        <v>9.51</v>
      </c>
      <c r="F54" s="16">
        <v>0</v>
      </c>
      <c r="G54" s="23">
        <f>ROUND(E54*F54,2)</f>
        <v>0</v>
      </c>
      <c r="H54" s="23">
        <f>ROUND(E54-G54,2)</f>
        <v>9.51</v>
      </c>
    </row>
    <row r="55" spans="1:8" x14ac:dyDescent="0.25">
      <c r="A55" s="13" t="s">
        <v>43</v>
      </c>
      <c r="C55" s="23"/>
      <c r="E55" s="23"/>
    </row>
    <row r="56" spans="1:8" x14ac:dyDescent="0.25">
      <c r="A56" s="14" t="s">
        <v>41</v>
      </c>
      <c r="B56" s="14" t="s">
        <v>39</v>
      </c>
      <c r="C56" s="15">
        <v>9.06</v>
      </c>
      <c r="D56" s="14">
        <v>0.25</v>
      </c>
      <c r="E56" s="23">
        <f>ROUND(C56*D56,2)</f>
        <v>2.27</v>
      </c>
      <c r="F56" s="16">
        <v>0</v>
      </c>
      <c r="G56" s="23">
        <f>ROUND(E56*F56,2)</f>
        <v>0</v>
      </c>
      <c r="H56" s="23">
        <f>ROUND(E56-G56,2)</f>
        <v>2.27</v>
      </c>
    </row>
    <row r="57" spans="1:8" x14ac:dyDescent="0.25">
      <c r="A57" s="14" t="s">
        <v>42</v>
      </c>
      <c r="B57" s="14" t="s">
        <v>39</v>
      </c>
      <c r="C57" s="15">
        <v>9.06</v>
      </c>
      <c r="D57" s="14">
        <v>7.8600000000000003E-2</v>
      </c>
      <c r="E57" s="23">
        <f>ROUND(C57*D57,2)</f>
        <v>0.71</v>
      </c>
      <c r="F57" s="16">
        <v>0</v>
      </c>
      <c r="G57" s="23">
        <f>ROUND(E57*F57,2)</f>
        <v>0</v>
      </c>
      <c r="H57" s="23">
        <f>ROUND(E57-G57,2)</f>
        <v>0.71</v>
      </c>
    </row>
    <row r="58" spans="1:8" x14ac:dyDescent="0.25">
      <c r="A58" s="13" t="s">
        <v>100</v>
      </c>
      <c r="C58" s="23"/>
      <c r="E58" s="23"/>
    </row>
    <row r="59" spans="1:8" x14ac:dyDescent="0.25">
      <c r="A59" s="14" t="s">
        <v>41</v>
      </c>
      <c r="B59" s="14" t="s">
        <v>39</v>
      </c>
      <c r="C59" s="15">
        <v>9.06</v>
      </c>
      <c r="D59" s="14">
        <v>0.7</v>
      </c>
      <c r="E59" s="23">
        <f>ROUND(C59*D59,2)</f>
        <v>6.34</v>
      </c>
      <c r="F59" s="16">
        <v>0</v>
      </c>
      <c r="G59" s="23">
        <f>ROUND(E59*F59,2)</f>
        <v>0</v>
      </c>
      <c r="H59" s="23">
        <f>ROUND(E59-G59,2)</f>
        <v>6.34</v>
      </c>
    </row>
    <row r="60" spans="1:8" x14ac:dyDescent="0.25">
      <c r="A60" s="14" t="s">
        <v>44</v>
      </c>
      <c r="B60" s="14" t="s">
        <v>39</v>
      </c>
      <c r="C60" s="15">
        <v>19.27</v>
      </c>
      <c r="D60" s="14">
        <v>0.47960000000000003</v>
      </c>
      <c r="E60" s="23">
        <f>ROUND(C60*D60,2)</f>
        <v>9.24</v>
      </c>
      <c r="F60" s="16">
        <v>0</v>
      </c>
      <c r="G60" s="23">
        <f>ROUND(E60*F60,2)</f>
        <v>0</v>
      </c>
      <c r="H60" s="23">
        <f>ROUND(E60-G60,2)</f>
        <v>9.24</v>
      </c>
    </row>
    <row r="61" spans="1:8" x14ac:dyDescent="0.25">
      <c r="A61" s="13" t="s">
        <v>45</v>
      </c>
      <c r="C61" s="23"/>
      <c r="E61" s="23"/>
    </row>
    <row r="62" spans="1:8" x14ac:dyDescent="0.25">
      <c r="A62" s="14" t="s">
        <v>38</v>
      </c>
      <c r="B62" s="14" t="s">
        <v>19</v>
      </c>
      <c r="C62" s="15">
        <v>2.94</v>
      </c>
      <c r="D62" s="14">
        <v>6.5293999999999999</v>
      </c>
      <c r="E62" s="23">
        <f>ROUND(C62*D62,2)</f>
        <v>19.2</v>
      </c>
      <c r="F62" s="16">
        <v>0</v>
      </c>
      <c r="G62" s="23">
        <f>ROUND(E62*F62,2)</f>
        <v>0</v>
      </c>
      <c r="H62" s="23">
        <f>ROUND(E62-G62,2)</f>
        <v>19.2</v>
      </c>
    </row>
    <row r="63" spans="1:8" x14ac:dyDescent="0.25">
      <c r="A63" s="14" t="s">
        <v>133</v>
      </c>
      <c r="B63" s="14" t="s">
        <v>19</v>
      </c>
      <c r="C63" s="15">
        <v>2.94</v>
      </c>
      <c r="D63" s="14">
        <v>2.4064000000000001</v>
      </c>
      <c r="E63" s="23">
        <f>ROUND(C63*D63,2)</f>
        <v>7.07</v>
      </c>
      <c r="F63" s="16">
        <v>0</v>
      </c>
      <c r="G63" s="23">
        <f>ROUND(E63*F63,2)</f>
        <v>0</v>
      </c>
      <c r="H63" s="23">
        <f>ROUND(E63-G63,2)</f>
        <v>7.07</v>
      </c>
    </row>
    <row r="64" spans="1:8" x14ac:dyDescent="0.25">
      <c r="A64" s="14" t="s">
        <v>189</v>
      </c>
      <c r="B64" s="14" t="s">
        <v>19</v>
      </c>
      <c r="C64" s="15">
        <v>2.94</v>
      </c>
      <c r="D64" s="14">
        <v>15.4779</v>
      </c>
      <c r="E64" s="23">
        <f>ROUND(C64*D64,2)</f>
        <v>45.51</v>
      </c>
      <c r="F64" s="16">
        <v>0</v>
      </c>
      <c r="G64" s="23">
        <f>ROUND(E64*F64,2)</f>
        <v>0</v>
      </c>
      <c r="H64" s="23">
        <f>ROUND(E64-G64,2)</f>
        <v>45.51</v>
      </c>
    </row>
    <row r="65" spans="1:8" x14ac:dyDescent="0.25">
      <c r="A65" s="13" t="s">
        <v>47</v>
      </c>
      <c r="C65" s="23"/>
      <c r="E65" s="23"/>
    </row>
    <row r="66" spans="1:8" x14ac:dyDescent="0.25">
      <c r="A66" s="14" t="s">
        <v>42</v>
      </c>
      <c r="B66" s="14" t="s">
        <v>48</v>
      </c>
      <c r="C66" s="15">
        <v>10.92</v>
      </c>
      <c r="D66" s="14">
        <v>1</v>
      </c>
      <c r="E66" s="23">
        <f>ROUND(C66*D66,2)</f>
        <v>10.92</v>
      </c>
      <c r="F66" s="16">
        <v>0</v>
      </c>
      <c r="G66" s="23">
        <f>ROUND(E66*F66,2)</f>
        <v>0</v>
      </c>
      <c r="H66" s="23">
        <f t="shared" ref="H66:H72" si="3">ROUND(E66-G66,2)</f>
        <v>10.92</v>
      </c>
    </row>
    <row r="67" spans="1:8" x14ac:dyDescent="0.25">
      <c r="A67" s="14" t="s">
        <v>38</v>
      </c>
      <c r="B67" s="14" t="s">
        <v>48</v>
      </c>
      <c r="C67" s="15">
        <v>5.22</v>
      </c>
      <c r="D67" s="14">
        <v>1</v>
      </c>
      <c r="E67" s="23">
        <f>ROUND(C67*D67,2)</f>
        <v>5.22</v>
      </c>
      <c r="F67" s="16">
        <v>0</v>
      </c>
      <c r="G67" s="23">
        <f>ROUND(E67*F67,2)</f>
        <v>0</v>
      </c>
      <c r="H67" s="23">
        <f t="shared" si="3"/>
        <v>5.22</v>
      </c>
    </row>
    <row r="68" spans="1:8" x14ac:dyDescent="0.25">
      <c r="A68" s="14" t="s">
        <v>133</v>
      </c>
      <c r="B68" s="14" t="s">
        <v>48</v>
      </c>
      <c r="C68" s="15">
        <v>6.51</v>
      </c>
      <c r="D68" s="14">
        <v>1</v>
      </c>
      <c r="E68" s="23">
        <f>ROUND(C68*D68,2)</f>
        <v>6.51</v>
      </c>
      <c r="F68" s="16">
        <v>0</v>
      </c>
      <c r="G68" s="23">
        <f>ROUND(E68*F68,2)</f>
        <v>0</v>
      </c>
      <c r="H68" s="23">
        <f t="shared" si="3"/>
        <v>6.51</v>
      </c>
    </row>
    <row r="69" spans="1:8" x14ac:dyDescent="0.25">
      <c r="A69" s="14" t="s">
        <v>189</v>
      </c>
      <c r="B69" s="14" t="s">
        <v>48</v>
      </c>
      <c r="C69" s="15">
        <v>11.8</v>
      </c>
      <c r="D69" s="14">
        <v>1</v>
      </c>
      <c r="E69" s="23">
        <f>ROUND(C69*D69,2)</f>
        <v>11.8</v>
      </c>
      <c r="F69" s="16">
        <v>0</v>
      </c>
      <c r="G69" s="23">
        <f>ROUND(E69*F69,2)</f>
        <v>0</v>
      </c>
      <c r="H69" s="23">
        <f t="shared" si="3"/>
        <v>11.8</v>
      </c>
    </row>
    <row r="70" spans="1:8" x14ac:dyDescent="0.25">
      <c r="A70" s="9" t="s">
        <v>49</v>
      </c>
      <c r="B70" s="9" t="s">
        <v>48</v>
      </c>
      <c r="C70" s="10">
        <v>31.61</v>
      </c>
      <c r="D70" s="9">
        <v>1</v>
      </c>
      <c r="E70" s="22">
        <f>ROUND(C70*D70,2)</f>
        <v>31.61</v>
      </c>
      <c r="F70" s="11">
        <v>0</v>
      </c>
      <c r="G70" s="22">
        <f>ROUND(E70*F70,2)</f>
        <v>0</v>
      </c>
      <c r="H70" s="22">
        <f t="shared" si="3"/>
        <v>31.61</v>
      </c>
    </row>
    <row r="71" spans="1:8" x14ac:dyDescent="0.25">
      <c r="A71" s="7" t="s">
        <v>50</v>
      </c>
      <c r="C71" s="23"/>
      <c r="E71" s="23">
        <f>SUM(E12:E70)</f>
        <v>1008.5400000000003</v>
      </c>
      <c r="G71" s="12">
        <f>SUM(G12:G70)</f>
        <v>0</v>
      </c>
      <c r="H71" s="12">
        <f t="shared" si="3"/>
        <v>1008.54</v>
      </c>
    </row>
    <row r="72" spans="1:8" x14ac:dyDescent="0.25">
      <c r="A72" s="7" t="s">
        <v>51</v>
      </c>
      <c r="C72" s="23"/>
      <c r="E72" s="23" t="e">
        <f>+#REF!-E71</f>
        <v>#REF!</v>
      </c>
      <c r="G72" s="12" t="e">
        <f>+#REF!-G71</f>
        <v>#REF!</v>
      </c>
      <c r="H72" s="12" t="e">
        <f t="shared" si="3"/>
        <v>#REF!</v>
      </c>
    </row>
    <row r="73" spans="1:8" x14ac:dyDescent="0.25">
      <c r="A73" t="s">
        <v>12</v>
      </c>
      <c r="C73" s="23"/>
      <c r="E73" s="23"/>
    </row>
    <row r="74" spans="1:8" x14ac:dyDescent="0.25">
      <c r="A74" s="7" t="s">
        <v>52</v>
      </c>
      <c r="C74" s="23"/>
      <c r="E74" s="23"/>
    </row>
    <row r="75" spans="1:8" x14ac:dyDescent="0.25">
      <c r="A75" s="14" t="s">
        <v>42</v>
      </c>
      <c r="B75" s="14" t="s">
        <v>48</v>
      </c>
      <c r="C75" s="15">
        <v>30.02</v>
      </c>
      <c r="D75" s="14">
        <v>1</v>
      </c>
      <c r="E75" s="23">
        <f>ROUND(C75*D75,2)</f>
        <v>30.02</v>
      </c>
      <c r="F75" s="16">
        <v>0</v>
      </c>
      <c r="G75" s="23">
        <f>ROUND(E75*F75,2)</f>
        <v>0</v>
      </c>
      <c r="H75" s="23">
        <f t="shared" ref="H75:H81" si="4">ROUND(E75-G75,2)</f>
        <v>30.02</v>
      </c>
    </row>
    <row r="76" spans="1:8" x14ac:dyDescent="0.25">
      <c r="A76" s="14" t="s">
        <v>38</v>
      </c>
      <c r="B76" s="14" t="s">
        <v>48</v>
      </c>
      <c r="C76" s="15">
        <v>40.369999999999997</v>
      </c>
      <c r="D76" s="14">
        <v>1</v>
      </c>
      <c r="E76" s="23">
        <f>ROUND(C76*D76,2)</f>
        <v>40.369999999999997</v>
      </c>
      <c r="F76" s="16">
        <v>0</v>
      </c>
      <c r="G76" s="23">
        <f>ROUND(E76*F76,2)</f>
        <v>0</v>
      </c>
      <c r="H76" s="23">
        <f t="shared" si="4"/>
        <v>40.369999999999997</v>
      </c>
    </row>
    <row r="77" spans="1:8" x14ac:dyDescent="0.25">
      <c r="A77" s="14" t="s">
        <v>133</v>
      </c>
      <c r="B77" s="14" t="s">
        <v>48</v>
      </c>
      <c r="C77" s="15">
        <v>31.16</v>
      </c>
      <c r="D77" s="14">
        <v>1</v>
      </c>
      <c r="E77" s="23">
        <f>ROUND(C77*D77,2)</f>
        <v>31.16</v>
      </c>
      <c r="F77" s="16">
        <v>0</v>
      </c>
      <c r="G77" s="23">
        <f>ROUND(E77*F77,2)</f>
        <v>0</v>
      </c>
      <c r="H77" s="23">
        <f t="shared" si="4"/>
        <v>31.16</v>
      </c>
    </row>
    <row r="78" spans="1:8" x14ac:dyDescent="0.25">
      <c r="A78" s="9" t="s">
        <v>189</v>
      </c>
      <c r="B78" s="9" t="s">
        <v>48</v>
      </c>
      <c r="C78" s="10">
        <v>91.67</v>
      </c>
      <c r="D78" s="9">
        <v>1</v>
      </c>
      <c r="E78" s="22">
        <f>ROUND(C78*D78,2)</f>
        <v>91.67</v>
      </c>
      <c r="F78" s="11">
        <v>0</v>
      </c>
      <c r="G78" s="22">
        <f>ROUND(E78*F78,2)</f>
        <v>0</v>
      </c>
      <c r="H78" s="22">
        <f t="shared" si="4"/>
        <v>91.67</v>
      </c>
    </row>
    <row r="79" spans="1:8" x14ac:dyDescent="0.25">
      <c r="A79" s="7" t="s">
        <v>53</v>
      </c>
      <c r="C79" s="23"/>
      <c r="E79" s="23">
        <f>SUM(E75:E78)</f>
        <v>193.22</v>
      </c>
      <c r="G79" s="12">
        <f>SUM(G75:G78)</f>
        <v>0</v>
      </c>
      <c r="H79" s="12">
        <f t="shared" si="4"/>
        <v>193.22</v>
      </c>
    </row>
    <row r="80" spans="1:8" x14ac:dyDescent="0.25">
      <c r="A80" s="7" t="s">
        <v>54</v>
      </c>
      <c r="C80" s="23"/>
      <c r="E80" s="23">
        <f>+E71+E79</f>
        <v>1201.7600000000002</v>
      </c>
      <c r="G80" s="12">
        <f>+G71+G79</f>
        <v>0</v>
      </c>
      <c r="H80" s="12">
        <f t="shared" si="4"/>
        <v>1201.76</v>
      </c>
    </row>
    <row r="81" spans="1:8" x14ac:dyDescent="0.25">
      <c r="A81" s="7" t="s">
        <v>55</v>
      </c>
      <c r="C81" s="23"/>
      <c r="E81" s="23" t="e">
        <f>+#REF!-E80</f>
        <v>#REF!</v>
      </c>
      <c r="G81" s="12" t="e">
        <f>+#REF!-G80</f>
        <v>#REF!</v>
      </c>
      <c r="H81" s="12" t="e">
        <f t="shared" si="4"/>
        <v>#REF!</v>
      </c>
    </row>
    <row r="82" spans="1:8" x14ac:dyDescent="0.25">
      <c r="A82" t="s">
        <v>119</v>
      </c>
      <c r="C82" s="23"/>
      <c r="E82" s="23"/>
    </row>
    <row r="83" spans="1:8" x14ac:dyDescent="0.25">
      <c r="A83" t="s">
        <v>483</v>
      </c>
      <c r="C83" s="23"/>
      <c r="E83" s="23"/>
    </row>
    <row r="84" spans="1:8" x14ac:dyDescent="0.25">
      <c r="A84" s="7" t="s">
        <v>120</v>
      </c>
      <c r="C84" s="23"/>
      <c r="E84" s="23"/>
    </row>
    <row r="85" spans="1:8" x14ac:dyDescent="0.25">
      <c r="A85" s="7" t="s">
        <v>121</v>
      </c>
      <c r="C85" s="23"/>
      <c r="E85" s="23"/>
    </row>
    <row r="98" spans="1:8" x14ac:dyDescent="0.25">
      <c r="A98" t="str" cm="1">
        <f t="array" aca="1" ref="A98" ca="1">MID(CELL("filename",A1),FIND("]",CELL("filename",A1))+1,256)</f>
        <v>rice16</v>
      </c>
    </row>
    <row r="99" spans="1:8" x14ac:dyDescent="0.25">
      <c r="A99" s="7" t="s">
        <v>50</v>
      </c>
      <c r="E99" s="25">
        <f>VLOOKUP(A99,$A$1:$H$98,5,FALSE)</f>
        <v>1008.5400000000003</v>
      </c>
    </row>
    <row r="100" spans="1:8" x14ac:dyDescent="0.25">
      <c r="A100" s="7" t="s">
        <v>288</v>
      </c>
      <c r="E100" s="25">
        <f>VLOOKUP(A100,$A$1:$H$98,5,FALSE)</f>
        <v>193.22</v>
      </c>
    </row>
    <row r="101" spans="1:8" x14ac:dyDescent="0.25">
      <c r="A101" s="7" t="s">
        <v>289</v>
      </c>
      <c r="E101" s="25">
        <f t="shared" ref="E101:E102" si="5">VLOOKUP(A101,$A$1:$H$98,5,FALSE)</f>
        <v>1201.7600000000002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F8CD2E-D18D-470D-AB58-36B9941AE78B}">
  <sheetPr codeName="Sheet59"/>
  <dimension ref="A1:H116"/>
  <sheetViews>
    <sheetView topLeftCell="A103" workbookViewId="0">
      <selection activeCell="D7" sqref="D7"/>
    </sheetView>
  </sheetViews>
  <sheetFormatPr defaultRowHeight="15" x14ac:dyDescent="0.25"/>
  <cols>
    <col min="1" max="1" width="25.5703125" customWidth="1"/>
    <col min="5" max="5" width="11" customWidth="1"/>
    <col min="8" max="8" width="11" customWidth="1"/>
  </cols>
  <sheetData>
    <row r="1" spans="1:8" x14ac:dyDescent="0.25">
      <c r="A1" s="81" t="s">
        <v>229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478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514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C8" s="23"/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3.5</v>
      </c>
      <c r="E12" s="23">
        <f>ROUND(C12*D12,2)</f>
        <v>28.18</v>
      </c>
      <c r="F12" s="16">
        <v>0</v>
      </c>
      <c r="G12" s="23">
        <f>ROUND(E12*F12,2)</f>
        <v>0</v>
      </c>
      <c r="H12" s="23">
        <f>ROUND(E12-G12,2)</f>
        <v>28.18</v>
      </c>
    </row>
    <row r="13" spans="1:8" x14ac:dyDescent="0.25">
      <c r="A13" s="14" t="s">
        <v>199</v>
      </c>
      <c r="B13" s="14" t="s">
        <v>16</v>
      </c>
      <c r="C13" s="15">
        <v>9.5</v>
      </c>
      <c r="D13" s="14">
        <v>1</v>
      </c>
      <c r="E13" s="23">
        <f>ROUND(C13*D13,2)</f>
        <v>9.5</v>
      </c>
      <c r="F13" s="16">
        <v>0</v>
      </c>
      <c r="G13" s="23">
        <f>ROUND(E13*F13,2)</f>
        <v>0</v>
      </c>
      <c r="H13" s="23">
        <f>ROUND(E13-G13,2)</f>
        <v>9.5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2.1</v>
      </c>
      <c r="E14" s="23">
        <f>ROUND(C14*D14,2)</f>
        <v>15.75</v>
      </c>
      <c r="F14" s="16">
        <v>0</v>
      </c>
      <c r="G14" s="23">
        <f>ROUND(E14*F14,2)</f>
        <v>0</v>
      </c>
      <c r="H14" s="23">
        <f>ROUND(E14-G14,2)</f>
        <v>15.75</v>
      </c>
    </row>
    <row r="15" spans="1:8" x14ac:dyDescent="0.25">
      <c r="A15" s="13" t="s">
        <v>20</v>
      </c>
      <c r="C15" s="23"/>
      <c r="E15" s="23"/>
    </row>
    <row r="16" spans="1:8" x14ac:dyDescent="0.25">
      <c r="A16" s="14" t="s">
        <v>166</v>
      </c>
      <c r="B16" s="14" t="s">
        <v>21</v>
      </c>
      <c r="C16" s="15">
        <v>26.41</v>
      </c>
      <c r="D16" s="14">
        <v>0.5</v>
      </c>
      <c r="E16" s="23">
        <f>ROUND(C16*D16,2)</f>
        <v>13.21</v>
      </c>
      <c r="F16" s="16">
        <v>0</v>
      </c>
      <c r="G16" s="23">
        <f>ROUND(E16*F16,2)</f>
        <v>0</v>
      </c>
      <c r="H16" s="23">
        <f>ROUND(E16-G16,2)</f>
        <v>13.21</v>
      </c>
    </row>
    <row r="17" spans="1:8" x14ac:dyDescent="0.25">
      <c r="A17" s="14" t="s">
        <v>153</v>
      </c>
      <c r="B17" s="14" t="s">
        <v>21</v>
      </c>
      <c r="C17" s="15">
        <v>43.41</v>
      </c>
      <c r="D17" s="14">
        <v>0.5</v>
      </c>
      <c r="E17" s="23">
        <f>ROUND(C17*D17,2)</f>
        <v>21.71</v>
      </c>
      <c r="F17" s="16">
        <v>0</v>
      </c>
      <c r="G17" s="23">
        <f>ROUND(E17*F17,2)</f>
        <v>0</v>
      </c>
      <c r="H17" s="23">
        <f>ROUND(E17-G17,2)</f>
        <v>21.71</v>
      </c>
    </row>
    <row r="18" spans="1:8" x14ac:dyDescent="0.25">
      <c r="A18" s="14" t="s">
        <v>167</v>
      </c>
      <c r="B18" s="14" t="s">
        <v>21</v>
      </c>
      <c r="C18" s="15">
        <v>31.08</v>
      </c>
      <c r="D18" s="14">
        <v>4.87</v>
      </c>
      <c r="E18" s="23">
        <f>ROUND(C18*D18,2)</f>
        <v>151.36000000000001</v>
      </c>
      <c r="F18" s="16">
        <v>0</v>
      </c>
      <c r="G18" s="23">
        <f>ROUND(E18*F18,2)</f>
        <v>0</v>
      </c>
      <c r="H18" s="23">
        <f>ROUND(E18-G18,2)</f>
        <v>151.36000000000001</v>
      </c>
    </row>
    <row r="19" spans="1:8" x14ac:dyDescent="0.25">
      <c r="A19" s="14" t="s">
        <v>168</v>
      </c>
      <c r="B19" s="14" t="s">
        <v>26</v>
      </c>
      <c r="C19" s="15">
        <v>18.2</v>
      </c>
      <c r="D19" s="14">
        <v>0.8</v>
      </c>
      <c r="E19" s="23">
        <f>ROUND(C19*D19,2)</f>
        <v>14.56</v>
      </c>
      <c r="F19" s="16">
        <v>0</v>
      </c>
      <c r="G19" s="23">
        <f>ROUND(E19*F19,2)</f>
        <v>0</v>
      </c>
      <c r="H19" s="23">
        <f>ROUND(E19-G19,2)</f>
        <v>14.56</v>
      </c>
    </row>
    <row r="20" spans="1:8" x14ac:dyDescent="0.25">
      <c r="A20" s="13" t="s">
        <v>24</v>
      </c>
      <c r="C20" s="23"/>
      <c r="E20" s="23"/>
    </row>
    <row r="21" spans="1:8" x14ac:dyDescent="0.25">
      <c r="A21" s="14" t="s">
        <v>25</v>
      </c>
      <c r="B21" s="14" t="s">
        <v>18</v>
      </c>
      <c r="C21" s="15">
        <v>0.12</v>
      </c>
      <c r="D21" s="14">
        <v>80</v>
      </c>
      <c r="E21" s="23">
        <f t="shared" ref="E21:E29" si="0">ROUND(C21*D21,2)</f>
        <v>9.6</v>
      </c>
      <c r="F21" s="16">
        <v>0</v>
      </c>
      <c r="G21" s="23">
        <f t="shared" ref="G21:G29" si="1">ROUND(E21*F21,2)</f>
        <v>0</v>
      </c>
      <c r="H21" s="23">
        <f t="shared" ref="H21:H29" si="2">ROUND(E21-G21,2)</f>
        <v>9.6</v>
      </c>
    </row>
    <row r="22" spans="1:8" x14ac:dyDescent="0.25">
      <c r="A22" s="14" t="s">
        <v>137</v>
      </c>
      <c r="B22" s="14" t="s">
        <v>26</v>
      </c>
      <c r="C22" s="15">
        <v>2.69</v>
      </c>
      <c r="D22" s="14">
        <v>2</v>
      </c>
      <c r="E22" s="23">
        <f t="shared" si="0"/>
        <v>5.38</v>
      </c>
      <c r="F22" s="16">
        <v>0</v>
      </c>
      <c r="G22" s="23">
        <f t="shared" si="1"/>
        <v>0</v>
      </c>
      <c r="H22" s="23">
        <f t="shared" si="2"/>
        <v>5.38</v>
      </c>
    </row>
    <row r="23" spans="1:8" x14ac:dyDescent="0.25">
      <c r="A23" s="14" t="s">
        <v>169</v>
      </c>
      <c r="B23" s="14" t="s">
        <v>26</v>
      </c>
      <c r="C23" s="15">
        <v>13.75</v>
      </c>
      <c r="D23" s="14">
        <v>1.3</v>
      </c>
      <c r="E23" s="23">
        <f t="shared" si="0"/>
        <v>17.88</v>
      </c>
      <c r="F23" s="16">
        <v>0</v>
      </c>
      <c r="G23" s="23">
        <f t="shared" si="1"/>
        <v>0</v>
      </c>
      <c r="H23" s="23">
        <f t="shared" si="2"/>
        <v>17.88</v>
      </c>
    </row>
    <row r="24" spans="1:8" x14ac:dyDescent="0.25">
      <c r="A24" s="14" t="s">
        <v>170</v>
      </c>
      <c r="B24" s="14" t="s">
        <v>18</v>
      </c>
      <c r="C24" s="15">
        <v>6.91</v>
      </c>
      <c r="D24" s="14">
        <v>3</v>
      </c>
      <c r="E24" s="23">
        <f t="shared" si="0"/>
        <v>20.73</v>
      </c>
      <c r="F24" s="16">
        <v>0</v>
      </c>
      <c r="G24" s="23">
        <f t="shared" si="1"/>
        <v>0</v>
      </c>
      <c r="H24" s="23">
        <f t="shared" si="2"/>
        <v>20.73</v>
      </c>
    </row>
    <row r="25" spans="1:8" x14ac:dyDescent="0.25">
      <c r="A25" s="14" t="s">
        <v>479</v>
      </c>
      <c r="B25" s="14" t="s">
        <v>18</v>
      </c>
      <c r="C25" s="15">
        <v>1.1399999999999999</v>
      </c>
      <c r="D25" s="14">
        <v>15.5</v>
      </c>
      <c r="E25" s="23">
        <f t="shared" si="0"/>
        <v>17.670000000000002</v>
      </c>
      <c r="F25" s="16">
        <v>0</v>
      </c>
      <c r="G25" s="23">
        <f t="shared" si="1"/>
        <v>0</v>
      </c>
      <c r="H25" s="23">
        <f t="shared" si="2"/>
        <v>17.670000000000002</v>
      </c>
    </row>
    <row r="26" spans="1:8" x14ac:dyDescent="0.25">
      <c r="A26" s="14" t="s">
        <v>172</v>
      </c>
      <c r="B26" s="14" t="s">
        <v>26</v>
      </c>
      <c r="C26" s="15">
        <v>17.78</v>
      </c>
      <c r="D26" s="14">
        <v>2</v>
      </c>
      <c r="E26" s="23">
        <f t="shared" si="0"/>
        <v>35.56</v>
      </c>
      <c r="F26" s="16">
        <v>0</v>
      </c>
      <c r="G26" s="23">
        <f t="shared" si="1"/>
        <v>0</v>
      </c>
      <c r="H26" s="23">
        <f t="shared" si="2"/>
        <v>35.56</v>
      </c>
    </row>
    <row r="27" spans="1:8" x14ac:dyDescent="0.25">
      <c r="A27" s="14" t="s">
        <v>313</v>
      </c>
      <c r="B27" s="14" t="s">
        <v>18</v>
      </c>
      <c r="C27" s="15">
        <v>4.0999999999999996</v>
      </c>
      <c r="D27" s="14">
        <v>6</v>
      </c>
      <c r="E27" s="23">
        <f t="shared" si="0"/>
        <v>24.6</v>
      </c>
      <c r="F27" s="16">
        <v>0</v>
      </c>
      <c r="G27" s="23">
        <f t="shared" si="1"/>
        <v>0</v>
      </c>
      <c r="H27" s="23">
        <f t="shared" si="2"/>
        <v>24.6</v>
      </c>
    </row>
    <row r="28" spans="1:8" x14ac:dyDescent="0.25">
      <c r="A28" s="14" t="s">
        <v>202</v>
      </c>
      <c r="B28" s="14" t="s">
        <v>18</v>
      </c>
      <c r="C28" s="15">
        <v>4.2699999999999996</v>
      </c>
      <c r="D28" s="14">
        <v>1.5</v>
      </c>
      <c r="E28" s="23">
        <f t="shared" si="0"/>
        <v>6.41</v>
      </c>
      <c r="F28" s="16">
        <v>0</v>
      </c>
      <c r="G28" s="23">
        <f t="shared" si="1"/>
        <v>0</v>
      </c>
      <c r="H28" s="23">
        <f t="shared" si="2"/>
        <v>6.41</v>
      </c>
    </row>
    <row r="29" spans="1:8" x14ac:dyDescent="0.25">
      <c r="A29" s="14" t="s">
        <v>174</v>
      </c>
      <c r="B29" s="14" t="s">
        <v>18</v>
      </c>
      <c r="C29" s="15">
        <v>3</v>
      </c>
      <c r="D29" s="14">
        <v>7.5</v>
      </c>
      <c r="E29" s="23">
        <f t="shared" si="0"/>
        <v>22.5</v>
      </c>
      <c r="F29" s="16">
        <v>0</v>
      </c>
      <c r="G29" s="23">
        <f t="shared" si="1"/>
        <v>0</v>
      </c>
      <c r="H29" s="23">
        <f t="shared" si="2"/>
        <v>22.5</v>
      </c>
    </row>
    <row r="30" spans="1:8" x14ac:dyDescent="0.25">
      <c r="A30" s="13" t="s">
        <v>27</v>
      </c>
      <c r="C30" s="23"/>
      <c r="E30" s="23"/>
    </row>
    <row r="31" spans="1:8" x14ac:dyDescent="0.25">
      <c r="A31" s="14" t="s">
        <v>395</v>
      </c>
      <c r="B31" s="14" t="s">
        <v>18</v>
      </c>
      <c r="C31" s="15">
        <v>1.23</v>
      </c>
      <c r="D31" s="14">
        <v>14.4</v>
      </c>
      <c r="E31" s="23">
        <f>ROUND(C31*D31,2)</f>
        <v>17.71</v>
      </c>
      <c r="F31" s="16">
        <v>0</v>
      </c>
      <c r="G31" s="23">
        <f>ROUND(E31*F31,2)</f>
        <v>0</v>
      </c>
      <c r="H31" s="23">
        <f>ROUND(E31-G31,2)</f>
        <v>17.71</v>
      </c>
    </row>
    <row r="32" spans="1:8" x14ac:dyDescent="0.25">
      <c r="A32" s="14" t="s">
        <v>468</v>
      </c>
      <c r="B32" s="14" t="s">
        <v>18</v>
      </c>
      <c r="C32" s="15">
        <v>3.73</v>
      </c>
      <c r="D32" s="14">
        <v>0.6</v>
      </c>
      <c r="E32" s="23">
        <f>ROUND(C32*D32,2)</f>
        <v>2.2400000000000002</v>
      </c>
      <c r="F32" s="16">
        <v>0</v>
      </c>
      <c r="G32" s="23">
        <f>ROUND(E32*F32,2)</f>
        <v>0</v>
      </c>
      <c r="H32" s="23">
        <f>ROUND(E32-G32,2)</f>
        <v>2.2400000000000002</v>
      </c>
    </row>
    <row r="33" spans="1:8" x14ac:dyDescent="0.25">
      <c r="A33" s="13" t="s">
        <v>33</v>
      </c>
      <c r="C33" s="23"/>
      <c r="E33" s="23"/>
    </row>
    <row r="34" spans="1:8" x14ac:dyDescent="0.25">
      <c r="A34" s="14" t="s">
        <v>480</v>
      </c>
      <c r="B34" s="14" t="s">
        <v>29</v>
      </c>
      <c r="C34" s="15">
        <v>8.89</v>
      </c>
      <c r="D34" s="14">
        <v>26.75</v>
      </c>
      <c r="E34" s="23">
        <f>ROUND(C34*D34,2)</f>
        <v>237.81</v>
      </c>
      <c r="F34" s="16">
        <v>0</v>
      </c>
      <c r="G34" s="23">
        <f>ROUND(E34*F34,2)</f>
        <v>0</v>
      </c>
      <c r="H34" s="23">
        <f>ROUND(E34-G34,2)</f>
        <v>237.81</v>
      </c>
    </row>
    <row r="35" spans="1:8" x14ac:dyDescent="0.25">
      <c r="A35" s="14" t="s">
        <v>176</v>
      </c>
      <c r="B35" s="14" t="s">
        <v>177</v>
      </c>
      <c r="C35" s="15">
        <v>0.28999999999999998</v>
      </c>
      <c r="D35" s="14">
        <v>4.25</v>
      </c>
      <c r="E35" s="23">
        <f>ROUND(C35*D35,2)</f>
        <v>1.23</v>
      </c>
      <c r="F35" s="16">
        <v>0</v>
      </c>
      <c r="G35" s="23">
        <f>ROUND(E35*F35,2)</f>
        <v>0</v>
      </c>
      <c r="H35" s="23">
        <f>ROUND(E35-G35,2)</f>
        <v>1.23</v>
      </c>
    </row>
    <row r="36" spans="1:8" x14ac:dyDescent="0.25">
      <c r="A36" s="13" t="s">
        <v>113</v>
      </c>
      <c r="C36" s="23"/>
      <c r="E36" s="23"/>
    </row>
    <row r="37" spans="1:8" x14ac:dyDescent="0.25">
      <c r="A37" s="14" t="s">
        <v>180</v>
      </c>
      <c r="B37" s="14" t="s">
        <v>26</v>
      </c>
      <c r="C37" s="15">
        <v>3.5</v>
      </c>
      <c r="D37" s="14">
        <v>1.5</v>
      </c>
      <c r="E37" s="23">
        <f>ROUND(C37*D37,2)</f>
        <v>5.25</v>
      </c>
      <c r="F37" s="16">
        <v>0</v>
      </c>
      <c r="G37" s="23">
        <f>ROUND(E37*F37,2)</f>
        <v>0</v>
      </c>
      <c r="H37" s="23">
        <f>ROUND(E37-G37,2)</f>
        <v>5.25</v>
      </c>
    </row>
    <row r="38" spans="1:8" x14ac:dyDescent="0.25">
      <c r="A38" s="14" t="s">
        <v>179</v>
      </c>
      <c r="B38" s="14" t="s">
        <v>26</v>
      </c>
      <c r="C38" s="15">
        <v>2</v>
      </c>
      <c r="D38" s="14">
        <v>0.5</v>
      </c>
      <c r="E38" s="23">
        <f>ROUND(C38*D38,2)</f>
        <v>1</v>
      </c>
      <c r="F38" s="16">
        <v>0</v>
      </c>
      <c r="G38" s="23">
        <f>ROUND(E38*F38,2)</f>
        <v>0</v>
      </c>
      <c r="H38" s="23">
        <f>ROUND(E38-G38,2)</f>
        <v>1</v>
      </c>
    </row>
    <row r="39" spans="1:8" x14ac:dyDescent="0.25">
      <c r="A39" s="14" t="s">
        <v>182</v>
      </c>
      <c r="B39" s="14" t="s">
        <v>26</v>
      </c>
      <c r="C39" s="15">
        <v>2.86</v>
      </c>
      <c r="D39" s="14">
        <v>4</v>
      </c>
      <c r="E39" s="23">
        <f>ROUND(C39*D39,2)</f>
        <v>11.44</v>
      </c>
      <c r="F39" s="16">
        <v>0</v>
      </c>
      <c r="G39" s="23">
        <f>ROUND(E39*F39,2)</f>
        <v>0</v>
      </c>
      <c r="H39" s="23">
        <f>ROUND(E39-G39,2)</f>
        <v>11.44</v>
      </c>
    </row>
    <row r="40" spans="1:8" x14ac:dyDescent="0.25">
      <c r="A40" s="13" t="s">
        <v>61</v>
      </c>
      <c r="C40" s="23"/>
      <c r="E40" s="23"/>
    </row>
    <row r="41" spans="1:8" x14ac:dyDescent="0.25">
      <c r="A41" s="14" t="s">
        <v>183</v>
      </c>
      <c r="B41" s="14" t="s">
        <v>21</v>
      </c>
      <c r="C41" s="15">
        <v>13.6</v>
      </c>
      <c r="D41" s="14">
        <v>5.87</v>
      </c>
      <c r="E41" s="23">
        <f>ROUND(C41*D41,2)</f>
        <v>79.83</v>
      </c>
      <c r="F41" s="16">
        <v>0</v>
      </c>
      <c r="G41" s="23">
        <f>ROUND(E41*F41,2)</f>
        <v>0</v>
      </c>
      <c r="H41" s="23">
        <f>ROUND(E41-G41,2)</f>
        <v>79.83</v>
      </c>
    </row>
    <row r="42" spans="1:8" x14ac:dyDescent="0.25">
      <c r="A42" s="13" t="s">
        <v>130</v>
      </c>
      <c r="C42" s="23"/>
      <c r="E42" s="23"/>
    </row>
    <row r="43" spans="1:8" x14ac:dyDescent="0.25">
      <c r="A43" s="14" t="s">
        <v>184</v>
      </c>
      <c r="B43" s="14" t="s">
        <v>123</v>
      </c>
      <c r="C43" s="15">
        <v>0.3</v>
      </c>
      <c r="D43" s="14">
        <v>180</v>
      </c>
      <c r="E43" s="23">
        <f>ROUND(C43*D43,2)</f>
        <v>54</v>
      </c>
      <c r="F43" s="16">
        <v>0</v>
      </c>
      <c r="G43" s="23">
        <f>ROUND(E43*F43,2)</f>
        <v>0</v>
      </c>
      <c r="H43" s="23">
        <f>ROUND(E43-G43,2)</f>
        <v>54</v>
      </c>
    </row>
    <row r="44" spans="1:8" x14ac:dyDescent="0.25">
      <c r="A44" s="13" t="s">
        <v>185</v>
      </c>
      <c r="C44" s="23"/>
      <c r="E44" s="23"/>
    </row>
    <row r="45" spans="1:8" x14ac:dyDescent="0.25">
      <c r="A45" s="14" t="s">
        <v>186</v>
      </c>
      <c r="B45" s="14" t="s">
        <v>123</v>
      </c>
      <c r="C45" s="15">
        <v>0.4</v>
      </c>
      <c r="D45" s="14">
        <v>180</v>
      </c>
      <c r="E45" s="23">
        <f>ROUND(C45*D45,2)</f>
        <v>72</v>
      </c>
      <c r="F45" s="16">
        <v>0</v>
      </c>
      <c r="G45" s="23">
        <f>ROUND(E45*F45,2)</f>
        <v>0</v>
      </c>
      <c r="H45" s="23">
        <f>ROUND(E45-G45,2)</f>
        <v>72</v>
      </c>
    </row>
    <row r="46" spans="1:8" x14ac:dyDescent="0.25">
      <c r="A46" s="13" t="s">
        <v>99</v>
      </c>
      <c r="C46" s="23"/>
      <c r="E46" s="23"/>
    </row>
    <row r="47" spans="1:8" x14ac:dyDescent="0.25">
      <c r="A47" s="14" t="s">
        <v>187</v>
      </c>
      <c r="B47" s="14" t="s">
        <v>48</v>
      </c>
      <c r="C47" s="15">
        <v>4.5</v>
      </c>
      <c r="D47" s="14">
        <v>1</v>
      </c>
      <c r="E47" s="23">
        <f>ROUND(C47*D47,2)</f>
        <v>4.5</v>
      </c>
      <c r="F47" s="16">
        <v>0</v>
      </c>
      <c r="G47" s="23">
        <f>ROUND(E47*F47,2)</f>
        <v>0</v>
      </c>
      <c r="H47" s="23">
        <f>ROUND(E47-G47,2)</f>
        <v>4.5</v>
      </c>
    </row>
    <row r="48" spans="1:8" x14ac:dyDescent="0.25">
      <c r="A48" s="13" t="s">
        <v>115</v>
      </c>
      <c r="C48" s="23"/>
      <c r="E48" s="23"/>
    </row>
    <row r="49" spans="1:8" x14ac:dyDescent="0.25">
      <c r="A49" s="14" t="s">
        <v>188</v>
      </c>
      <c r="B49" s="14" t="s">
        <v>48</v>
      </c>
      <c r="C49" s="15">
        <v>8</v>
      </c>
      <c r="D49" s="14">
        <v>1</v>
      </c>
      <c r="E49" s="23">
        <f>ROUND(C49*D49,2)</f>
        <v>8</v>
      </c>
      <c r="F49" s="16">
        <v>0</v>
      </c>
      <c r="G49" s="23">
        <f>ROUND(E49*F49,2)</f>
        <v>0</v>
      </c>
      <c r="H49" s="23">
        <f>ROUND(E49-G49,2)</f>
        <v>8</v>
      </c>
    </row>
    <row r="50" spans="1:8" x14ac:dyDescent="0.25">
      <c r="A50" s="13" t="s">
        <v>117</v>
      </c>
      <c r="C50" s="23"/>
      <c r="E50" s="23"/>
    </row>
    <row r="51" spans="1:8" x14ac:dyDescent="0.25">
      <c r="A51" s="14" t="s">
        <v>118</v>
      </c>
      <c r="B51" s="14" t="s">
        <v>48</v>
      </c>
      <c r="C51" s="15">
        <v>10</v>
      </c>
      <c r="D51" s="14">
        <v>0.33300000000000002</v>
      </c>
      <c r="E51" s="23">
        <f>ROUND(C51*D51,2)</f>
        <v>3.33</v>
      </c>
      <c r="F51" s="16">
        <v>0</v>
      </c>
      <c r="G51" s="23">
        <f>ROUND(E51*F51,2)</f>
        <v>0</v>
      </c>
      <c r="H51" s="23">
        <f>ROUND(E51-G51,2)</f>
        <v>3.33</v>
      </c>
    </row>
    <row r="52" spans="1:8" x14ac:dyDescent="0.25">
      <c r="A52" s="13" t="s">
        <v>37</v>
      </c>
      <c r="C52" s="23"/>
      <c r="E52" s="23"/>
    </row>
    <row r="53" spans="1:8" x14ac:dyDescent="0.25">
      <c r="A53" s="14" t="s">
        <v>38</v>
      </c>
      <c r="B53" s="14" t="s">
        <v>39</v>
      </c>
      <c r="C53" s="15">
        <v>19.28</v>
      </c>
      <c r="D53" s="14">
        <v>0.54759999999999998</v>
      </c>
      <c r="E53" s="23">
        <f>ROUND(C53*D53,2)</f>
        <v>10.56</v>
      </c>
      <c r="F53" s="16">
        <v>0</v>
      </c>
      <c r="G53" s="23">
        <f>ROUND(E53*F53,2)</f>
        <v>0</v>
      </c>
      <c r="H53" s="23">
        <f>ROUND(E53-G53,2)</f>
        <v>10.56</v>
      </c>
    </row>
    <row r="54" spans="1:8" x14ac:dyDescent="0.25">
      <c r="A54" s="14" t="s">
        <v>133</v>
      </c>
      <c r="B54" s="14" t="s">
        <v>39</v>
      </c>
      <c r="C54" s="15">
        <v>19.28</v>
      </c>
      <c r="D54" s="14">
        <v>0.11</v>
      </c>
      <c r="E54" s="23">
        <f>ROUND(C54*D54,2)</f>
        <v>2.12</v>
      </c>
      <c r="F54" s="16">
        <v>0</v>
      </c>
      <c r="G54" s="23">
        <f>ROUND(E54*F54,2)</f>
        <v>0</v>
      </c>
      <c r="H54" s="23">
        <f>ROUND(E54-G54,2)</f>
        <v>2.12</v>
      </c>
    </row>
    <row r="55" spans="1:8" x14ac:dyDescent="0.25">
      <c r="A55" s="13" t="s">
        <v>40</v>
      </c>
      <c r="C55" s="23"/>
      <c r="E55" s="23"/>
    </row>
    <row r="56" spans="1:8" x14ac:dyDescent="0.25">
      <c r="A56" s="14" t="s">
        <v>41</v>
      </c>
      <c r="B56" s="14" t="s">
        <v>39</v>
      </c>
      <c r="C56" s="15">
        <v>9.06</v>
      </c>
      <c r="D56" s="14">
        <v>3.5249999999999999</v>
      </c>
      <c r="E56" s="23">
        <f>ROUND(C56*D56,2)</f>
        <v>31.94</v>
      </c>
      <c r="F56" s="16">
        <v>0</v>
      </c>
      <c r="G56" s="23">
        <f>ROUND(E56*F56,2)</f>
        <v>0</v>
      </c>
      <c r="H56" s="23">
        <f>ROUND(E56-G56,2)</f>
        <v>31.94</v>
      </c>
    </row>
    <row r="57" spans="1:8" x14ac:dyDescent="0.25">
      <c r="A57" s="13" t="s">
        <v>43</v>
      </c>
      <c r="C57" s="23"/>
      <c r="E57" s="23"/>
    </row>
    <row r="58" spans="1:8" x14ac:dyDescent="0.25">
      <c r="A58" s="14" t="s">
        <v>41</v>
      </c>
      <c r="B58" s="14" t="s">
        <v>39</v>
      </c>
      <c r="C58" s="15">
        <v>9.06</v>
      </c>
      <c r="D58" s="14">
        <v>0.25</v>
      </c>
      <c r="E58" s="23">
        <f>ROUND(C58*D58,2)</f>
        <v>2.27</v>
      </c>
      <c r="F58" s="16">
        <v>0</v>
      </c>
      <c r="G58" s="23">
        <f>ROUND(E58*F58,2)</f>
        <v>0</v>
      </c>
      <c r="H58" s="23">
        <f>ROUND(E58-G58,2)</f>
        <v>2.27</v>
      </c>
    </row>
    <row r="59" spans="1:8" x14ac:dyDescent="0.25">
      <c r="A59" s="14" t="s">
        <v>42</v>
      </c>
      <c r="B59" s="14" t="s">
        <v>39</v>
      </c>
      <c r="C59" s="15">
        <v>9.06</v>
      </c>
      <c r="D59" s="14">
        <v>7.8600000000000003E-2</v>
      </c>
      <c r="E59" s="23">
        <f>ROUND(C59*D59,2)</f>
        <v>0.71</v>
      </c>
      <c r="F59" s="16">
        <v>0</v>
      </c>
      <c r="G59" s="23">
        <f>ROUND(E59*F59,2)</f>
        <v>0</v>
      </c>
      <c r="H59" s="23">
        <f>ROUND(E59-G59,2)</f>
        <v>0.71</v>
      </c>
    </row>
    <row r="60" spans="1:8" x14ac:dyDescent="0.25">
      <c r="A60" s="13" t="s">
        <v>100</v>
      </c>
      <c r="C60" s="23"/>
      <c r="E60" s="23"/>
    </row>
    <row r="61" spans="1:8" x14ac:dyDescent="0.25">
      <c r="A61" s="14" t="s">
        <v>41</v>
      </c>
      <c r="B61" s="14" t="s">
        <v>39</v>
      </c>
      <c r="C61" s="15">
        <v>9.06</v>
      </c>
      <c r="D61" s="14">
        <v>0.7</v>
      </c>
      <c r="E61" s="23">
        <f>ROUND(C61*D61,2)</f>
        <v>6.34</v>
      </c>
      <c r="F61" s="16">
        <v>0</v>
      </c>
      <c r="G61" s="23">
        <f>ROUND(E61*F61,2)</f>
        <v>0</v>
      </c>
      <c r="H61" s="23">
        <f>ROUND(E61-G61,2)</f>
        <v>6.34</v>
      </c>
    </row>
    <row r="62" spans="1:8" x14ac:dyDescent="0.25">
      <c r="A62" s="14" t="s">
        <v>44</v>
      </c>
      <c r="B62" s="14" t="s">
        <v>39</v>
      </c>
      <c r="C62" s="15">
        <v>19.27</v>
      </c>
      <c r="D62" s="14">
        <v>0.47960000000000003</v>
      </c>
      <c r="E62" s="23">
        <f>ROUND(C62*D62,2)</f>
        <v>9.24</v>
      </c>
      <c r="F62" s="16">
        <v>0</v>
      </c>
      <c r="G62" s="23">
        <f>ROUND(E62*F62,2)</f>
        <v>0</v>
      </c>
      <c r="H62" s="23">
        <f>ROUND(E62-G62,2)</f>
        <v>9.24</v>
      </c>
    </row>
    <row r="63" spans="1:8" x14ac:dyDescent="0.25">
      <c r="A63" s="13" t="s">
        <v>45</v>
      </c>
      <c r="C63" s="23"/>
      <c r="E63" s="23"/>
    </row>
    <row r="64" spans="1:8" x14ac:dyDescent="0.25">
      <c r="A64" s="14" t="s">
        <v>38</v>
      </c>
      <c r="B64" s="14" t="s">
        <v>19</v>
      </c>
      <c r="C64" s="15">
        <v>2.94</v>
      </c>
      <c r="D64" s="14">
        <v>7.6210000000000004</v>
      </c>
      <c r="E64" s="23">
        <f>ROUND(C64*D64,2)</f>
        <v>22.41</v>
      </c>
      <c r="F64" s="16">
        <v>0</v>
      </c>
      <c r="G64" s="23">
        <f>ROUND(E64*F64,2)</f>
        <v>0</v>
      </c>
      <c r="H64" s="23">
        <f>ROUND(E64-G64,2)</f>
        <v>22.41</v>
      </c>
    </row>
    <row r="65" spans="1:8" x14ac:dyDescent="0.25">
      <c r="A65" s="14" t="s">
        <v>133</v>
      </c>
      <c r="B65" s="14" t="s">
        <v>19</v>
      </c>
      <c r="C65" s="15">
        <v>2.94</v>
      </c>
      <c r="D65" s="14">
        <v>2.4064000000000001</v>
      </c>
      <c r="E65" s="23">
        <f>ROUND(C65*D65,2)</f>
        <v>7.07</v>
      </c>
      <c r="F65" s="16">
        <v>0</v>
      </c>
      <c r="G65" s="23">
        <f>ROUND(E65*F65,2)</f>
        <v>0</v>
      </c>
      <c r="H65" s="23">
        <f>ROUND(E65-G65,2)</f>
        <v>7.07</v>
      </c>
    </row>
    <row r="66" spans="1:8" x14ac:dyDescent="0.25">
      <c r="A66" s="14" t="s">
        <v>189</v>
      </c>
      <c r="B66" s="14" t="s">
        <v>19</v>
      </c>
      <c r="C66" s="15">
        <v>2.94</v>
      </c>
      <c r="D66" s="14">
        <v>26.8827</v>
      </c>
      <c r="E66" s="23">
        <f>ROUND(C66*D66,2)</f>
        <v>79.040000000000006</v>
      </c>
      <c r="F66" s="16">
        <v>0</v>
      </c>
      <c r="G66" s="23">
        <f>ROUND(E66*F66,2)</f>
        <v>0</v>
      </c>
      <c r="H66" s="23">
        <f>ROUND(E66-G66,2)</f>
        <v>79.040000000000006</v>
      </c>
    </row>
    <row r="67" spans="1:8" x14ac:dyDescent="0.25">
      <c r="A67" s="13" t="s">
        <v>47</v>
      </c>
      <c r="C67" s="23"/>
      <c r="E67" s="23"/>
    </row>
    <row r="68" spans="1:8" x14ac:dyDescent="0.25">
      <c r="A68" s="14" t="s">
        <v>42</v>
      </c>
      <c r="B68" s="14" t="s">
        <v>48</v>
      </c>
      <c r="C68" s="15">
        <v>11.17</v>
      </c>
      <c r="D68" s="14">
        <v>1</v>
      </c>
      <c r="E68" s="23">
        <f>ROUND(C68*D68,2)</f>
        <v>11.17</v>
      </c>
      <c r="F68" s="16">
        <v>0</v>
      </c>
      <c r="G68" s="23">
        <f>ROUND(E68*F68,2)</f>
        <v>0</v>
      </c>
      <c r="H68" s="23">
        <f t="shared" ref="H68:H74" si="3">ROUND(E68-G68,2)</f>
        <v>11.17</v>
      </c>
    </row>
    <row r="69" spans="1:8" x14ac:dyDescent="0.25">
      <c r="A69" s="14" t="s">
        <v>38</v>
      </c>
      <c r="B69" s="14" t="s">
        <v>48</v>
      </c>
      <c r="C69" s="15">
        <v>6.08</v>
      </c>
      <c r="D69" s="14">
        <v>1</v>
      </c>
      <c r="E69" s="23">
        <f>ROUND(C69*D69,2)</f>
        <v>6.08</v>
      </c>
      <c r="F69" s="16">
        <v>0</v>
      </c>
      <c r="G69" s="23">
        <f>ROUND(E69*F69,2)</f>
        <v>0</v>
      </c>
      <c r="H69" s="23">
        <f t="shared" si="3"/>
        <v>6.08</v>
      </c>
    </row>
    <row r="70" spans="1:8" x14ac:dyDescent="0.25">
      <c r="A70" s="14" t="s">
        <v>133</v>
      </c>
      <c r="B70" s="14" t="s">
        <v>48</v>
      </c>
      <c r="C70" s="15">
        <v>6.51</v>
      </c>
      <c r="D70" s="14">
        <v>1</v>
      </c>
      <c r="E70" s="23">
        <f>ROUND(C70*D70,2)</f>
        <v>6.51</v>
      </c>
      <c r="F70" s="16">
        <v>0</v>
      </c>
      <c r="G70" s="23">
        <f>ROUND(E70*F70,2)</f>
        <v>0</v>
      </c>
      <c r="H70" s="23">
        <f t="shared" si="3"/>
        <v>6.51</v>
      </c>
    </row>
    <row r="71" spans="1:8" x14ac:dyDescent="0.25">
      <c r="A71" s="14" t="s">
        <v>189</v>
      </c>
      <c r="B71" s="14" t="s">
        <v>48</v>
      </c>
      <c r="C71" s="15">
        <v>14.31</v>
      </c>
      <c r="D71" s="14">
        <v>1</v>
      </c>
      <c r="E71" s="23">
        <f>ROUND(C71*D71,2)</f>
        <v>14.31</v>
      </c>
      <c r="F71" s="16">
        <v>0</v>
      </c>
      <c r="G71" s="23">
        <f>ROUND(E71*F71,2)</f>
        <v>0</v>
      </c>
      <c r="H71" s="23">
        <f t="shared" si="3"/>
        <v>14.31</v>
      </c>
    </row>
    <row r="72" spans="1:8" x14ac:dyDescent="0.25">
      <c r="A72" s="9" t="s">
        <v>49</v>
      </c>
      <c r="B72" s="9" t="s">
        <v>48</v>
      </c>
      <c r="C72" s="10">
        <v>36.64</v>
      </c>
      <c r="D72" s="9">
        <v>1</v>
      </c>
      <c r="E72" s="22">
        <f>ROUND(C72*D72,2)</f>
        <v>36.64</v>
      </c>
      <c r="F72" s="11">
        <v>0</v>
      </c>
      <c r="G72" s="22">
        <f>ROUND(E72*F72,2)</f>
        <v>0</v>
      </c>
      <c r="H72" s="22">
        <f t="shared" si="3"/>
        <v>36.64</v>
      </c>
    </row>
    <row r="73" spans="1:8" x14ac:dyDescent="0.25">
      <c r="A73" s="7" t="s">
        <v>50</v>
      </c>
      <c r="C73" s="23"/>
      <c r="E73" s="23">
        <f>SUM(E12:E72)</f>
        <v>1159.3500000000004</v>
      </c>
      <c r="G73" s="12">
        <f>SUM(G12:G72)</f>
        <v>0</v>
      </c>
      <c r="H73" s="12">
        <f t="shared" si="3"/>
        <v>1159.3499999999999</v>
      </c>
    </row>
    <row r="74" spans="1:8" x14ac:dyDescent="0.25">
      <c r="A74" s="7" t="s">
        <v>51</v>
      </c>
      <c r="C74" s="23"/>
      <c r="E74" s="23" t="e">
        <f>+#REF!-E73</f>
        <v>#REF!</v>
      </c>
      <c r="G74" s="12" t="e">
        <f>+#REF!-G73</f>
        <v>#REF!</v>
      </c>
      <c r="H74" s="12" t="e">
        <f t="shared" si="3"/>
        <v>#REF!</v>
      </c>
    </row>
    <row r="75" spans="1:8" x14ac:dyDescent="0.25">
      <c r="A75" t="s">
        <v>12</v>
      </c>
      <c r="C75" s="23"/>
      <c r="E75" s="23"/>
    </row>
    <row r="76" spans="1:8" x14ac:dyDescent="0.25">
      <c r="A76" s="7" t="s">
        <v>52</v>
      </c>
      <c r="C76" s="23"/>
      <c r="E76" s="23"/>
    </row>
    <row r="77" spans="1:8" x14ac:dyDescent="0.25">
      <c r="A77" s="14" t="s">
        <v>42</v>
      </c>
      <c r="B77" s="14" t="s">
        <v>48</v>
      </c>
      <c r="C77" s="15">
        <v>31.58</v>
      </c>
      <c r="D77" s="14">
        <v>1</v>
      </c>
      <c r="E77" s="23">
        <f>ROUND(C77*D77,2)</f>
        <v>31.58</v>
      </c>
      <c r="F77" s="16">
        <v>0</v>
      </c>
      <c r="G77" s="23">
        <f>ROUND(E77*F77,2)</f>
        <v>0</v>
      </c>
      <c r="H77" s="23">
        <f t="shared" ref="H77:H83" si="4">ROUND(E77-G77,2)</f>
        <v>31.58</v>
      </c>
    </row>
    <row r="78" spans="1:8" x14ac:dyDescent="0.25">
      <c r="A78" s="14" t="s">
        <v>38</v>
      </c>
      <c r="B78" s="14" t="s">
        <v>48</v>
      </c>
      <c r="C78" s="15">
        <v>46.96</v>
      </c>
      <c r="D78" s="14">
        <v>1</v>
      </c>
      <c r="E78" s="23">
        <f>ROUND(C78*D78,2)</f>
        <v>46.96</v>
      </c>
      <c r="F78" s="16">
        <v>0</v>
      </c>
      <c r="G78" s="23">
        <f>ROUND(E78*F78,2)</f>
        <v>0</v>
      </c>
      <c r="H78" s="23">
        <f t="shared" si="4"/>
        <v>46.96</v>
      </c>
    </row>
    <row r="79" spans="1:8" x14ac:dyDescent="0.25">
      <c r="A79" s="14" t="s">
        <v>133</v>
      </c>
      <c r="B79" s="14" t="s">
        <v>48</v>
      </c>
      <c r="C79" s="15">
        <v>31.16</v>
      </c>
      <c r="D79" s="14">
        <v>1</v>
      </c>
      <c r="E79" s="23">
        <f>ROUND(C79*D79,2)</f>
        <v>31.16</v>
      </c>
      <c r="F79" s="16">
        <v>0</v>
      </c>
      <c r="G79" s="23">
        <f>ROUND(E79*F79,2)</f>
        <v>0</v>
      </c>
      <c r="H79" s="23">
        <f t="shared" si="4"/>
        <v>31.16</v>
      </c>
    </row>
    <row r="80" spans="1:8" x14ac:dyDescent="0.25">
      <c r="A80" s="9" t="s">
        <v>189</v>
      </c>
      <c r="B80" s="9" t="s">
        <v>48</v>
      </c>
      <c r="C80" s="10">
        <v>59.44</v>
      </c>
      <c r="D80" s="9">
        <v>1</v>
      </c>
      <c r="E80" s="22">
        <f>ROUND(C80*D80,2)</f>
        <v>59.44</v>
      </c>
      <c r="F80" s="11">
        <v>0</v>
      </c>
      <c r="G80" s="22">
        <f>ROUND(E80*F80,2)</f>
        <v>0</v>
      </c>
      <c r="H80" s="22">
        <f t="shared" si="4"/>
        <v>59.44</v>
      </c>
    </row>
    <row r="81" spans="1:8" x14ac:dyDescent="0.25">
      <c r="A81" s="7" t="s">
        <v>53</v>
      </c>
      <c r="C81" s="23"/>
      <c r="E81" s="23">
        <f>SUM(E77:E80)</f>
        <v>169.14</v>
      </c>
      <c r="G81" s="12">
        <f>SUM(G77:G80)</f>
        <v>0</v>
      </c>
      <c r="H81" s="12">
        <f t="shared" si="4"/>
        <v>169.14</v>
      </c>
    </row>
    <row r="82" spans="1:8" x14ac:dyDescent="0.25">
      <c r="A82" s="7" t="s">
        <v>54</v>
      </c>
      <c r="C82" s="23"/>
      <c r="E82" s="23">
        <f>+E73+E81</f>
        <v>1328.4900000000002</v>
      </c>
      <c r="G82" s="12">
        <f>+G73+G81</f>
        <v>0</v>
      </c>
      <c r="H82" s="12">
        <f t="shared" si="4"/>
        <v>1328.49</v>
      </c>
    </row>
    <row r="83" spans="1:8" x14ac:dyDescent="0.25">
      <c r="A83" s="7" t="s">
        <v>55</v>
      </c>
      <c r="C83" s="23"/>
      <c r="E83" s="23" t="e">
        <f>+#REF!-E82</f>
        <v>#REF!</v>
      </c>
      <c r="G83" s="12" t="e">
        <f>+#REF!-G82</f>
        <v>#REF!</v>
      </c>
      <c r="H83" s="12" t="e">
        <f t="shared" si="4"/>
        <v>#REF!</v>
      </c>
    </row>
    <row r="84" spans="1:8" x14ac:dyDescent="0.25">
      <c r="A84" t="s">
        <v>119</v>
      </c>
      <c r="C84" s="23"/>
      <c r="E84" s="23"/>
    </row>
    <row r="85" spans="1:8" x14ac:dyDescent="0.25">
      <c r="A85" t="s">
        <v>483</v>
      </c>
      <c r="C85" s="23"/>
      <c r="E85" s="23"/>
    </row>
    <row r="86" spans="1:8" x14ac:dyDescent="0.25">
      <c r="A86" s="7" t="s">
        <v>120</v>
      </c>
      <c r="C86" s="23"/>
      <c r="E86" s="23"/>
    </row>
    <row r="87" spans="1:8" x14ac:dyDescent="0.25">
      <c r="A87" s="7" t="s">
        <v>121</v>
      </c>
      <c r="C87" s="23"/>
      <c r="E87" s="23"/>
    </row>
    <row r="88" spans="1:8" x14ac:dyDescent="0.25">
      <c r="A88" s="7"/>
      <c r="C88" s="23"/>
      <c r="E88" s="23"/>
    </row>
    <row r="98" spans="1:8" x14ac:dyDescent="0.25">
      <c r="A98" t="str" cm="1">
        <f t="array" aca="1" ref="A98" ca="1">MID(CELL("filename",A1),FIND("]",CELL("filename",A1))+1,256)</f>
        <v>rice17</v>
      </c>
    </row>
    <row r="99" spans="1:8" x14ac:dyDescent="0.25">
      <c r="A99" s="7" t="s">
        <v>50</v>
      </c>
      <c r="E99" s="25">
        <f>VLOOKUP(A99,$A$1:$H$98,5,FALSE)</f>
        <v>1159.3500000000004</v>
      </c>
    </row>
    <row r="100" spans="1:8" x14ac:dyDescent="0.25">
      <c r="A100" s="7" t="s">
        <v>288</v>
      </c>
      <c r="E100" s="25">
        <f>VLOOKUP(A100,$A$1:$H$98,5,FALSE)</f>
        <v>169.14</v>
      </c>
    </row>
    <row r="101" spans="1:8" x14ac:dyDescent="0.25">
      <c r="A101" s="7" t="s">
        <v>289</v>
      </c>
      <c r="E101" s="25">
        <f t="shared" ref="E101:E102" si="5">VLOOKUP(A101,$A$1:$H$98,5,FALSE)</f>
        <v>1328.4900000000002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1C77A-1651-4594-A195-20A189C14569}">
  <sheetPr codeName="Sheet6"/>
  <dimension ref="A1:H116"/>
  <sheetViews>
    <sheetView topLeftCell="A106" workbookViewId="0">
      <selection activeCell="D7" sqref="D7"/>
    </sheetView>
  </sheetViews>
  <sheetFormatPr defaultRowHeight="15" x14ac:dyDescent="0.25"/>
  <cols>
    <col min="1" max="1" width="25.5703125" customWidth="1"/>
    <col min="5" max="5" width="12" customWidth="1"/>
    <col min="8" max="8" width="10.5703125" customWidth="1"/>
  </cols>
  <sheetData>
    <row r="1" spans="1:8" x14ac:dyDescent="0.25">
      <c r="A1" s="81" t="s">
        <v>159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392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490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56</v>
      </c>
      <c r="B7" s="9" t="s">
        <v>123</v>
      </c>
      <c r="C7" s="28">
        <f>IF(Calculator!B7="Corn",Calculator!B15,IF(Calculator!B20="Corn",Calculator!B28,5.17))</f>
        <v>5.17</v>
      </c>
      <c r="D7" s="29">
        <f>IF(Calculator!B7="Corn",Calculator!B11,IF(Calculator!B20="Corn",Calculator!B24,220))</f>
        <v>220</v>
      </c>
      <c r="E7" s="22">
        <f>ROUND(C7*D7,2)</f>
        <v>1137.4000000000001</v>
      </c>
      <c r="F7" s="11">
        <v>0</v>
      </c>
      <c r="G7" s="22">
        <f>ROUND(E7*F7,2)</f>
        <v>0</v>
      </c>
      <c r="H7" s="22">
        <f>ROUND(E7-G7,2)</f>
        <v>1137.4000000000001</v>
      </c>
    </row>
    <row r="8" spans="1:8" x14ac:dyDescent="0.25">
      <c r="A8" s="7" t="s">
        <v>11</v>
      </c>
      <c r="C8" s="23"/>
      <c r="E8" s="23">
        <f>SUM(E7:E7)</f>
        <v>1137.4000000000001</v>
      </c>
      <c r="G8" s="12">
        <f>SUM(G7:G7)</f>
        <v>0</v>
      </c>
      <c r="H8" s="12">
        <f>ROUND(E8-G8,2)</f>
        <v>1137.4000000000001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2</v>
      </c>
      <c r="E12" s="23">
        <f>ROUND(C12*D12,2)</f>
        <v>16.100000000000001</v>
      </c>
      <c r="F12" s="16">
        <v>0</v>
      </c>
      <c r="G12" s="23">
        <f>ROUND(E12*F12,2)</f>
        <v>0</v>
      </c>
      <c r="H12" s="23">
        <f>ROUND(E12-G12,2)</f>
        <v>16.100000000000001</v>
      </c>
    </row>
    <row r="13" spans="1:8" x14ac:dyDescent="0.25">
      <c r="A13" s="14" t="s">
        <v>57</v>
      </c>
      <c r="B13" s="14" t="s">
        <v>16</v>
      </c>
      <c r="C13" s="15">
        <v>7.5</v>
      </c>
      <c r="D13" s="14">
        <v>1.2</v>
      </c>
      <c r="E13" s="23">
        <f>ROUND(C13*D13,2)</f>
        <v>9</v>
      </c>
      <c r="F13" s="16">
        <v>0</v>
      </c>
      <c r="G13" s="23">
        <f>ROUND(E13*F13,2)</f>
        <v>0</v>
      </c>
      <c r="H13" s="23">
        <f>ROUND(E13-G13,2)</f>
        <v>9</v>
      </c>
    </row>
    <row r="14" spans="1:8" x14ac:dyDescent="0.25">
      <c r="A14" s="13" t="s">
        <v>20</v>
      </c>
      <c r="C14" s="23"/>
      <c r="E14" s="23"/>
    </row>
    <row r="15" spans="1:8" x14ac:dyDescent="0.25">
      <c r="A15" s="14" t="s">
        <v>124</v>
      </c>
      <c r="B15" s="14" t="s">
        <v>21</v>
      </c>
      <c r="C15" s="15">
        <v>32.25</v>
      </c>
      <c r="D15" s="14">
        <v>1.9570000000000001</v>
      </c>
      <c r="E15" s="23">
        <f>ROUND(C15*D15,2)</f>
        <v>63.11</v>
      </c>
      <c r="F15" s="16">
        <v>0</v>
      </c>
      <c r="G15" s="23">
        <f>ROUND(E15*F15,2)</f>
        <v>0</v>
      </c>
      <c r="H15" s="23">
        <f>ROUND(E15-G15,2)</f>
        <v>63.11</v>
      </c>
    </row>
    <row r="16" spans="1:8" x14ac:dyDescent="0.25">
      <c r="A16" s="14" t="s">
        <v>22</v>
      </c>
      <c r="B16" s="14" t="s">
        <v>21</v>
      </c>
      <c r="C16" s="15">
        <v>25.56</v>
      </c>
      <c r="D16" s="14">
        <v>1.5</v>
      </c>
      <c r="E16" s="23">
        <f>ROUND(C16*D16,2)</f>
        <v>38.340000000000003</v>
      </c>
      <c r="F16" s="16">
        <v>0</v>
      </c>
      <c r="G16" s="23">
        <f>ROUND(E16*F16,2)</f>
        <v>0</v>
      </c>
      <c r="H16" s="23">
        <f>ROUND(E16-G16,2)</f>
        <v>38.340000000000003</v>
      </c>
    </row>
    <row r="17" spans="1:8" x14ac:dyDescent="0.25">
      <c r="A17" s="14" t="s">
        <v>125</v>
      </c>
      <c r="B17" s="14" t="s">
        <v>19</v>
      </c>
      <c r="C17" s="15">
        <v>2.71</v>
      </c>
      <c r="D17" s="14">
        <v>32.171199999999999</v>
      </c>
      <c r="E17" s="23">
        <f>ROUND(C17*D17,2)</f>
        <v>87.18</v>
      </c>
      <c r="F17" s="16">
        <v>0</v>
      </c>
      <c r="G17" s="23">
        <f>ROUND(E17*F17,2)</f>
        <v>0</v>
      </c>
      <c r="H17" s="23">
        <f>ROUND(E17-G17,2)</f>
        <v>87.18</v>
      </c>
    </row>
    <row r="18" spans="1:8" x14ac:dyDescent="0.25">
      <c r="A18" s="14" t="s">
        <v>103</v>
      </c>
      <c r="B18" s="14" t="s">
        <v>19</v>
      </c>
      <c r="C18" s="15">
        <v>2.63</v>
      </c>
      <c r="D18" s="14">
        <v>30</v>
      </c>
      <c r="E18" s="23">
        <f>ROUND(C18*D18,2)</f>
        <v>78.900000000000006</v>
      </c>
      <c r="F18" s="16">
        <v>0</v>
      </c>
      <c r="G18" s="23">
        <f>ROUND(E18*F18,2)</f>
        <v>0</v>
      </c>
      <c r="H18" s="23">
        <f>ROUND(E18-G18,2)</f>
        <v>78.900000000000006</v>
      </c>
    </row>
    <row r="19" spans="1:8" x14ac:dyDescent="0.25">
      <c r="A19" s="14" t="s">
        <v>167</v>
      </c>
      <c r="B19" s="14" t="s">
        <v>21</v>
      </c>
      <c r="C19" s="15">
        <v>31.08</v>
      </c>
      <c r="D19" s="14">
        <v>1</v>
      </c>
      <c r="E19" s="23">
        <f>ROUND(C19*D19,2)</f>
        <v>31.08</v>
      </c>
      <c r="F19" s="16">
        <v>0</v>
      </c>
      <c r="G19" s="23">
        <f>ROUND(E19*F19,2)</f>
        <v>0</v>
      </c>
      <c r="H19" s="23">
        <f>ROUND(E19-G19,2)</f>
        <v>31.08</v>
      </c>
    </row>
    <row r="20" spans="1:8" x14ac:dyDescent="0.25">
      <c r="A20" s="13" t="s">
        <v>23</v>
      </c>
      <c r="C20" s="23"/>
      <c r="E20" s="23"/>
    </row>
    <row r="21" spans="1:8" x14ac:dyDescent="0.25">
      <c r="A21" s="14" t="s">
        <v>397</v>
      </c>
      <c r="B21" s="14" t="s">
        <v>18</v>
      </c>
      <c r="C21" s="15">
        <v>1.44</v>
      </c>
      <c r="D21" s="14">
        <v>13.7</v>
      </c>
      <c r="E21" s="23">
        <f>ROUND(C21*D21,2)</f>
        <v>19.73</v>
      </c>
      <c r="F21" s="16">
        <v>0</v>
      </c>
      <c r="G21" s="23">
        <f>ROUND(E21*F21,2)</f>
        <v>0</v>
      </c>
      <c r="H21" s="23">
        <f>ROUND(E21-G21,2)</f>
        <v>19.73</v>
      </c>
    </row>
    <row r="22" spans="1:8" x14ac:dyDescent="0.25">
      <c r="A22" s="13" t="s">
        <v>24</v>
      </c>
      <c r="C22" s="23"/>
      <c r="E22" s="23"/>
    </row>
    <row r="23" spans="1:8" x14ac:dyDescent="0.25">
      <c r="A23" s="14" t="s">
        <v>25</v>
      </c>
      <c r="B23" s="14" t="s">
        <v>18</v>
      </c>
      <c r="C23" s="15">
        <v>0.12</v>
      </c>
      <c r="D23" s="14">
        <v>32</v>
      </c>
      <c r="E23" s="23">
        <f>ROUND(C23*D23,2)</f>
        <v>3.84</v>
      </c>
      <c r="F23" s="16">
        <v>0</v>
      </c>
      <c r="G23" s="23">
        <f>ROUND(E23*F23,2)</f>
        <v>0</v>
      </c>
      <c r="H23" s="23">
        <f>ROUND(E23-G23,2)</f>
        <v>3.84</v>
      </c>
    </row>
    <row r="24" spans="1:8" x14ac:dyDescent="0.25">
      <c r="A24" s="14" t="s">
        <v>59</v>
      </c>
      <c r="B24" s="14" t="s">
        <v>26</v>
      </c>
      <c r="C24" s="15">
        <v>15</v>
      </c>
      <c r="D24" s="14">
        <v>0.5</v>
      </c>
      <c r="E24" s="23">
        <f>ROUND(C24*D24,2)</f>
        <v>7.5</v>
      </c>
      <c r="F24" s="16">
        <v>0</v>
      </c>
      <c r="G24" s="23">
        <f>ROUND(E24*F24,2)</f>
        <v>0</v>
      </c>
      <c r="H24" s="23">
        <f>ROUND(E24-G24,2)</f>
        <v>7.5</v>
      </c>
    </row>
    <row r="25" spans="1:8" x14ac:dyDescent="0.25">
      <c r="A25" s="14" t="s">
        <v>104</v>
      </c>
      <c r="B25" s="14" t="s">
        <v>26</v>
      </c>
      <c r="C25" s="15">
        <v>11.55</v>
      </c>
      <c r="D25" s="14">
        <v>1</v>
      </c>
      <c r="E25" s="23">
        <f>ROUND(C25*D25,2)</f>
        <v>11.55</v>
      </c>
      <c r="F25" s="16">
        <v>0</v>
      </c>
      <c r="G25" s="23">
        <f>ROUND(E25*F25,2)</f>
        <v>0</v>
      </c>
      <c r="H25" s="23">
        <f>ROUND(E25-G25,2)</f>
        <v>11.55</v>
      </c>
    </row>
    <row r="26" spans="1:8" x14ac:dyDescent="0.25">
      <c r="A26" s="14" t="s">
        <v>126</v>
      </c>
      <c r="B26" s="14" t="s">
        <v>26</v>
      </c>
      <c r="C26" s="15">
        <v>2.17</v>
      </c>
      <c r="D26" s="14">
        <v>4</v>
      </c>
      <c r="E26" s="23">
        <f>ROUND(C26*D26,2)</f>
        <v>8.68</v>
      </c>
      <c r="F26" s="16">
        <v>0</v>
      </c>
      <c r="G26" s="23">
        <f>ROUND(E26*F26,2)</f>
        <v>0</v>
      </c>
      <c r="H26" s="23">
        <f>ROUND(E26-G26,2)</f>
        <v>8.68</v>
      </c>
    </row>
    <row r="27" spans="1:8" x14ac:dyDescent="0.25">
      <c r="A27" s="14" t="s">
        <v>127</v>
      </c>
      <c r="B27" s="14" t="s">
        <v>26</v>
      </c>
      <c r="C27" s="15">
        <v>5.76</v>
      </c>
      <c r="D27" s="14">
        <v>3.6</v>
      </c>
      <c r="E27" s="23">
        <f>ROUND(C27*D27,2)</f>
        <v>20.74</v>
      </c>
      <c r="F27" s="16">
        <v>0</v>
      </c>
      <c r="G27" s="23">
        <f>ROUND(E27*F27,2)</f>
        <v>0</v>
      </c>
      <c r="H27" s="23">
        <f>ROUND(E27-G27,2)</f>
        <v>20.74</v>
      </c>
    </row>
    <row r="28" spans="1:8" x14ac:dyDescent="0.25">
      <c r="A28" s="13" t="s">
        <v>27</v>
      </c>
      <c r="C28" s="23"/>
      <c r="E28" s="23"/>
    </row>
    <row r="29" spans="1:8" x14ac:dyDescent="0.25">
      <c r="A29" s="14" t="s">
        <v>110</v>
      </c>
      <c r="B29" s="14" t="s">
        <v>18</v>
      </c>
      <c r="C29" s="15">
        <v>0.42</v>
      </c>
      <c r="D29" s="14">
        <v>1.28</v>
      </c>
      <c r="E29" s="23">
        <f>ROUND(C29*D29,2)</f>
        <v>0.54</v>
      </c>
      <c r="F29" s="16">
        <v>0</v>
      </c>
      <c r="G29" s="23">
        <f>ROUND(E29*F29,2)</f>
        <v>0</v>
      </c>
      <c r="H29" s="23">
        <f>ROUND(E29-G29,2)</f>
        <v>0.54</v>
      </c>
    </row>
    <row r="30" spans="1:8" x14ac:dyDescent="0.25">
      <c r="A30" s="14" t="s">
        <v>128</v>
      </c>
      <c r="B30" s="14" t="s">
        <v>18</v>
      </c>
      <c r="C30" s="15">
        <v>2.44</v>
      </c>
      <c r="D30" s="14">
        <v>4</v>
      </c>
      <c r="E30" s="23">
        <f>ROUND(C30*D30,2)</f>
        <v>9.76</v>
      </c>
      <c r="F30" s="16">
        <v>0</v>
      </c>
      <c r="G30" s="23">
        <f>ROUND(E30*F30,2)</f>
        <v>0</v>
      </c>
      <c r="H30" s="23">
        <f>ROUND(E30-G30,2)</f>
        <v>9.76</v>
      </c>
    </row>
    <row r="31" spans="1:8" x14ac:dyDescent="0.25">
      <c r="A31" s="13" t="s">
        <v>30</v>
      </c>
      <c r="C31" s="23"/>
      <c r="E31" s="23"/>
    </row>
    <row r="32" spans="1:8" x14ac:dyDescent="0.25">
      <c r="A32" s="14" t="s">
        <v>31</v>
      </c>
      <c r="B32" s="14" t="s">
        <v>32</v>
      </c>
      <c r="C32" s="15">
        <v>0.24</v>
      </c>
      <c r="D32" s="14">
        <v>33</v>
      </c>
      <c r="E32" s="23">
        <f>ROUND(C32*D32,2)</f>
        <v>7.92</v>
      </c>
      <c r="F32" s="16">
        <v>0</v>
      </c>
      <c r="G32" s="23">
        <f>ROUND(E32*F32,2)</f>
        <v>0</v>
      </c>
      <c r="H32" s="23">
        <f>ROUND(E32-G32,2)</f>
        <v>7.92</v>
      </c>
    </row>
    <row r="33" spans="1:8" x14ac:dyDescent="0.25">
      <c r="A33" s="13" t="s">
        <v>33</v>
      </c>
      <c r="C33" s="23"/>
      <c r="E33" s="23"/>
    </row>
    <row r="34" spans="1:8" x14ac:dyDescent="0.25">
      <c r="A34" s="14" t="s">
        <v>129</v>
      </c>
      <c r="B34" s="14" t="s">
        <v>60</v>
      </c>
      <c r="C34" s="15">
        <v>3.92</v>
      </c>
      <c r="D34" s="14">
        <v>34</v>
      </c>
      <c r="E34" s="23">
        <f>ROUND(C34*D34,2)</f>
        <v>133.28</v>
      </c>
      <c r="F34" s="16">
        <v>0</v>
      </c>
      <c r="G34" s="23">
        <f>ROUND(E34*F34,2)</f>
        <v>0</v>
      </c>
      <c r="H34" s="23">
        <f>ROUND(E34-G34,2)</f>
        <v>133.28</v>
      </c>
    </row>
    <row r="35" spans="1:8" x14ac:dyDescent="0.25">
      <c r="A35" s="13" t="s">
        <v>113</v>
      </c>
      <c r="C35" s="23"/>
      <c r="E35" s="23"/>
    </row>
    <row r="36" spans="1:8" x14ac:dyDescent="0.25">
      <c r="A36" s="14" t="s">
        <v>114</v>
      </c>
      <c r="B36" s="14" t="s">
        <v>26</v>
      </c>
      <c r="C36" s="15">
        <v>3.3</v>
      </c>
      <c r="D36" s="14">
        <v>0.6</v>
      </c>
      <c r="E36" s="23">
        <f>ROUND(C36*D36,2)</f>
        <v>1.98</v>
      </c>
      <c r="F36" s="16">
        <v>0</v>
      </c>
      <c r="G36" s="23">
        <f>ROUND(E36*F36,2)</f>
        <v>0</v>
      </c>
      <c r="H36" s="23">
        <f>ROUND(E36-G36,2)</f>
        <v>1.98</v>
      </c>
    </row>
    <row r="37" spans="1:8" x14ac:dyDescent="0.25">
      <c r="A37" s="13" t="s">
        <v>61</v>
      </c>
      <c r="C37" s="23"/>
      <c r="E37" s="23"/>
    </row>
    <row r="38" spans="1:8" x14ac:dyDescent="0.25">
      <c r="A38" s="14" t="s">
        <v>62</v>
      </c>
      <c r="B38" s="14" t="s">
        <v>48</v>
      </c>
      <c r="C38" s="15">
        <v>9</v>
      </c>
      <c r="D38" s="14">
        <v>1</v>
      </c>
      <c r="E38" s="23">
        <f>ROUND(C38*D38,2)</f>
        <v>9</v>
      </c>
      <c r="F38" s="16">
        <v>0</v>
      </c>
      <c r="G38" s="23">
        <f>ROUND(E38*F38,2)</f>
        <v>0</v>
      </c>
      <c r="H38" s="23">
        <f>ROUND(E38-G38,2)</f>
        <v>9</v>
      </c>
    </row>
    <row r="39" spans="1:8" x14ac:dyDescent="0.25">
      <c r="A39" s="14" t="s">
        <v>183</v>
      </c>
      <c r="B39" s="14" t="s">
        <v>21</v>
      </c>
      <c r="C39" s="15">
        <v>13.6</v>
      </c>
      <c r="D39" s="14">
        <v>1</v>
      </c>
      <c r="E39" s="23">
        <f>ROUND(C39*D39,2)</f>
        <v>13.6</v>
      </c>
      <c r="F39" s="16">
        <v>0</v>
      </c>
      <c r="G39" s="23">
        <f>ROUND(E39*F39,2)</f>
        <v>0</v>
      </c>
      <c r="H39" s="23">
        <f>ROUND(E39-G39,2)</f>
        <v>13.6</v>
      </c>
    </row>
    <row r="40" spans="1:8" x14ac:dyDescent="0.25">
      <c r="A40" s="13" t="s">
        <v>130</v>
      </c>
      <c r="C40" s="23"/>
      <c r="E40" s="23"/>
    </row>
    <row r="41" spans="1:8" x14ac:dyDescent="0.25">
      <c r="A41" s="14" t="s">
        <v>131</v>
      </c>
      <c r="B41" s="14" t="s">
        <v>123</v>
      </c>
      <c r="C41" s="15">
        <v>0.31</v>
      </c>
      <c r="D41" s="14">
        <v>220</v>
      </c>
      <c r="E41" s="23">
        <f>ROUND(C41*D41,2)</f>
        <v>68.2</v>
      </c>
      <c r="F41" s="16">
        <v>0</v>
      </c>
      <c r="G41" s="23">
        <f>ROUND(E41*F41,2)</f>
        <v>0</v>
      </c>
      <c r="H41" s="23">
        <f>ROUND(E41-G41,2)</f>
        <v>68.2</v>
      </c>
    </row>
    <row r="42" spans="1:8" x14ac:dyDescent="0.25">
      <c r="A42" s="13" t="s">
        <v>34</v>
      </c>
      <c r="C42" s="23"/>
      <c r="E42" s="23"/>
    </row>
    <row r="43" spans="1:8" x14ac:dyDescent="0.25">
      <c r="A43" s="14" t="s">
        <v>35</v>
      </c>
      <c r="B43" s="14" t="s">
        <v>36</v>
      </c>
      <c r="C43" s="15">
        <v>63.67</v>
      </c>
      <c r="D43" s="14">
        <v>0.66600000000000004</v>
      </c>
      <c r="E43" s="23">
        <f>ROUND(C43*D43,2)</f>
        <v>42.4</v>
      </c>
      <c r="F43" s="16">
        <v>0</v>
      </c>
      <c r="G43" s="23">
        <f>ROUND(E43*F43,2)</f>
        <v>0</v>
      </c>
      <c r="H43" s="23">
        <f>ROUND(E43-G43,2)</f>
        <v>42.4</v>
      </c>
    </row>
    <row r="44" spans="1:8" x14ac:dyDescent="0.25">
      <c r="A44" s="13" t="s">
        <v>115</v>
      </c>
      <c r="C44" s="23"/>
      <c r="E44" s="23"/>
    </row>
    <row r="45" spans="1:8" x14ac:dyDescent="0.25">
      <c r="A45" s="14" t="s">
        <v>132</v>
      </c>
      <c r="B45" s="14" t="s">
        <v>48</v>
      </c>
      <c r="C45" s="15">
        <v>6</v>
      </c>
      <c r="D45" s="14">
        <v>1</v>
      </c>
      <c r="E45" s="23">
        <f>ROUND(C45*D45,2)</f>
        <v>6</v>
      </c>
      <c r="F45" s="16">
        <v>0</v>
      </c>
      <c r="G45" s="23">
        <f>ROUND(E45*F45,2)</f>
        <v>0</v>
      </c>
      <c r="H45" s="23">
        <f>ROUND(E45-G45,2)</f>
        <v>6</v>
      </c>
    </row>
    <row r="46" spans="1:8" x14ac:dyDescent="0.25">
      <c r="A46" s="13" t="s">
        <v>117</v>
      </c>
      <c r="C46" s="23"/>
      <c r="E46" s="23"/>
    </row>
    <row r="47" spans="1:8" x14ac:dyDescent="0.25">
      <c r="A47" s="14" t="s">
        <v>118</v>
      </c>
      <c r="B47" s="14" t="s">
        <v>48</v>
      </c>
      <c r="C47" s="15">
        <v>10</v>
      </c>
      <c r="D47" s="14">
        <v>0.33300000000000002</v>
      </c>
      <c r="E47" s="23">
        <f>ROUND(C47*D47,2)</f>
        <v>3.33</v>
      </c>
      <c r="F47" s="16">
        <v>0</v>
      </c>
      <c r="G47" s="23">
        <f>ROUND(E47*F47,2)</f>
        <v>0</v>
      </c>
      <c r="H47" s="23">
        <f>ROUND(E47-G47,2)</f>
        <v>3.33</v>
      </c>
    </row>
    <row r="48" spans="1:8" x14ac:dyDescent="0.25">
      <c r="A48" s="13" t="s">
        <v>37</v>
      </c>
      <c r="C48" s="23"/>
      <c r="E48" s="23"/>
    </row>
    <row r="49" spans="1:8" x14ac:dyDescent="0.25">
      <c r="A49" s="14" t="s">
        <v>38</v>
      </c>
      <c r="B49" s="14" t="s">
        <v>39</v>
      </c>
      <c r="C49" s="15">
        <v>19.28</v>
      </c>
      <c r="D49" s="14">
        <v>0.64229999999999998</v>
      </c>
      <c r="E49" s="23">
        <f>ROUND(C49*D49,2)</f>
        <v>12.38</v>
      </c>
      <c r="F49" s="16">
        <v>0</v>
      </c>
      <c r="G49" s="23">
        <f>ROUND(E49*F49,2)</f>
        <v>0</v>
      </c>
      <c r="H49" s="23">
        <f>ROUND(E49-G49,2)</f>
        <v>12.38</v>
      </c>
    </row>
    <row r="50" spans="1:8" x14ac:dyDescent="0.25">
      <c r="A50" s="14" t="s">
        <v>133</v>
      </c>
      <c r="B50" s="14" t="s">
        <v>39</v>
      </c>
      <c r="C50" s="15">
        <v>19.28</v>
      </c>
      <c r="D50" s="14">
        <v>0.10100000000000001</v>
      </c>
      <c r="E50" s="23">
        <f>ROUND(C50*D50,2)</f>
        <v>1.95</v>
      </c>
      <c r="F50" s="16">
        <v>0</v>
      </c>
      <c r="G50" s="23">
        <f>ROUND(E50*F50,2)</f>
        <v>0</v>
      </c>
      <c r="H50" s="23">
        <f>ROUND(E50-G50,2)</f>
        <v>1.95</v>
      </c>
    </row>
    <row r="51" spans="1:8" x14ac:dyDescent="0.25">
      <c r="A51" s="14" t="s">
        <v>91</v>
      </c>
      <c r="B51" s="14" t="s">
        <v>39</v>
      </c>
      <c r="C51" s="15">
        <v>19.28</v>
      </c>
      <c r="D51" s="14">
        <v>1.7600000000000001E-2</v>
      </c>
      <c r="E51" s="23">
        <f>ROUND(C51*D51,2)</f>
        <v>0.34</v>
      </c>
      <c r="F51" s="16">
        <v>0</v>
      </c>
      <c r="G51" s="23">
        <f>ROUND(E51*F51,2)</f>
        <v>0</v>
      </c>
      <c r="H51" s="23">
        <f>ROUND(E51-G51,2)</f>
        <v>0.34</v>
      </c>
    </row>
    <row r="52" spans="1:8" x14ac:dyDescent="0.25">
      <c r="A52" s="13" t="s">
        <v>40</v>
      </c>
      <c r="C52" s="23"/>
      <c r="E52" s="23"/>
    </row>
    <row r="53" spans="1:8" x14ac:dyDescent="0.25">
      <c r="A53" s="14" t="s">
        <v>41</v>
      </c>
      <c r="B53" s="14" t="s">
        <v>39</v>
      </c>
      <c r="C53" s="15">
        <v>9.06</v>
      </c>
      <c r="D53" s="14">
        <v>0.32500000000000001</v>
      </c>
      <c r="E53" s="23">
        <f>ROUND(C53*D53,2)</f>
        <v>2.94</v>
      </c>
      <c r="F53" s="16">
        <v>0</v>
      </c>
      <c r="G53" s="23">
        <f>ROUND(E53*F53,2)</f>
        <v>0</v>
      </c>
      <c r="H53" s="23">
        <f>ROUND(E53-G53,2)</f>
        <v>2.94</v>
      </c>
    </row>
    <row r="54" spans="1:8" x14ac:dyDescent="0.25">
      <c r="A54" s="14" t="s">
        <v>42</v>
      </c>
      <c r="B54" s="14" t="s">
        <v>39</v>
      </c>
      <c r="C54" s="15">
        <v>9.06</v>
      </c>
      <c r="D54" s="14">
        <v>6.25E-2</v>
      </c>
      <c r="E54" s="23">
        <f>ROUND(C54*D54,2)</f>
        <v>0.56999999999999995</v>
      </c>
      <c r="F54" s="16">
        <v>0</v>
      </c>
      <c r="G54" s="23">
        <f>ROUND(E54*F54,2)</f>
        <v>0</v>
      </c>
      <c r="H54" s="23">
        <f>ROUND(E54-G54,2)</f>
        <v>0.56999999999999995</v>
      </c>
    </row>
    <row r="55" spans="1:8" x14ac:dyDescent="0.25">
      <c r="A55" s="13" t="s">
        <v>43</v>
      </c>
      <c r="C55" s="23"/>
      <c r="E55" s="23"/>
    </row>
    <row r="56" spans="1:8" x14ac:dyDescent="0.25">
      <c r="A56" s="14" t="s">
        <v>42</v>
      </c>
      <c r="B56" s="14" t="s">
        <v>39</v>
      </c>
      <c r="C56" s="15">
        <v>9.06</v>
      </c>
      <c r="D56" s="14">
        <v>0.1176</v>
      </c>
      <c r="E56" s="23">
        <f>ROUND(C56*D56,2)</f>
        <v>1.07</v>
      </c>
      <c r="F56" s="16">
        <v>0</v>
      </c>
      <c r="G56" s="23">
        <f>ROUND(E56*F56,2)</f>
        <v>0</v>
      </c>
      <c r="H56" s="23">
        <f>ROUND(E56-G56,2)</f>
        <v>1.07</v>
      </c>
    </row>
    <row r="57" spans="1:8" x14ac:dyDescent="0.25">
      <c r="A57" s="14" t="s">
        <v>91</v>
      </c>
      <c r="B57" s="14" t="s">
        <v>39</v>
      </c>
      <c r="C57" s="15">
        <v>9.06</v>
      </c>
      <c r="D57" s="14">
        <v>8.8000000000000005E-3</v>
      </c>
      <c r="E57" s="23">
        <f>ROUND(C57*D57,2)</f>
        <v>0.08</v>
      </c>
      <c r="F57" s="16">
        <v>0</v>
      </c>
      <c r="G57" s="23">
        <f>ROUND(E57*F57,2)</f>
        <v>0</v>
      </c>
      <c r="H57" s="23">
        <f>ROUND(E57-G57,2)</f>
        <v>0.08</v>
      </c>
    </row>
    <row r="58" spans="1:8" x14ac:dyDescent="0.25">
      <c r="A58" s="14" t="s">
        <v>44</v>
      </c>
      <c r="B58" s="14" t="s">
        <v>39</v>
      </c>
      <c r="C58" s="15">
        <v>19.260000000000002</v>
      </c>
      <c r="D58" s="14">
        <v>0.61409999999999998</v>
      </c>
      <c r="E58" s="23">
        <f>ROUND(C58*D58,2)</f>
        <v>11.83</v>
      </c>
      <c r="F58" s="16">
        <v>0</v>
      </c>
      <c r="G58" s="23">
        <f>ROUND(E58*F58,2)</f>
        <v>0</v>
      </c>
      <c r="H58" s="23">
        <f>ROUND(E58-G58,2)</f>
        <v>11.83</v>
      </c>
    </row>
    <row r="59" spans="1:8" x14ac:dyDescent="0.25">
      <c r="A59" s="13" t="s">
        <v>45</v>
      </c>
      <c r="C59" s="23"/>
      <c r="E59" s="23"/>
    </row>
    <row r="60" spans="1:8" x14ac:dyDescent="0.25">
      <c r="A60" s="14" t="s">
        <v>38</v>
      </c>
      <c r="B60" s="14" t="s">
        <v>19</v>
      </c>
      <c r="C60" s="15">
        <v>2.94</v>
      </c>
      <c r="D60" s="14">
        <v>7.2557</v>
      </c>
      <c r="E60" s="23">
        <f>ROUND(C60*D60,2)</f>
        <v>21.33</v>
      </c>
      <c r="F60" s="16">
        <v>0</v>
      </c>
      <c r="G60" s="23">
        <f>ROUND(E60*F60,2)</f>
        <v>0</v>
      </c>
      <c r="H60" s="23">
        <f>ROUND(E60-G60,2)</f>
        <v>21.33</v>
      </c>
    </row>
    <row r="61" spans="1:8" x14ac:dyDescent="0.25">
      <c r="A61" s="14" t="s">
        <v>133</v>
      </c>
      <c r="B61" s="14" t="s">
        <v>19</v>
      </c>
      <c r="C61" s="15">
        <v>2.94</v>
      </c>
      <c r="D61" s="14">
        <v>1.3771</v>
      </c>
      <c r="E61" s="23">
        <f>ROUND(C61*D61,2)</f>
        <v>4.05</v>
      </c>
      <c r="F61" s="16">
        <v>0</v>
      </c>
      <c r="G61" s="23">
        <f>ROUND(E61*F61,2)</f>
        <v>0</v>
      </c>
      <c r="H61" s="23">
        <f>ROUND(E61-G61,2)</f>
        <v>4.05</v>
      </c>
    </row>
    <row r="62" spans="1:8" x14ac:dyDescent="0.25">
      <c r="A62" s="14" t="s">
        <v>91</v>
      </c>
      <c r="B62" s="14" t="s">
        <v>19</v>
      </c>
      <c r="C62" s="15">
        <v>2.94</v>
      </c>
      <c r="D62" s="14">
        <v>0.15870000000000001</v>
      </c>
      <c r="E62" s="23">
        <f>ROUND(C62*D62,2)</f>
        <v>0.47</v>
      </c>
      <c r="F62" s="16">
        <v>0</v>
      </c>
      <c r="G62" s="23">
        <f>ROUND(E62*F62,2)</f>
        <v>0</v>
      </c>
      <c r="H62" s="23">
        <f>ROUND(E62-G62,2)</f>
        <v>0.47</v>
      </c>
    </row>
    <row r="63" spans="1:8" x14ac:dyDescent="0.25">
      <c r="A63" s="14" t="s">
        <v>46</v>
      </c>
      <c r="B63" s="14" t="s">
        <v>19</v>
      </c>
      <c r="C63" s="15">
        <v>2.94</v>
      </c>
      <c r="D63" s="14">
        <v>10.590199999999999</v>
      </c>
      <c r="E63" s="23">
        <f>ROUND(C63*D63,2)</f>
        <v>31.14</v>
      </c>
      <c r="F63" s="16">
        <v>0</v>
      </c>
      <c r="G63" s="23">
        <f>ROUND(E63*F63,2)</f>
        <v>0</v>
      </c>
      <c r="H63" s="23">
        <f>ROUND(E63-G63,2)</f>
        <v>31.14</v>
      </c>
    </row>
    <row r="64" spans="1:8" x14ac:dyDescent="0.25">
      <c r="A64" s="13" t="s">
        <v>47</v>
      </c>
      <c r="C64" s="23"/>
      <c r="E64" s="23"/>
    </row>
    <row r="65" spans="1:8" x14ac:dyDescent="0.25">
      <c r="A65" s="14" t="s">
        <v>42</v>
      </c>
      <c r="B65" s="14" t="s">
        <v>48</v>
      </c>
      <c r="C65" s="15">
        <v>14.69</v>
      </c>
      <c r="D65" s="14">
        <v>1</v>
      </c>
      <c r="E65" s="23">
        <f t="shared" ref="E65:E70" si="0">ROUND(C65*D65,2)</f>
        <v>14.69</v>
      </c>
      <c r="F65" s="16">
        <v>0</v>
      </c>
      <c r="G65" s="23">
        <f t="shared" ref="G65:G70" si="1">ROUND(E65*F65,2)</f>
        <v>0</v>
      </c>
      <c r="H65" s="23">
        <f t="shared" ref="H65:H72" si="2">ROUND(E65-G65,2)</f>
        <v>14.69</v>
      </c>
    </row>
    <row r="66" spans="1:8" x14ac:dyDescent="0.25">
      <c r="A66" s="14" t="s">
        <v>38</v>
      </c>
      <c r="B66" s="14" t="s">
        <v>48</v>
      </c>
      <c r="C66" s="15">
        <v>6.02</v>
      </c>
      <c r="D66" s="14">
        <v>1</v>
      </c>
      <c r="E66" s="23">
        <f t="shared" si="0"/>
        <v>6.02</v>
      </c>
      <c r="F66" s="16">
        <v>0</v>
      </c>
      <c r="G66" s="23">
        <f t="shared" si="1"/>
        <v>0</v>
      </c>
      <c r="H66" s="23">
        <f t="shared" si="2"/>
        <v>6.02</v>
      </c>
    </row>
    <row r="67" spans="1:8" x14ac:dyDescent="0.25">
      <c r="A67" s="14" t="s">
        <v>133</v>
      </c>
      <c r="B67" s="14" t="s">
        <v>48</v>
      </c>
      <c r="C67" s="15">
        <v>4.87</v>
      </c>
      <c r="D67" s="14">
        <v>1</v>
      </c>
      <c r="E67" s="23">
        <f t="shared" si="0"/>
        <v>4.87</v>
      </c>
      <c r="F67" s="16">
        <v>0</v>
      </c>
      <c r="G67" s="23">
        <f t="shared" si="1"/>
        <v>0</v>
      </c>
      <c r="H67" s="23">
        <f t="shared" si="2"/>
        <v>4.87</v>
      </c>
    </row>
    <row r="68" spans="1:8" x14ac:dyDescent="0.25">
      <c r="A68" s="14" t="s">
        <v>91</v>
      </c>
      <c r="B68" s="14" t="s">
        <v>48</v>
      </c>
      <c r="C68" s="15">
        <v>0.2</v>
      </c>
      <c r="D68" s="14">
        <v>1</v>
      </c>
      <c r="E68" s="23">
        <f t="shared" si="0"/>
        <v>0.2</v>
      </c>
      <c r="F68" s="16">
        <v>0</v>
      </c>
      <c r="G68" s="23">
        <f t="shared" si="1"/>
        <v>0</v>
      </c>
      <c r="H68" s="23">
        <f t="shared" si="2"/>
        <v>0.2</v>
      </c>
    </row>
    <row r="69" spans="1:8" x14ac:dyDescent="0.25">
      <c r="A69" s="14" t="s">
        <v>46</v>
      </c>
      <c r="B69" s="14" t="s">
        <v>48</v>
      </c>
      <c r="C69" s="15">
        <v>7.16</v>
      </c>
      <c r="D69" s="14">
        <v>1</v>
      </c>
      <c r="E69" s="23">
        <f t="shared" si="0"/>
        <v>7.16</v>
      </c>
      <c r="F69" s="16">
        <v>0</v>
      </c>
      <c r="G69" s="23">
        <f t="shared" si="1"/>
        <v>0</v>
      </c>
      <c r="H69" s="23">
        <f t="shared" si="2"/>
        <v>7.16</v>
      </c>
    </row>
    <row r="70" spans="1:8" x14ac:dyDescent="0.25">
      <c r="A70" s="9" t="s">
        <v>49</v>
      </c>
      <c r="B70" s="9" t="s">
        <v>48</v>
      </c>
      <c r="C70" s="10">
        <v>36.020000000000003</v>
      </c>
      <c r="D70" s="9">
        <v>1</v>
      </c>
      <c r="E70" s="22">
        <f t="shared" si="0"/>
        <v>36.020000000000003</v>
      </c>
      <c r="F70" s="11">
        <v>0</v>
      </c>
      <c r="G70" s="22">
        <f t="shared" si="1"/>
        <v>0</v>
      </c>
      <c r="H70" s="22">
        <f t="shared" si="2"/>
        <v>36.020000000000003</v>
      </c>
    </row>
    <row r="71" spans="1:8" x14ac:dyDescent="0.25">
      <c r="A71" s="7" t="s">
        <v>50</v>
      </c>
      <c r="C71" s="23"/>
      <c r="E71" s="23">
        <f>SUM(E12:E70)</f>
        <v>848.87000000000046</v>
      </c>
      <c r="G71" s="12">
        <f>SUM(G12:G70)</f>
        <v>0</v>
      </c>
      <c r="H71" s="12">
        <f t="shared" si="2"/>
        <v>848.87</v>
      </c>
    </row>
    <row r="72" spans="1:8" x14ac:dyDescent="0.25">
      <c r="A72" s="7" t="s">
        <v>51</v>
      </c>
      <c r="C72" s="23"/>
      <c r="E72" s="23" t="e">
        <f>+#REF!-E71</f>
        <v>#REF!</v>
      </c>
      <c r="G72" s="12" t="e">
        <f>+#REF!-G71</f>
        <v>#REF!</v>
      </c>
      <c r="H72" s="12" t="e">
        <f t="shared" si="2"/>
        <v>#REF!</v>
      </c>
    </row>
    <row r="73" spans="1:8" x14ac:dyDescent="0.25">
      <c r="A73" t="s">
        <v>12</v>
      </c>
      <c r="C73" s="23"/>
      <c r="E73" s="23"/>
    </row>
    <row r="74" spans="1:8" x14ac:dyDescent="0.25">
      <c r="A74" s="7" t="s">
        <v>52</v>
      </c>
      <c r="C74" s="23"/>
      <c r="E74" s="23"/>
    </row>
    <row r="75" spans="1:8" x14ac:dyDescent="0.25">
      <c r="A75" s="14" t="s">
        <v>42</v>
      </c>
      <c r="B75" s="14" t="s">
        <v>48</v>
      </c>
      <c r="C75" s="15">
        <v>34.08</v>
      </c>
      <c r="D75" s="14">
        <v>1</v>
      </c>
      <c r="E75" s="23">
        <f>ROUND(C75*D75,2)</f>
        <v>34.08</v>
      </c>
      <c r="F75" s="16">
        <v>0</v>
      </c>
      <c r="G75" s="23">
        <f>ROUND(E75*F75,2)</f>
        <v>0</v>
      </c>
      <c r="H75" s="23">
        <f t="shared" ref="H75:H82" si="3">ROUND(E75-G75,2)</f>
        <v>34.08</v>
      </c>
    </row>
    <row r="76" spans="1:8" x14ac:dyDescent="0.25">
      <c r="A76" s="14" t="s">
        <v>38</v>
      </c>
      <c r="B76" s="14" t="s">
        <v>48</v>
      </c>
      <c r="C76" s="15">
        <v>46.56</v>
      </c>
      <c r="D76" s="14">
        <v>1</v>
      </c>
      <c r="E76" s="23">
        <f>ROUND(C76*D76,2)</f>
        <v>46.56</v>
      </c>
      <c r="F76" s="16">
        <v>0</v>
      </c>
      <c r="G76" s="23">
        <f>ROUND(E76*F76,2)</f>
        <v>0</v>
      </c>
      <c r="H76" s="23">
        <f t="shared" si="3"/>
        <v>46.56</v>
      </c>
    </row>
    <row r="77" spans="1:8" x14ac:dyDescent="0.25">
      <c r="A77" s="14" t="s">
        <v>133</v>
      </c>
      <c r="B77" s="14" t="s">
        <v>48</v>
      </c>
      <c r="C77" s="15">
        <v>23.31</v>
      </c>
      <c r="D77" s="14">
        <v>1</v>
      </c>
      <c r="E77" s="23">
        <f>ROUND(C77*D77,2)</f>
        <v>23.31</v>
      </c>
      <c r="F77" s="16">
        <v>0</v>
      </c>
      <c r="G77" s="23">
        <f>ROUND(E77*F77,2)</f>
        <v>0</v>
      </c>
      <c r="H77" s="23">
        <f t="shared" si="3"/>
        <v>23.31</v>
      </c>
    </row>
    <row r="78" spans="1:8" x14ac:dyDescent="0.25">
      <c r="A78" s="14" t="s">
        <v>91</v>
      </c>
      <c r="B78" s="14" t="s">
        <v>48</v>
      </c>
      <c r="C78" s="15">
        <v>1.63</v>
      </c>
      <c r="D78" s="14">
        <v>1</v>
      </c>
      <c r="E78" s="23">
        <f>ROUND(C78*D78,2)</f>
        <v>1.63</v>
      </c>
      <c r="F78" s="16">
        <v>0</v>
      </c>
      <c r="G78" s="23">
        <f>ROUND(E78*F78,2)</f>
        <v>0</v>
      </c>
      <c r="H78" s="23">
        <f t="shared" si="3"/>
        <v>1.63</v>
      </c>
    </row>
    <row r="79" spans="1:8" x14ac:dyDescent="0.25">
      <c r="A79" s="9" t="s">
        <v>46</v>
      </c>
      <c r="B79" s="9" t="s">
        <v>48</v>
      </c>
      <c r="C79" s="10">
        <v>74.47</v>
      </c>
      <c r="D79" s="9">
        <v>1</v>
      </c>
      <c r="E79" s="22">
        <f>ROUND(C79*D79,2)</f>
        <v>74.47</v>
      </c>
      <c r="F79" s="11">
        <v>0</v>
      </c>
      <c r="G79" s="22">
        <f>ROUND(E79*F79,2)</f>
        <v>0</v>
      </c>
      <c r="H79" s="22">
        <f t="shared" si="3"/>
        <v>74.47</v>
      </c>
    </row>
    <row r="80" spans="1:8" x14ac:dyDescent="0.25">
      <c r="A80" s="7" t="s">
        <v>53</v>
      </c>
      <c r="C80" s="23"/>
      <c r="E80" s="23">
        <f>SUM(E75:E79)</f>
        <v>180.05</v>
      </c>
      <c r="G80" s="12">
        <f>SUM(G75:G79)</f>
        <v>0</v>
      </c>
      <c r="H80" s="12">
        <f t="shared" si="3"/>
        <v>180.05</v>
      </c>
    </row>
    <row r="81" spans="1:8" x14ac:dyDescent="0.25">
      <c r="A81" s="7" t="s">
        <v>54</v>
      </c>
      <c r="C81" s="23"/>
      <c r="E81" s="23">
        <f>+E71+E80</f>
        <v>1028.9200000000005</v>
      </c>
      <c r="G81" s="12">
        <f>+G71+G80</f>
        <v>0</v>
      </c>
      <c r="H81" s="12">
        <f t="shared" si="3"/>
        <v>1028.92</v>
      </c>
    </row>
    <row r="82" spans="1:8" x14ac:dyDescent="0.25">
      <c r="A82" s="7" t="s">
        <v>55</v>
      </c>
      <c r="C82" s="23"/>
      <c r="E82" s="23" t="e">
        <f>+#REF!-E81</f>
        <v>#REF!</v>
      </c>
      <c r="G82" s="12" t="e">
        <f>+#REF!-G81</f>
        <v>#REF!</v>
      </c>
      <c r="H82" s="12" t="e">
        <f t="shared" si="3"/>
        <v>#REF!</v>
      </c>
    </row>
    <row r="83" spans="1:8" x14ac:dyDescent="0.25">
      <c r="A83" t="s">
        <v>119</v>
      </c>
      <c r="C83" s="23"/>
      <c r="E83" s="23"/>
    </row>
    <row r="84" spans="1:8" x14ac:dyDescent="0.25">
      <c r="A84" t="s">
        <v>483</v>
      </c>
      <c r="C84" s="23"/>
      <c r="E84" s="23"/>
    </row>
    <row r="86" spans="1:8" x14ac:dyDescent="0.25">
      <c r="A86" s="7" t="s">
        <v>120</v>
      </c>
      <c r="C86" s="23"/>
      <c r="E86" s="23"/>
    </row>
    <row r="87" spans="1:8" x14ac:dyDescent="0.25">
      <c r="A87" s="7" t="s">
        <v>121</v>
      </c>
      <c r="C87" s="23"/>
      <c r="E87" s="23"/>
    </row>
    <row r="98" spans="1:8" x14ac:dyDescent="0.25">
      <c r="A98" t="str" cm="1">
        <f t="array" aca="1" ref="A98" ca="1">MID(CELL("filename",A1),FIND("]",CELL("filename",A1))+1,256)</f>
        <v>corn4</v>
      </c>
    </row>
    <row r="99" spans="1:8" x14ac:dyDescent="0.25">
      <c r="A99" s="7" t="s">
        <v>50</v>
      </c>
      <c r="E99" s="25">
        <f>VLOOKUP(A99,$A$1:$H$98,5,FALSE)</f>
        <v>848.87000000000046</v>
      </c>
    </row>
    <row r="100" spans="1:8" x14ac:dyDescent="0.25">
      <c r="A100" s="7" t="s">
        <v>288</v>
      </c>
      <c r="E100" s="25">
        <f>VLOOKUP(A100,$A$1:$H$98,5,FALSE)</f>
        <v>180.05</v>
      </c>
    </row>
    <row r="101" spans="1:8" x14ac:dyDescent="0.25">
      <c r="A101" s="7" t="s">
        <v>289</v>
      </c>
      <c r="E101" s="25">
        <f t="shared" ref="E101:E102" si="4">VLOOKUP(A101,$A$1:$H$98,5,FALSE)</f>
        <v>1028.9200000000005</v>
      </c>
    </row>
    <row r="102" spans="1:8" x14ac:dyDescent="0.25">
      <c r="A102" s="7" t="s">
        <v>55</v>
      </c>
      <c r="E102" s="25" t="e">
        <f t="shared" si="4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CCF60-30D1-4DAE-9EFB-3B1CB8F554D0}">
  <sheetPr codeName="Sheet60"/>
  <dimension ref="A1:H116"/>
  <sheetViews>
    <sheetView topLeftCell="A100" workbookViewId="0">
      <selection activeCell="D7" sqref="D7"/>
    </sheetView>
  </sheetViews>
  <sheetFormatPr defaultRowHeight="15" x14ac:dyDescent="0.25"/>
  <cols>
    <col min="1" max="1" width="25.5703125" customWidth="1"/>
    <col min="5" max="5" width="11" customWidth="1"/>
    <col min="8" max="8" width="11" customWidth="1"/>
  </cols>
  <sheetData>
    <row r="1" spans="1:8" x14ac:dyDescent="0.25">
      <c r="A1" s="81" t="s">
        <v>150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477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519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C8" s="23"/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3.5</v>
      </c>
      <c r="E12" s="23">
        <f>ROUND(C12*D12,2)</f>
        <v>28.18</v>
      </c>
      <c r="F12" s="16">
        <v>0</v>
      </c>
      <c r="G12" s="23">
        <f>ROUND(E12*F12,2)</f>
        <v>0</v>
      </c>
      <c r="H12" s="23">
        <f>ROUND(E12-G12,2)</f>
        <v>28.18</v>
      </c>
    </row>
    <row r="13" spans="1:8" x14ac:dyDescent="0.25">
      <c r="A13" s="14" t="s">
        <v>199</v>
      </c>
      <c r="B13" s="14" t="s">
        <v>16</v>
      </c>
      <c r="C13" s="15">
        <v>9.5</v>
      </c>
      <c r="D13" s="14">
        <v>1</v>
      </c>
      <c r="E13" s="23">
        <f>ROUND(C13*D13,2)</f>
        <v>9.5</v>
      </c>
      <c r="F13" s="16">
        <v>0</v>
      </c>
      <c r="G13" s="23">
        <f>ROUND(E13*F13,2)</f>
        <v>0</v>
      </c>
      <c r="H13" s="23">
        <f>ROUND(E13-G13,2)</f>
        <v>9.5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1.3</v>
      </c>
      <c r="E14" s="23">
        <f>ROUND(C14*D14,2)</f>
        <v>9.75</v>
      </c>
      <c r="F14" s="16">
        <v>0</v>
      </c>
      <c r="G14" s="23">
        <f>ROUND(E14*F14,2)</f>
        <v>0</v>
      </c>
      <c r="H14" s="23">
        <f>ROUND(E14-G14,2)</f>
        <v>9.75</v>
      </c>
    </row>
    <row r="15" spans="1:8" x14ac:dyDescent="0.25">
      <c r="A15" s="13" t="s">
        <v>20</v>
      </c>
      <c r="C15" s="23"/>
      <c r="E15" s="23"/>
    </row>
    <row r="16" spans="1:8" x14ac:dyDescent="0.25">
      <c r="A16" s="14" t="s">
        <v>166</v>
      </c>
      <c r="B16" s="14" t="s">
        <v>21</v>
      </c>
      <c r="C16" s="15">
        <v>26.41</v>
      </c>
      <c r="D16" s="14">
        <v>0.5</v>
      </c>
      <c r="E16" s="23">
        <f>ROUND(C16*D16,2)</f>
        <v>13.21</v>
      </c>
      <c r="F16" s="16">
        <v>0</v>
      </c>
      <c r="G16" s="23">
        <f>ROUND(E16*F16,2)</f>
        <v>0</v>
      </c>
      <c r="H16" s="23">
        <f>ROUND(E16-G16,2)</f>
        <v>13.21</v>
      </c>
    </row>
    <row r="17" spans="1:8" x14ac:dyDescent="0.25">
      <c r="A17" s="14" t="s">
        <v>153</v>
      </c>
      <c r="B17" s="14" t="s">
        <v>21</v>
      </c>
      <c r="C17" s="15">
        <v>43.41</v>
      </c>
      <c r="D17" s="14">
        <v>0.5</v>
      </c>
      <c r="E17" s="23">
        <f>ROUND(C17*D17,2)</f>
        <v>21.71</v>
      </c>
      <c r="F17" s="16">
        <v>0</v>
      </c>
      <c r="G17" s="23">
        <f>ROUND(E17*F17,2)</f>
        <v>0</v>
      </c>
      <c r="H17" s="23">
        <f>ROUND(E17-G17,2)</f>
        <v>21.71</v>
      </c>
    </row>
    <row r="18" spans="1:8" x14ac:dyDescent="0.25">
      <c r="A18" s="14" t="s">
        <v>167</v>
      </c>
      <c r="B18" s="14" t="s">
        <v>21</v>
      </c>
      <c r="C18" s="15">
        <v>31.08</v>
      </c>
      <c r="D18" s="14">
        <v>4.87</v>
      </c>
      <c r="E18" s="23">
        <f>ROUND(C18*D18,2)</f>
        <v>151.36000000000001</v>
      </c>
      <c r="F18" s="16">
        <v>0</v>
      </c>
      <c r="G18" s="23">
        <f>ROUND(E18*F18,2)</f>
        <v>0</v>
      </c>
      <c r="H18" s="23">
        <f>ROUND(E18-G18,2)</f>
        <v>151.36000000000001</v>
      </c>
    </row>
    <row r="19" spans="1:8" x14ac:dyDescent="0.25">
      <c r="A19" s="14" t="s">
        <v>168</v>
      </c>
      <c r="B19" s="14" t="s">
        <v>26</v>
      </c>
      <c r="C19" s="15">
        <v>18.2</v>
      </c>
      <c r="D19" s="14">
        <v>0.8</v>
      </c>
      <c r="E19" s="23">
        <f>ROUND(C19*D19,2)</f>
        <v>14.56</v>
      </c>
      <c r="F19" s="16">
        <v>0</v>
      </c>
      <c r="G19" s="23">
        <f>ROUND(E19*F19,2)</f>
        <v>0</v>
      </c>
      <c r="H19" s="23">
        <f>ROUND(E19-G19,2)</f>
        <v>14.56</v>
      </c>
    </row>
    <row r="20" spans="1:8" x14ac:dyDescent="0.25">
      <c r="A20" s="13" t="s">
        <v>24</v>
      </c>
      <c r="C20" s="23"/>
      <c r="E20" s="23"/>
    </row>
    <row r="21" spans="1:8" x14ac:dyDescent="0.25">
      <c r="A21" s="14" t="s">
        <v>25</v>
      </c>
      <c r="B21" s="14" t="s">
        <v>18</v>
      </c>
      <c r="C21" s="15">
        <v>0.12</v>
      </c>
      <c r="D21" s="14">
        <v>80</v>
      </c>
      <c r="E21" s="23">
        <f t="shared" ref="E21:E29" si="0">ROUND(C21*D21,2)</f>
        <v>9.6</v>
      </c>
      <c r="F21" s="16">
        <v>0</v>
      </c>
      <c r="G21" s="23">
        <f t="shared" ref="G21:G29" si="1">ROUND(E21*F21,2)</f>
        <v>0</v>
      </c>
      <c r="H21" s="23">
        <f t="shared" ref="H21:H29" si="2">ROUND(E21-G21,2)</f>
        <v>9.6</v>
      </c>
    </row>
    <row r="22" spans="1:8" x14ac:dyDescent="0.25">
      <c r="A22" s="14" t="s">
        <v>137</v>
      </c>
      <c r="B22" s="14" t="s">
        <v>26</v>
      </c>
      <c r="C22" s="15">
        <v>2.69</v>
      </c>
      <c r="D22" s="14">
        <v>2</v>
      </c>
      <c r="E22" s="23">
        <f t="shared" si="0"/>
        <v>5.38</v>
      </c>
      <c r="F22" s="16">
        <v>0</v>
      </c>
      <c r="G22" s="23">
        <f t="shared" si="1"/>
        <v>0</v>
      </c>
      <c r="H22" s="23">
        <f t="shared" si="2"/>
        <v>5.38</v>
      </c>
    </row>
    <row r="23" spans="1:8" x14ac:dyDescent="0.25">
      <c r="A23" s="14" t="s">
        <v>169</v>
      </c>
      <c r="B23" s="14" t="s">
        <v>26</v>
      </c>
      <c r="C23" s="15">
        <v>13.75</v>
      </c>
      <c r="D23" s="14">
        <v>1.3</v>
      </c>
      <c r="E23" s="23">
        <f t="shared" si="0"/>
        <v>17.88</v>
      </c>
      <c r="F23" s="16">
        <v>0</v>
      </c>
      <c r="G23" s="23">
        <f t="shared" si="1"/>
        <v>0</v>
      </c>
      <c r="H23" s="23">
        <f t="shared" si="2"/>
        <v>17.88</v>
      </c>
    </row>
    <row r="24" spans="1:8" x14ac:dyDescent="0.25">
      <c r="A24" s="14" t="s">
        <v>170</v>
      </c>
      <c r="B24" s="14" t="s">
        <v>18</v>
      </c>
      <c r="C24" s="15">
        <v>6.91</v>
      </c>
      <c r="D24" s="14">
        <v>3</v>
      </c>
      <c r="E24" s="23">
        <f t="shared" si="0"/>
        <v>20.73</v>
      </c>
      <c r="F24" s="16">
        <v>0</v>
      </c>
      <c r="G24" s="23">
        <f t="shared" si="1"/>
        <v>0</v>
      </c>
      <c r="H24" s="23">
        <f t="shared" si="2"/>
        <v>20.73</v>
      </c>
    </row>
    <row r="25" spans="1:8" x14ac:dyDescent="0.25">
      <c r="A25" s="14" t="s">
        <v>479</v>
      </c>
      <c r="B25" s="14" t="s">
        <v>18</v>
      </c>
      <c r="C25" s="15">
        <v>1.1399999999999999</v>
      </c>
      <c r="D25" s="14">
        <v>15.5</v>
      </c>
      <c r="E25" s="23">
        <f t="shared" si="0"/>
        <v>17.670000000000002</v>
      </c>
      <c r="F25" s="16">
        <v>0</v>
      </c>
      <c r="G25" s="23">
        <f t="shared" si="1"/>
        <v>0</v>
      </c>
      <c r="H25" s="23">
        <f t="shared" si="2"/>
        <v>17.670000000000002</v>
      </c>
    </row>
    <row r="26" spans="1:8" x14ac:dyDescent="0.25">
      <c r="A26" s="14" t="s">
        <v>172</v>
      </c>
      <c r="B26" s="14" t="s">
        <v>26</v>
      </c>
      <c r="C26" s="15">
        <v>17.78</v>
      </c>
      <c r="D26" s="14">
        <v>2</v>
      </c>
      <c r="E26" s="23">
        <f t="shared" si="0"/>
        <v>35.56</v>
      </c>
      <c r="F26" s="16">
        <v>0</v>
      </c>
      <c r="G26" s="23">
        <f t="shared" si="1"/>
        <v>0</v>
      </c>
      <c r="H26" s="23">
        <f t="shared" si="2"/>
        <v>35.56</v>
      </c>
    </row>
    <row r="27" spans="1:8" x14ac:dyDescent="0.25">
      <c r="A27" s="14" t="s">
        <v>313</v>
      </c>
      <c r="B27" s="14" t="s">
        <v>18</v>
      </c>
      <c r="C27" s="15">
        <v>4.0999999999999996</v>
      </c>
      <c r="D27" s="14">
        <v>6</v>
      </c>
      <c r="E27" s="23">
        <f t="shared" si="0"/>
        <v>24.6</v>
      </c>
      <c r="F27" s="16">
        <v>0</v>
      </c>
      <c r="G27" s="23">
        <f t="shared" si="1"/>
        <v>0</v>
      </c>
      <c r="H27" s="23">
        <f t="shared" si="2"/>
        <v>24.6</v>
      </c>
    </row>
    <row r="28" spans="1:8" x14ac:dyDescent="0.25">
      <c r="A28" s="14" t="s">
        <v>202</v>
      </c>
      <c r="B28" s="14" t="s">
        <v>18</v>
      </c>
      <c r="C28" s="15">
        <v>4.2699999999999996</v>
      </c>
      <c r="D28" s="14">
        <v>1.5</v>
      </c>
      <c r="E28" s="23">
        <f t="shared" si="0"/>
        <v>6.41</v>
      </c>
      <c r="F28" s="16">
        <v>0</v>
      </c>
      <c r="G28" s="23">
        <f t="shared" si="1"/>
        <v>0</v>
      </c>
      <c r="H28" s="23">
        <f t="shared" si="2"/>
        <v>6.41</v>
      </c>
    </row>
    <row r="29" spans="1:8" x14ac:dyDescent="0.25">
      <c r="A29" s="14" t="s">
        <v>174</v>
      </c>
      <c r="B29" s="14" t="s">
        <v>18</v>
      </c>
      <c r="C29" s="15">
        <v>3</v>
      </c>
      <c r="D29" s="14">
        <v>7.5</v>
      </c>
      <c r="E29" s="23">
        <f t="shared" si="0"/>
        <v>22.5</v>
      </c>
      <c r="F29" s="16">
        <v>0</v>
      </c>
      <c r="G29" s="23">
        <f t="shared" si="1"/>
        <v>0</v>
      </c>
      <c r="H29" s="23">
        <f t="shared" si="2"/>
        <v>22.5</v>
      </c>
    </row>
    <row r="30" spans="1:8" x14ac:dyDescent="0.25">
      <c r="A30" s="13" t="s">
        <v>27</v>
      </c>
      <c r="C30" s="23"/>
      <c r="E30" s="23"/>
    </row>
    <row r="31" spans="1:8" x14ac:dyDescent="0.25">
      <c r="A31" s="14" t="s">
        <v>395</v>
      </c>
      <c r="B31" s="14" t="s">
        <v>18</v>
      </c>
      <c r="C31" s="15">
        <v>1.23</v>
      </c>
      <c r="D31" s="14">
        <v>8</v>
      </c>
      <c r="E31" s="23">
        <f>ROUND(C31*D31,2)</f>
        <v>9.84</v>
      </c>
      <c r="F31" s="16">
        <v>0</v>
      </c>
      <c r="G31" s="23">
        <f>ROUND(E31*F31,2)</f>
        <v>0</v>
      </c>
      <c r="H31" s="23">
        <f>ROUND(E31-G31,2)</f>
        <v>9.84</v>
      </c>
    </row>
    <row r="32" spans="1:8" x14ac:dyDescent="0.25">
      <c r="A32" s="14" t="s">
        <v>468</v>
      </c>
      <c r="B32" s="14" t="s">
        <v>18</v>
      </c>
      <c r="C32" s="15">
        <v>3.73</v>
      </c>
      <c r="D32" s="14">
        <v>0.6</v>
      </c>
      <c r="E32" s="23">
        <f>ROUND(C32*D32,2)</f>
        <v>2.2400000000000002</v>
      </c>
      <c r="F32" s="16">
        <v>0</v>
      </c>
      <c r="G32" s="23">
        <f>ROUND(E32*F32,2)</f>
        <v>0</v>
      </c>
      <c r="H32" s="23">
        <f>ROUND(E32-G32,2)</f>
        <v>2.2400000000000002</v>
      </c>
    </row>
    <row r="33" spans="1:8" x14ac:dyDescent="0.25">
      <c r="A33" s="13" t="s">
        <v>33</v>
      </c>
      <c r="C33" s="23"/>
      <c r="E33" s="23"/>
    </row>
    <row r="34" spans="1:8" x14ac:dyDescent="0.25">
      <c r="A34" s="14" t="s">
        <v>480</v>
      </c>
      <c r="B34" s="14" t="s">
        <v>29</v>
      </c>
      <c r="C34" s="15">
        <v>8.89</v>
      </c>
      <c r="D34" s="14">
        <v>26.75</v>
      </c>
      <c r="E34" s="23">
        <f>ROUND(C34*D34,2)</f>
        <v>237.81</v>
      </c>
      <c r="F34" s="16">
        <v>0</v>
      </c>
      <c r="G34" s="23">
        <f>ROUND(E34*F34,2)</f>
        <v>0</v>
      </c>
      <c r="H34" s="23">
        <f>ROUND(E34-G34,2)</f>
        <v>237.81</v>
      </c>
    </row>
    <row r="35" spans="1:8" x14ac:dyDescent="0.25">
      <c r="A35" s="14" t="s">
        <v>176</v>
      </c>
      <c r="B35" s="14" t="s">
        <v>177</v>
      </c>
      <c r="C35" s="15">
        <v>0.28999999999999998</v>
      </c>
      <c r="D35" s="14">
        <v>4.25</v>
      </c>
      <c r="E35" s="23">
        <f>ROUND(C35*D35,2)</f>
        <v>1.23</v>
      </c>
      <c r="F35" s="16">
        <v>0</v>
      </c>
      <c r="G35" s="23">
        <f>ROUND(E35*F35,2)</f>
        <v>0</v>
      </c>
      <c r="H35" s="23">
        <f>ROUND(E35-G35,2)</f>
        <v>1.23</v>
      </c>
    </row>
    <row r="36" spans="1:8" x14ac:dyDescent="0.25">
      <c r="A36" s="13" t="s">
        <v>113</v>
      </c>
      <c r="C36" s="23"/>
      <c r="E36" s="23"/>
    </row>
    <row r="37" spans="1:8" x14ac:dyDescent="0.25">
      <c r="A37" s="14" t="s">
        <v>180</v>
      </c>
      <c r="B37" s="14" t="s">
        <v>26</v>
      </c>
      <c r="C37" s="15">
        <v>3.5</v>
      </c>
      <c r="D37" s="14">
        <v>1.5</v>
      </c>
      <c r="E37" s="23">
        <f>ROUND(C37*D37,2)</f>
        <v>5.25</v>
      </c>
      <c r="F37" s="16">
        <v>0</v>
      </c>
      <c r="G37" s="23">
        <f>ROUND(E37*F37,2)</f>
        <v>0</v>
      </c>
      <c r="H37" s="23">
        <f>ROUND(E37-G37,2)</f>
        <v>5.25</v>
      </c>
    </row>
    <row r="38" spans="1:8" x14ac:dyDescent="0.25">
      <c r="A38" s="14" t="s">
        <v>179</v>
      </c>
      <c r="B38" s="14" t="s">
        <v>26</v>
      </c>
      <c r="C38" s="15">
        <v>2</v>
      </c>
      <c r="D38" s="14">
        <v>0.5</v>
      </c>
      <c r="E38" s="23">
        <f>ROUND(C38*D38,2)</f>
        <v>1</v>
      </c>
      <c r="F38" s="16">
        <v>0</v>
      </c>
      <c r="G38" s="23">
        <f>ROUND(E38*F38,2)</f>
        <v>0</v>
      </c>
      <c r="H38" s="23">
        <f>ROUND(E38-G38,2)</f>
        <v>1</v>
      </c>
    </row>
    <row r="39" spans="1:8" x14ac:dyDescent="0.25">
      <c r="A39" s="14" t="s">
        <v>182</v>
      </c>
      <c r="B39" s="14" t="s">
        <v>26</v>
      </c>
      <c r="C39" s="15">
        <v>2.86</v>
      </c>
      <c r="D39" s="14">
        <v>4</v>
      </c>
      <c r="E39" s="23">
        <f>ROUND(C39*D39,2)</f>
        <v>11.44</v>
      </c>
      <c r="F39" s="16">
        <v>0</v>
      </c>
      <c r="G39" s="23">
        <f>ROUND(E39*F39,2)</f>
        <v>0</v>
      </c>
      <c r="H39" s="23">
        <f>ROUND(E39-G39,2)</f>
        <v>11.44</v>
      </c>
    </row>
    <row r="40" spans="1:8" x14ac:dyDescent="0.25">
      <c r="A40" s="13" t="s">
        <v>61</v>
      </c>
      <c r="C40" s="23"/>
      <c r="E40" s="23"/>
    </row>
    <row r="41" spans="1:8" x14ac:dyDescent="0.25">
      <c r="A41" s="14" t="s">
        <v>183</v>
      </c>
      <c r="B41" s="14" t="s">
        <v>21</v>
      </c>
      <c r="C41" s="15">
        <v>13.6</v>
      </c>
      <c r="D41" s="14">
        <v>5.87</v>
      </c>
      <c r="E41" s="23">
        <f>ROUND(C41*D41,2)</f>
        <v>79.83</v>
      </c>
      <c r="F41" s="16">
        <v>0</v>
      </c>
      <c r="G41" s="23">
        <f>ROUND(E41*F41,2)</f>
        <v>0</v>
      </c>
      <c r="H41" s="23">
        <f>ROUND(E41-G41,2)</f>
        <v>79.83</v>
      </c>
    </row>
    <row r="42" spans="1:8" x14ac:dyDescent="0.25">
      <c r="A42" s="13" t="s">
        <v>130</v>
      </c>
      <c r="C42" s="23"/>
      <c r="E42" s="23"/>
    </row>
    <row r="43" spans="1:8" x14ac:dyDescent="0.25">
      <c r="A43" s="14" t="s">
        <v>184</v>
      </c>
      <c r="B43" s="14" t="s">
        <v>123</v>
      </c>
      <c r="C43" s="15">
        <v>0.3</v>
      </c>
      <c r="D43" s="14">
        <v>180</v>
      </c>
      <c r="E43" s="23">
        <f>ROUND(C43*D43,2)</f>
        <v>54</v>
      </c>
      <c r="F43" s="16">
        <v>0</v>
      </c>
      <c r="G43" s="23">
        <f>ROUND(E43*F43,2)</f>
        <v>0</v>
      </c>
      <c r="H43" s="23">
        <f>ROUND(E43-G43,2)</f>
        <v>54</v>
      </c>
    </row>
    <row r="44" spans="1:8" x14ac:dyDescent="0.25">
      <c r="A44" s="13" t="s">
        <v>185</v>
      </c>
      <c r="C44" s="23"/>
      <c r="E44" s="23"/>
    </row>
    <row r="45" spans="1:8" x14ac:dyDescent="0.25">
      <c r="A45" s="14" t="s">
        <v>186</v>
      </c>
      <c r="B45" s="14" t="s">
        <v>123</v>
      </c>
      <c r="C45" s="15">
        <v>0.4</v>
      </c>
      <c r="D45" s="14">
        <v>180</v>
      </c>
      <c r="E45" s="23">
        <f>ROUND(C45*D45,2)</f>
        <v>72</v>
      </c>
      <c r="F45" s="16">
        <v>0</v>
      </c>
      <c r="G45" s="23">
        <f>ROUND(E45*F45,2)</f>
        <v>0</v>
      </c>
      <c r="H45" s="23">
        <f>ROUND(E45-G45,2)</f>
        <v>72</v>
      </c>
    </row>
    <row r="46" spans="1:8" x14ac:dyDescent="0.25">
      <c r="A46" s="13" t="s">
        <v>99</v>
      </c>
      <c r="C46" s="23"/>
      <c r="E46" s="23"/>
    </row>
    <row r="47" spans="1:8" x14ac:dyDescent="0.25">
      <c r="A47" s="14" t="s">
        <v>187</v>
      </c>
      <c r="B47" s="14" t="s">
        <v>48</v>
      </c>
      <c r="C47" s="15">
        <v>4.5</v>
      </c>
      <c r="D47" s="14">
        <v>0.5</v>
      </c>
      <c r="E47" s="23">
        <f>ROUND(C47*D47,2)</f>
        <v>2.25</v>
      </c>
      <c r="F47" s="16">
        <v>0</v>
      </c>
      <c r="G47" s="23">
        <f>ROUND(E47*F47,2)</f>
        <v>0</v>
      </c>
      <c r="H47" s="23">
        <f>ROUND(E47-G47,2)</f>
        <v>2.25</v>
      </c>
    </row>
    <row r="48" spans="1:8" x14ac:dyDescent="0.25">
      <c r="A48" s="13" t="s">
        <v>115</v>
      </c>
      <c r="C48" s="23"/>
      <c r="E48" s="23"/>
    </row>
    <row r="49" spans="1:8" x14ac:dyDescent="0.25">
      <c r="A49" s="14" t="s">
        <v>188</v>
      </c>
      <c r="B49" s="14" t="s">
        <v>48</v>
      </c>
      <c r="C49" s="15">
        <v>8</v>
      </c>
      <c r="D49" s="14">
        <v>1</v>
      </c>
      <c r="E49" s="23">
        <f>ROUND(C49*D49,2)</f>
        <v>8</v>
      </c>
      <c r="F49" s="16">
        <v>0</v>
      </c>
      <c r="G49" s="23">
        <f>ROUND(E49*F49,2)</f>
        <v>0</v>
      </c>
      <c r="H49" s="23">
        <f>ROUND(E49-G49,2)</f>
        <v>8</v>
      </c>
    </row>
    <row r="50" spans="1:8" x14ac:dyDescent="0.25">
      <c r="A50" s="13" t="s">
        <v>117</v>
      </c>
      <c r="C50" s="23"/>
      <c r="E50" s="23"/>
    </row>
    <row r="51" spans="1:8" x14ac:dyDescent="0.25">
      <c r="A51" s="14" t="s">
        <v>118</v>
      </c>
      <c r="B51" s="14" t="s">
        <v>48</v>
      </c>
      <c r="C51" s="15">
        <v>10</v>
      </c>
      <c r="D51" s="14">
        <v>0.33300000000000002</v>
      </c>
      <c r="E51" s="23">
        <f>ROUND(C51*D51,2)</f>
        <v>3.33</v>
      </c>
      <c r="F51" s="16">
        <v>0</v>
      </c>
      <c r="G51" s="23">
        <f>ROUND(E51*F51,2)</f>
        <v>0</v>
      </c>
      <c r="H51" s="23">
        <f>ROUND(E51-G51,2)</f>
        <v>3.33</v>
      </c>
    </row>
    <row r="52" spans="1:8" x14ac:dyDescent="0.25">
      <c r="A52" s="13" t="s">
        <v>37</v>
      </c>
      <c r="C52" s="23"/>
      <c r="E52" s="23"/>
    </row>
    <row r="53" spans="1:8" x14ac:dyDescent="0.25">
      <c r="A53" s="14" t="s">
        <v>38</v>
      </c>
      <c r="B53" s="14" t="s">
        <v>39</v>
      </c>
      <c r="C53" s="15">
        <v>19.28</v>
      </c>
      <c r="D53" s="14">
        <v>0.5</v>
      </c>
      <c r="E53" s="23">
        <f>ROUND(C53*D53,2)</f>
        <v>9.64</v>
      </c>
      <c r="F53" s="16">
        <v>0</v>
      </c>
      <c r="G53" s="23">
        <f>ROUND(E53*F53,2)</f>
        <v>0</v>
      </c>
      <c r="H53" s="23">
        <f>ROUND(E53-G53,2)</f>
        <v>9.64</v>
      </c>
    </row>
    <row r="54" spans="1:8" x14ac:dyDescent="0.25">
      <c r="A54" s="14" t="s">
        <v>133</v>
      </c>
      <c r="B54" s="14" t="s">
        <v>39</v>
      </c>
      <c r="C54" s="15">
        <v>19.28</v>
      </c>
      <c r="D54" s="14">
        <v>0.11</v>
      </c>
      <c r="E54" s="23">
        <f>ROUND(C54*D54,2)</f>
        <v>2.12</v>
      </c>
      <c r="F54" s="16">
        <v>0</v>
      </c>
      <c r="G54" s="23">
        <f>ROUND(E54*F54,2)</f>
        <v>0</v>
      </c>
      <c r="H54" s="23">
        <f>ROUND(E54-G54,2)</f>
        <v>2.12</v>
      </c>
    </row>
    <row r="55" spans="1:8" x14ac:dyDescent="0.25">
      <c r="A55" s="13" t="s">
        <v>40</v>
      </c>
      <c r="C55" s="23"/>
      <c r="E55" s="23"/>
    </row>
    <row r="56" spans="1:8" x14ac:dyDescent="0.25">
      <c r="A56" s="14" t="s">
        <v>41</v>
      </c>
      <c r="B56" s="14" t="s">
        <v>39</v>
      </c>
      <c r="C56" s="15">
        <v>9.06</v>
      </c>
      <c r="D56" s="14">
        <v>2.375</v>
      </c>
      <c r="E56" s="23">
        <f>ROUND(C56*D56,2)</f>
        <v>21.52</v>
      </c>
      <c r="F56" s="16">
        <v>0</v>
      </c>
      <c r="G56" s="23">
        <f>ROUND(E56*F56,2)</f>
        <v>0</v>
      </c>
      <c r="H56" s="23">
        <f>ROUND(E56-G56,2)</f>
        <v>21.52</v>
      </c>
    </row>
    <row r="57" spans="1:8" x14ac:dyDescent="0.25">
      <c r="A57" s="13" t="s">
        <v>43</v>
      </c>
      <c r="C57" s="23"/>
      <c r="E57" s="23"/>
    </row>
    <row r="58" spans="1:8" x14ac:dyDescent="0.25">
      <c r="A58" s="14" t="s">
        <v>41</v>
      </c>
      <c r="B58" s="14" t="s">
        <v>39</v>
      </c>
      <c r="C58" s="15">
        <v>9.06</v>
      </c>
      <c r="D58" s="14">
        <v>0.25</v>
      </c>
      <c r="E58" s="23">
        <f>ROUND(C58*D58,2)</f>
        <v>2.27</v>
      </c>
      <c r="F58" s="16">
        <v>0</v>
      </c>
      <c r="G58" s="23">
        <f>ROUND(E58*F58,2)</f>
        <v>0</v>
      </c>
      <c r="H58" s="23">
        <f>ROUND(E58-G58,2)</f>
        <v>2.27</v>
      </c>
    </row>
    <row r="59" spans="1:8" x14ac:dyDescent="0.25">
      <c r="A59" s="14" t="s">
        <v>42</v>
      </c>
      <c r="B59" s="14" t="s">
        <v>39</v>
      </c>
      <c r="C59" s="15">
        <v>9.06</v>
      </c>
      <c r="D59" s="14">
        <v>7.8600000000000003E-2</v>
      </c>
      <c r="E59" s="23">
        <f>ROUND(C59*D59,2)</f>
        <v>0.71</v>
      </c>
      <c r="F59" s="16">
        <v>0</v>
      </c>
      <c r="G59" s="23">
        <f>ROUND(E59*F59,2)</f>
        <v>0</v>
      </c>
      <c r="H59" s="23">
        <f>ROUND(E59-G59,2)</f>
        <v>0.71</v>
      </c>
    </row>
    <row r="60" spans="1:8" x14ac:dyDescent="0.25">
      <c r="A60" s="13" t="s">
        <v>100</v>
      </c>
      <c r="C60" s="23"/>
      <c r="E60" s="23"/>
    </row>
    <row r="61" spans="1:8" x14ac:dyDescent="0.25">
      <c r="A61" s="14" t="s">
        <v>41</v>
      </c>
      <c r="B61" s="14" t="s">
        <v>39</v>
      </c>
      <c r="C61" s="15">
        <v>9.06</v>
      </c>
      <c r="D61" s="14">
        <v>0.7</v>
      </c>
      <c r="E61" s="23">
        <f>ROUND(C61*D61,2)</f>
        <v>6.34</v>
      </c>
      <c r="F61" s="16">
        <v>0</v>
      </c>
      <c r="G61" s="23">
        <f>ROUND(E61*F61,2)</f>
        <v>0</v>
      </c>
      <c r="H61" s="23">
        <f>ROUND(E61-G61,2)</f>
        <v>6.34</v>
      </c>
    </row>
    <row r="62" spans="1:8" x14ac:dyDescent="0.25">
      <c r="A62" s="14" t="s">
        <v>44</v>
      </c>
      <c r="B62" s="14" t="s">
        <v>39</v>
      </c>
      <c r="C62" s="15">
        <v>19.27</v>
      </c>
      <c r="D62" s="14">
        <v>0.47960000000000003</v>
      </c>
      <c r="E62" s="23">
        <f>ROUND(C62*D62,2)</f>
        <v>9.24</v>
      </c>
      <c r="F62" s="16">
        <v>0</v>
      </c>
      <c r="G62" s="23">
        <f>ROUND(E62*F62,2)</f>
        <v>0</v>
      </c>
      <c r="H62" s="23">
        <f>ROUND(E62-G62,2)</f>
        <v>9.24</v>
      </c>
    </row>
    <row r="63" spans="1:8" x14ac:dyDescent="0.25">
      <c r="A63" s="13" t="s">
        <v>45</v>
      </c>
      <c r="C63" s="23"/>
      <c r="E63" s="23"/>
    </row>
    <row r="64" spans="1:8" x14ac:dyDescent="0.25">
      <c r="A64" s="14" t="s">
        <v>38</v>
      </c>
      <c r="B64" s="14" t="s">
        <v>19</v>
      </c>
      <c r="C64" s="15">
        <v>2.94</v>
      </c>
      <c r="D64" s="14">
        <v>7.2043999999999997</v>
      </c>
      <c r="E64" s="23">
        <f>ROUND(C64*D64,2)</f>
        <v>21.18</v>
      </c>
      <c r="F64" s="16">
        <v>0</v>
      </c>
      <c r="G64" s="23">
        <f>ROUND(E64*F64,2)</f>
        <v>0</v>
      </c>
      <c r="H64" s="23">
        <f>ROUND(E64-G64,2)</f>
        <v>21.18</v>
      </c>
    </row>
    <row r="65" spans="1:8" x14ac:dyDescent="0.25">
      <c r="A65" s="14" t="s">
        <v>133</v>
      </c>
      <c r="B65" s="14" t="s">
        <v>19</v>
      </c>
      <c r="C65" s="15">
        <v>2.94</v>
      </c>
      <c r="D65" s="14">
        <v>2.4064000000000001</v>
      </c>
      <c r="E65" s="23">
        <f>ROUND(C65*D65,2)</f>
        <v>7.07</v>
      </c>
      <c r="F65" s="16">
        <v>0</v>
      </c>
      <c r="G65" s="23">
        <f>ROUND(E65*F65,2)</f>
        <v>0</v>
      </c>
      <c r="H65" s="23">
        <f>ROUND(E65-G65,2)</f>
        <v>7.07</v>
      </c>
    </row>
    <row r="66" spans="1:8" x14ac:dyDescent="0.25">
      <c r="A66" s="14" t="s">
        <v>189</v>
      </c>
      <c r="B66" s="14" t="s">
        <v>19</v>
      </c>
      <c r="C66" s="15">
        <v>2.94</v>
      </c>
      <c r="D66" s="14">
        <v>21.995000000000001</v>
      </c>
      <c r="E66" s="23">
        <f>ROUND(C66*D66,2)</f>
        <v>64.67</v>
      </c>
      <c r="F66" s="16">
        <v>0</v>
      </c>
      <c r="G66" s="23">
        <f>ROUND(E66*F66,2)</f>
        <v>0</v>
      </c>
      <c r="H66" s="23">
        <f>ROUND(E66-G66,2)</f>
        <v>64.67</v>
      </c>
    </row>
    <row r="67" spans="1:8" x14ac:dyDescent="0.25">
      <c r="A67" s="13" t="s">
        <v>47</v>
      </c>
      <c r="C67" s="23"/>
      <c r="E67" s="23"/>
    </row>
    <row r="68" spans="1:8" x14ac:dyDescent="0.25">
      <c r="A68" s="14" t="s">
        <v>42</v>
      </c>
      <c r="B68" s="14" t="s">
        <v>48</v>
      </c>
      <c r="C68" s="15">
        <v>11.07</v>
      </c>
      <c r="D68" s="14">
        <v>1</v>
      </c>
      <c r="E68" s="23">
        <f>ROUND(C68*D68,2)</f>
        <v>11.07</v>
      </c>
      <c r="F68" s="16">
        <v>0</v>
      </c>
      <c r="G68" s="23">
        <f>ROUND(E68*F68,2)</f>
        <v>0</v>
      </c>
      <c r="H68" s="23">
        <f t="shared" ref="H68:H74" si="3">ROUND(E68-G68,2)</f>
        <v>11.07</v>
      </c>
    </row>
    <row r="69" spans="1:8" x14ac:dyDescent="0.25">
      <c r="A69" s="14" t="s">
        <v>38</v>
      </c>
      <c r="B69" s="14" t="s">
        <v>48</v>
      </c>
      <c r="C69" s="15">
        <v>5.75</v>
      </c>
      <c r="D69" s="14">
        <v>1</v>
      </c>
      <c r="E69" s="23">
        <f>ROUND(C69*D69,2)</f>
        <v>5.75</v>
      </c>
      <c r="F69" s="16">
        <v>0</v>
      </c>
      <c r="G69" s="23">
        <f>ROUND(E69*F69,2)</f>
        <v>0</v>
      </c>
      <c r="H69" s="23">
        <f t="shared" si="3"/>
        <v>5.75</v>
      </c>
    </row>
    <row r="70" spans="1:8" x14ac:dyDescent="0.25">
      <c r="A70" s="14" t="s">
        <v>133</v>
      </c>
      <c r="B70" s="14" t="s">
        <v>48</v>
      </c>
      <c r="C70" s="15">
        <v>6.51</v>
      </c>
      <c r="D70" s="14">
        <v>1</v>
      </c>
      <c r="E70" s="23">
        <f>ROUND(C70*D70,2)</f>
        <v>6.51</v>
      </c>
      <c r="F70" s="16">
        <v>0</v>
      </c>
      <c r="G70" s="23">
        <f>ROUND(E70*F70,2)</f>
        <v>0</v>
      </c>
      <c r="H70" s="23">
        <f t="shared" si="3"/>
        <v>6.51</v>
      </c>
    </row>
    <row r="71" spans="1:8" x14ac:dyDescent="0.25">
      <c r="A71" s="14" t="s">
        <v>189</v>
      </c>
      <c r="B71" s="14" t="s">
        <v>48</v>
      </c>
      <c r="C71" s="15">
        <v>14.31</v>
      </c>
      <c r="D71" s="14">
        <v>1</v>
      </c>
      <c r="E71" s="23">
        <f>ROUND(C71*D71,2)</f>
        <v>14.31</v>
      </c>
      <c r="F71" s="16">
        <v>0</v>
      </c>
      <c r="G71" s="23">
        <f>ROUND(E71*F71,2)</f>
        <v>0</v>
      </c>
      <c r="H71" s="23">
        <f t="shared" si="3"/>
        <v>14.31</v>
      </c>
    </row>
    <row r="72" spans="1:8" x14ac:dyDescent="0.25">
      <c r="A72" s="9" t="s">
        <v>49</v>
      </c>
      <c r="B72" s="9" t="s">
        <v>48</v>
      </c>
      <c r="C72" s="10">
        <v>35.43</v>
      </c>
      <c r="D72" s="9">
        <v>1</v>
      </c>
      <c r="E72" s="22">
        <f>ROUND(C72*D72,2)</f>
        <v>35.43</v>
      </c>
      <c r="F72" s="11">
        <v>0</v>
      </c>
      <c r="G72" s="22">
        <f>ROUND(E72*F72,2)</f>
        <v>0</v>
      </c>
      <c r="H72" s="22">
        <f t="shared" si="3"/>
        <v>35.43</v>
      </c>
    </row>
    <row r="73" spans="1:8" x14ac:dyDescent="0.25">
      <c r="A73" s="7" t="s">
        <v>50</v>
      </c>
      <c r="C73" s="23"/>
      <c r="E73" s="23">
        <f>SUM(E12:E72)</f>
        <v>1114.6500000000001</v>
      </c>
      <c r="G73" s="12">
        <f>SUM(G12:G72)</f>
        <v>0</v>
      </c>
      <c r="H73" s="12">
        <f t="shared" si="3"/>
        <v>1114.6500000000001</v>
      </c>
    </row>
    <row r="74" spans="1:8" x14ac:dyDescent="0.25">
      <c r="A74" s="7" t="s">
        <v>51</v>
      </c>
      <c r="C74" s="23"/>
      <c r="E74" s="23" t="e">
        <f>+#REF!-E73</f>
        <v>#REF!</v>
      </c>
      <c r="G74" s="12" t="e">
        <f>+#REF!-G73</f>
        <v>#REF!</v>
      </c>
      <c r="H74" s="12" t="e">
        <f t="shared" si="3"/>
        <v>#REF!</v>
      </c>
    </row>
    <row r="75" spans="1:8" x14ac:dyDescent="0.25">
      <c r="A75" t="s">
        <v>12</v>
      </c>
      <c r="C75" s="23"/>
      <c r="E75" s="23"/>
    </row>
    <row r="76" spans="1:8" x14ac:dyDescent="0.25">
      <c r="A76" s="7" t="s">
        <v>52</v>
      </c>
      <c r="C76" s="23"/>
      <c r="E76" s="23"/>
    </row>
    <row r="77" spans="1:8" x14ac:dyDescent="0.25">
      <c r="A77" s="14" t="s">
        <v>42</v>
      </c>
      <c r="B77" s="14" t="s">
        <v>48</v>
      </c>
      <c r="C77" s="15">
        <v>30.87</v>
      </c>
      <c r="D77" s="14">
        <v>1</v>
      </c>
      <c r="E77" s="23">
        <f>ROUND(C77*D77,2)</f>
        <v>30.87</v>
      </c>
      <c r="F77" s="16">
        <v>0</v>
      </c>
      <c r="G77" s="23">
        <f>ROUND(E77*F77,2)</f>
        <v>0</v>
      </c>
      <c r="H77" s="23">
        <f t="shared" ref="H77:H83" si="4">ROUND(E77-G77,2)</f>
        <v>30.87</v>
      </c>
    </row>
    <row r="78" spans="1:8" x14ac:dyDescent="0.25">
      <c r="A78" s="14" t="s">
        <v>38</v>
      </c>
      <c r="B78" s="14" t="s">
        <v>48</v>
      </c>
      <c r="C78" s="15">
        <v>44.45</v>
      </c>
      <c r="D78" s="14">
        <v>1</v>
      </c>
      <c r="E78" s="23">
        <f>ROUND(C78*D78,2)</f>
        <v>44.45</v>
      </c>
      <c r="F78" s="16">
        <v>0</v>
      </c>
      <c r="G78" s="23">
        <f>ROUND(E78*F78,2)</f>
        <v>0</v>
      </c>
      <c r="H78" s="23">
        <f t="shared" si="4"/>
        <v>44.45</v>
      </c>
    </row>
    <row r="79" spans="1:8" x14ac:dyDescent="0.25">
      <c r="A79" s="14" t="s">
        <v>133</v>
      </c>
      <c r="B79" s="14" t="s">
        <v>48</v>
      </c>
      <c r="C79" s="15">
        <v>31.16</v>
      </c>
      <c r="D79" s="14">
        <v>1</v>
      </c>
      <c r="E79" s="23">
        <f>ROUND(C79*D79,2)</f>
        <v>31.16</v>
      </c>
      <c r="F79" s="16">
        <v>0</v>
      </c>
      <c r="G79" s="23">
        <f>ROUND(E79*F79,2)</f>
        <v>0</v>
      </c>
      <c r="H79" s="23">
        <f t="shared" si="4"/>
        <v>31.16</v>
      </c>
    </row>
    <row r="80" spans="1:8" x14ac:dyDescent="0.25">
      <c r="A80" s="9" t="s">
        <v>189</v>
      </c>
      <c r="B80" s="9" t="s">
        <v>48</v>
      </c>
      <c r="C80" s="10">
        <v>92.37</v>
      </c>
      <c r="D80" s="9">
        <v>1</v>
      </c>
      <c r="E80" s="22">
        <f>ROUND(C80*D80,2)</f>
        <v>92.37</v>
      </c>
      <c r="F80" s="11">
        <v>0</v>
      </c>
      <c r="G80" s="22">
        <f>ROUND(E80*F80,2)</f>
        <v>0</v>
      </c>
      <c r="H80" s="22">
        <f t="shared" si="4"/>
        <v>92.37</v>
      </c>
    </row>
    <row r="81" spans="1:8" x14ac:dyDescent="0.25">
      <c r="A81" s="7" t="s">
        <v>53</v>
      </c>
      <c r="C81" s="23"/>
      <c r="E81" s="23">
        <f>SUM(E77:E80)</f>
        <v>198.85000000000002</v>
      </c>
      <c r="G81" s="12">
        <f>SUM(G77:G80)</f>
        <v>0</v>
      </c>
      <c r="H81" s="12">
        <f t="shared" si="4"/>
        <v>198.85</v>
      </c>
    </row>
    <row r="82" spans="1:8" x14ac:dyDescent="0.25">
      <c r="A82" s="7" t="s">
        <v>54</v>
      </c>
      <c r="C82" s="23"/>
      <c r="E82" s="23">
        <f>+E73+E81</f>
        <v>1313.5</v>
      </c>
      <c r="G82" s="12">
        <f>+G73+G81</f>
        <v>0</v>
      </c>
      <c r="H82" s="12">
        <f t="shared" si="4"/>
        <v>1313.5</v>
      </c>
    </row>
    <row r="83" spans="1:8" x14ac:dyDescent="0.25">
      <c r="A83" s="7" t="s">
        <v>55</v>
      </c>
      <c r="C83" s="23"/>
      <c r="E83" s="23" t="e">
        <f>+#REF!-E82</f>
        <v>#REF!</v>
      </c>
      <c r="G83" s="12" t="e">
        <f>+#REF!-G82</f>
        <v>#REF!</v>
      </c>
      <c r="H83" s="12" t="e">
        <f t="shared" si="4"/>
        <v>#REF!</v>
      </c>
    </row>
    <row r="84" spans="1:8" x14ac:dyDescent="0.25">
      <c r="A84" t="s">
        <v>119</v>
      </c>
      <c r="C84" s="23"/>
      <c r="E84" s="23"/>
    </row>
    <row r="85" spans="1:8" x14ac:dyDescent="0.25">
      <c r="A85" t="s">
        <v>483</v>
      </c>
      <c r="C85" s="23"/>
      <c r="E85" s="23"/>
    </row>
    <row r="86" spans="1:8" x14ac:dyDescent="0.25">
      <c r="A86" s="7" t="s">
        <v>120</v>
      </c>
      <c r="C86" s="23"/>
      <c r="E86" s="23"/>
    </row>
    <row r="87" spans="1:8" x14ac:dyDescent="0.25">
      <c r="A87" s="7" t="s">
        <v>121</v>
      </c>
      <c r="C87" s="23"/>
      <c r="E87" s="23"/>
    </row>
    <row r="88" spans="1:8" x14ac:dyDescent="0.25">
      <c r="A88" s="7"/>
      <c r="C88" s="23"/>
      <c r="E88" s="23"/>
    </row>
    <row r="98" spans="1:8" x14ac:dyDescent="0.25">
      <c r="A98" t="str" cm="1">
        <f t="array" aca="1" ref="A98" ca="1">MID(CELL("filename",A1),FIND("]",CELL("filename",A1))+1,256)</f>
        <v>rice18</v>
      </c>
    </row>
    <row r="99" spans="1:8" x14ac:dyDescent="0.25">
      <c r="A99" s="7" t="s">
        <v>50</v>
      </c>
      <c r="E99" s="25">
        <f>VLOOKUP(A99,$A$1:$H$98,5,FALSE)</f>
        <v>1114.6500000000001</v>
      </c>
    </row>
    <row r="100" spans="1:8" x14ac:dyDescent="0.25">
      <c r="A100" s="7" t="s">
        <v>288</v>
      </c>
      <c r="E100" s="25">
        <f>VLOOKUP(A100,$A$1:$H$98,5,FALSE)</f>
        <v>198.85000000000002</v>
      </c>
    </row>
    <row r="101" spans="1:8" x14ac:dyDescent="0.25">
      <c r="A101" s="7" t="s">
        <v>289</v>
      </c>
      <c r="E101" s="25">
        <f t="shared" ref="E101:E102" si="5">VLOOKUP(A101,$A$1:$H$98,5,FALSE)</f>
        <v>1313.5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8F2BF-C03D-4926-A0D6-B4B31E5116E5}">
  <sheetPr codeName="Sheet61"/>
  <dimension ref="A1:H116"/>
  <sheetViews>
    <sheetView topLeftCell="A103" workbookViewId="0">
      <selection activeCell="D7" sqref="D7"/>
    </sheetView>
  </sheetViews>
  <sheetFormatPr defaultRowHeight="15" x14ac:dyDescent="0.25"/>
  <cols>
    <col min="1" max="1" width="25.5703125" customWidth="1"/>
    <col min="5" max="5" width="11" customWidth="1"/>
    <col min="8" max="8" width="11" customWidth="1"/>
  </cols>
  <sheetData>
    <row r="1" spans="1:8" x14ac:dyDescent="0.25">
      <c r="A1" s="81" t="s">
        <v>151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476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518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C8" s="23"/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3.5</v>
      </c>
      <c r="E12" s="23">
        <f>ROUND(C12*D12,2)</f>
        <v>28.18</v>
      </c>
      <c r="F12" s="16">
        <v>0</v>
      </c>
      <c r="G12" s="23">
        <f>ROUND(E12*F12,2)</f>
        <v>0</v>
      </c>
      <c r="H12" s="23">
        <f>ROUND(E12-G12,2)</f>
        <v>28.18</v>
      </c>
    </row>
    <row r="13" spans="1:8" x14ac:dyDescent="0.25">
      <c r="A13" s="14" t="s">
        <v>199</v>
      </c>
      <c r="B13" s="14" t="s">
        <v>16</v>
      </c>
      <c r="C13" s="15">
        <v>9.5</v>
      </c>
      <c r="D13" s="14">
        <v>1</v>
      </c>
      <c r="E13" s="23">
        <f>ROUND(C13*D13,2)</f>
        <v>9.5</v>
      </c>
      <c r="F13" s="16">
        <v>0</v>
      </c>
      <c r="G13" s="23">
        <f>ROUND(E13*F13,2)</f>
        <v>0</v>
      </c>
      <c r="H13" s="23">
        <f>ROUND(E13-G13,2)</f>
        <v>9.5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1.3</v>
      </c>
      <c r="E14" s="23">
        <f>ROUND(C14*D14,2)</f>
        <v>9.75</v>
      </c>
      <c r="F14" s="16">
        <v>0</v>
      </c>
      <c r="G14" s="23">
        <f>ROUND(E14*F14,2)</f>
        <v>0</v>
      </c>
      <c r="H14" s="23">
        <f>ROUND(E14-G14,2)</f>
        <v>9.75</v>
      </c>
    </row>
    <row r="15" spans="1:8" x14ac:dyDescent="0.25">
      <c r="A15" s="13" t="s">
        <v>20</v>
      </c>
      <c r="C15" s="23"/>
      <c r="E15" s="23"/>
    </row>
    <row r="16" spans="1:8" x14ac:dyDescent="0.25">
      <c r="A16" s="14" t="s">
        <v>166</v>
      </c>
      <c r="B16" s="14" t="s">
        <v>21</v>
      </c>
      <c r="C16" s="15">
        <v>26.41</v>
      </c>
      <c r="D16" s="14">
        <v>0.5</v>
      </c>
      <c r="E16" s="23">
        <f>ROUND(C16*D16,2)</f>
        <v>13.21</v>
      </c>
      <c r="F16" s="16">
        <v>0</v>
      </c>
      <c r="G16" s="23">
        <f>ROUND(E16*F16,2)</f>
        <v>0</v>
      </c>
      <c r="H16" s="23">
        <f>ROUND(E16-G16,2)</f>
        <v>13.21</v>
      </c>
    </row>
    <row r="17" spans="1:8" x14ac:dyDescent="0.25">
      <c r="A17" s="14" t="s">
        <v>153</v>
      </c>
      <c r="B17" s="14" t="s">
        <v>21</v>
      </c>
      <c r="C17" s="15">
        <v>43.41</v>
      </c>
      <c r="D17" s="14">
        <v>0.5</v>
      </c>
      <c r="E17" s="23">
        <f>ROUND(C17*D17,2)</f>
        <v>21.71</v>
      </c>
      <c r="F17" s="16">
        <v>0</v>
      </c>
      <c r="G17" s="23">
        <f>ROUND(E17*F17,2)</f>
        <v>0</v>
      </c>
      <c r="H17" s="23">
        <f>ROUND(E17-G17,2)</f>
        <v>21.71</v>
      </c>
    </row>
    <row r="18" spans="1:8" x14ac:dyDescent="0.25">
      <c r="A18" s="14" t="s">
        <v>167</v>
      </c>
      <c r="B18" s="14" t="s">
        <v>21</v>
      </c>
      <c r="C18" s="15">
        <v>31.08</v>
      </c>
      <c r="D18" s="14">
        <v>4.87</v>
      </c>
      <c r="E18" s="23">
        <f>ROUND(C18*D18,2)</f>
        <v>151.36000000000001</v>
      </c>
      <c r="F18" s="16">
        <v>0</v>
      </c>
      <c r="G18" s="23">
        <f>ROUND(E18*F18,2)</f>
        <v>0</v>
      </c>
      <c r="H18" s="23">
        <f>ROUND(E18-G18,2)</f>
        <v>151.36000000000001</v>
      </c>
    </row>
    <row r="19" spans="1:8" x14ac:dyDescent="0.25">
      <c r="A19" s="14" t="s">
        <v>168</v>
      </c>
      <c r="B19" s="14" t="s">
        <v>26</v>
      </c>
      <c r="C19" s="15">
        <v>18.2</v>
      </c>
      <c r="D19" s="14">
        <v>0.8</v>
      </c>
      <c r="E19" s="23">
        <f>ROUND(C19*D19,2)</f>
        <v>14.56</v>
      </c>
      <c r="F19" s="16">
        <v>0</v>
      </c>
      <c r="G19" s="23">
        <f>ROUND(E19*F19,2)</f>
        <v>0</v>
      </c>
      <c r="H19" s="23">
        <f>ROUND(E19-G19,2)</f>
        <v>14.56</v>
      </c>
    </row>
    <row r="20" spans="1:8" x14ac:dyDescent="0.25">
      <c r="A20" s="13" t="s">
        <v>24</v>
      </c>
      <c r="C20" s="23"/>
      <c r="E20" s="23"/>
    </row>
    <row r="21" spans="1:8" x14ac:dyDescent="0.25">
      <c r="A21" s="14" t="s">
        <v>25</v>
      </c>
      <c r="B21" s="14" t="s">
        <v>18</v>
      </c>
      <c r="C21" s="15">
        <v>0.12</v>
      </c>
      <c r="D21" s="14">
        <v>80</v>
      </c>
      <c r="E21" s="23">
        <f t="shared" ref="E21:E29" si="0">ROUND(C21*D21,2)</f>
        <v>9.6</v>
      </c>
      <c r="F21" s="16">
        <v>0</v>
      </c>
      <c r="G21" s="23">
        <f t="shared" ref="G21:G29" si="1">ROUND(E21*F21,2)</f>
        <v>0</v>
      </c>
      <c r="H21" s="23">
        <f t="shared" ref="H21:H29" si="2">ROUND(E21-G21,2)</f>
        <v>9.6</v>
      </c>
    </row>
    <row r="22" spans="1:8" x14ac:dyDescent="0.25">
      <c r="A22" s="14" t="s">
        <v>137</v>
      </c>
      <c r="B22" s="14" t="s">
        <v>26</v>
      </c>
      <c r="C22" s="15">
        <v>2.69</v>
      </c>
      <c r="D22" s="14">
        <v>2</v>
      </c>
      <c r="E22" s="23">
        <f t="shared" si="0"/>
        <v>5.38</v>
      </c>
      <c r="F22" s="16">
        <v>0</v>
      </c>
      <c r="G22" s="23">
        <f t="shared" si="1"/>
        <v>0</v>
      </c>
      <c r="H22" s="23">
        <f t="shared" si="2"/>
        <v>5.38</v>
      </c>
    </row>
    <row r="23" spans="1:8" x14ac:dyDescent="0.25">
      <c r="A23" s="14" t="s">
        <v>169</v>
      </c>
      <c r="B23" s="14" t="s">
        <v>26</v>
      </c>
      <c r="C23" s="15">
        <v>13.75</v>
      </c>
      <c r="D23" s="14">
        <v>1.3</v>
      </c>
      <c r="E23" s="23">
        <f t="shared" si="0"/>
        <v>17.88</v>
      </c>
      <c r="F23" s="16">
        <v>0</v>
      </c>
      <c r="G23" s="23">
        <f t="shared" si="1"/>
        <v>0</v>
      </c>
      <c r="H23" s="23">
        <f t="shared" si="2"/>
        <v>17.88</v>
      </c>
    </row>
    <row r="24" spans="1:8" x14ac:dyDescent="0.25">
      <c r="A24" s="14" t="s">
        <v>170</v>
      </c>
      <c r="B24" s="14" t="s">
        <v>18</v>
      </c>
      <c r="C24" s="15">
        <v>6.91</v>
      </c>
      <c r="D24" s="14">
        <v>3</v>
      </c>
      <c r="E24" s="23">
        <f t="shared" si="0"/>
        <v>20.73</v>
      </c>
      <c r="F24" s="16">
        <v>0</v>
      </c>
      <c r="G24" s="23">
        <f t="shared" si="1"/>
        <v>0</v>
      </c>
      <c r="H24" s="23">
        <f t="shared" si="2"/>
        <v>20.73</v>
      </c>
    </row>
    <row r="25" spans="1:8" x14ac:dyDescent="0.25">
      <c r="A25" s="14" t="s">
        <v>479</v>
      </c>
      <c r="B25" s="14" t="s">
        <v>18</v>
      </c>
      <c r="C25" s="15">
        <v>1.1399999999999999</v>
      </c>
      <c r="D25" s="14">
        <v>15.5</v>
      </c>
      <c r="E25" s="23">
        <f t="shared" si="0"/>
        <v>17.670000000000002</v>
      </c>
      <c r="F25" s="16">
        <v>0</v>
      </c>
      <c r="G25" s="23">
        <f t="shared" si="1"/>
        <v>0</v>
      </c>
      <c r="H25" s="23">
        <f t="shared" si="2"/>
        <v>17.670000000000002</v>
      </c>
    </row>
    <row r="26" spans="1:8" x14ac:dyDescent="0.25">
      <c r="A26" s="14" t="s">
        <v>172</v>
      </c>
      <c r="B26" s="14" t="s">
        <v>26</v>
      </c>
      <c r="C26" s="15">
        <v>17.78</v>
      </c>
      <c r="D26" s="14">
        <v>2</v>
      </c>
      <c r="E26" s="23">
        <f t="shared" si="0"/>
        <v>35.56</v>
      </c>
      <c r="F26" s="16">
        <v>0</v>
      </c>
      <c r="G26" s="23">
        <f t="shared" si="1"/>
        <v>0</v>
      </c>
      <c r="H26" s="23">
        <f t="shared" si="2"/>
        <v>35.56</v>
      </c>
    </row>
    <row r="27" spans="1:8" x14ac:dyDescent="0.25">
      <c r="A27" s="14" t="s">
        <v>313</v>
      </c>
      <c r="B27" s="14" t="s">
        <v>18</v>
      </c>
      <c r="C27" s="15">
        <v>4.0999999999999996</v>
      </c>
      <c r="D27" s="14">
        <v>6</v>
      </c>
      <c r="E27" s="23">
        <f t="shared" si="0"/>
        <v>24.6</v>
      </c>
      <c r="F27" s="16">
        <v>0</v>
      </c>
      <c r="G27" s="23">
        <f t="shared" si="1"/>
        <v>0</v>
      </c>
      <c r="H27" s="23">
        <f t="shared" si="2"/>
        <v>24.6</v>
      </c>
    </row>
    <row r="28" spans="1:8" x14ac:dyDescent="0.25">
      <c r="A28" s="14" t="s">
        <v>202</v>
      </c>
      <c r="B28" s="14" t="s">
        <v>18</v>
      </c>
      <c r="C28" s="15">
        <v>4.2699999999999996</v>
      </c>
      <c r="D28" s="14">
        <v>1.5</v>
      </c>
      <c r="E28" s="23">
        <f t="shared" si="0"/>
        <v>6.41</v>
      </c>
      <c r="F28" s="16">
        <v>0</v>
      </c>
      <c r="G28" s="23">
        <f t="shared" si="1"/>
        <v>0</v>
      </c>
      <c r="H28" s="23">
        <f t="shared" si="2"/>
        <v>6.41</v>
      </c>
    </row>
    <row r="29" spans="1:8" x14ac:dyDescent="0.25">
      <c r="A29" s="14" t="s">
        <v>174</v>
      </c>
      <c r="B29" s="14" t="s">
        <v>18</v>
      </c>
      <c r="C29" s="15">
        <v>3</v>
      </c>
      <c r="D29" s="14">
        <v>7.5</v>
      </c>
      <c r="E29" s="23">
        <f t="shared" si="0"/>
        <v>22.5</v>
      </c>
      <c r="F29" s="16">
        <v>0</v>
      </c>
      <c r="G29" s="23">
        <f t="shared" si="1"/>
        <v>0</v>
      </c>
      <c r="H29" s="23">
        <f t="shared" si="2"/>
        <v>22.5</v>
      </c>
    </row>
    <row r="30" spans="1:8" x14ac:dyDescent="0.25">
      <c r="A30" s="13" t="s">
        <v>27</v>
      </c>
      <c r="C30" s="23"/>
      <c r="E30" s="23"/>
    </row>
    <row r="31" spans="1:8" x14ac:dyDescent="0.25">
      <c r="A31" s="14" t="s">
        <v>395</v>
      </c>
      <c r="B31" s="14" t="s">
        <v>18</v>
      </c>
      <c r="C31" s="15">
        <v>1.23</v>
      </c>
      <c r="D31" s="14">
        <v>8</v>
      </c>
      <c r="E31" s="23">
        <f>ROUND(C31*D31,2)</f>
        <v>9.84</v>
      </c>
      <c r="F31" s="16">
        <v>0</v>
      </c>
      <c r="G31" s="23">
        <f>ROUND(E31*F31,2)</f>
        <v>0</v>
      </c>
      <c r="H31" s="23">
        <f>ROUND(E31-G31,2)</f>
        <v>9.84</v>
      </c>
    </row>
    <row r="32" spans="1:8" x14ac:dyDescent="0.25">
      <c r="A32" s="14" t="s">
        <v>468</v>
      </c>
      <c r="B32" s="14" t="s">
        <v>18</v>
      </c>
      <c r="C32" s="15">
        <v>3.73</v>
      </c>
      <c r="D32" s="14">
        <v>0.6</v>
      </c>
      <c r="E32" s="23">
        <f>ROUND(C32*D32,2)</f>
        <v>2.2400000000000002</v>
      </c>
      <c r="F32" s="16">
        <v>0</v>
      </c>
      <c r="G32" s="23">
        <f>ROUND(E32*F32,2)</f>
        <v>0</v>
      </c>
      <c r="H32" s="23">
        <f>ROUND(E32-G32,2)</f>
        <v>2.2400000000000002</v>
      </c>
    </row>
    <row r="33" spans="1:8" x14ac:dyDescent="0.25">
      <c r="A33" s="13" t="s">
        <v>30</v>
      </c>
      <c r="C33" s="23"/>
      <c r="E33" s="23"/>
    </row>
    <row r="34" spans="1:8" x14ac:dyDescent="0.25">
      <c r="A34" s="14" t="s">
        <v>31</v>
      </c>
      <c r="B34" s="14" t="s">
        <v>32</v>
      </c>
      <c r="C34" s="15">
        <v>0.24</v>
      </c>
      <c r="D34" s="14">
        <v>33</v>
      </c>
      <c r="E34" s="23">
        <f>ROUND(C34*D34,2)</f>
        <v>7.92</v>
      </c>
      <c r="F34" s="16">
        <v>0</v>
      </c>
      <c r="G34" s="23">
        <f>ROUND(E34*F34,2)</f>
        <v>0</v>
      </c>
      <c r="H34" s="23">
        <f>ROUND(E34-G34,2)</f>
        <v>7.92</v>
      </c>
    </row>
    <row r="35" spans="1:8" x14ac:dyDescent="0.25">
      <c r="A35" s="13" t="s">
        <v>33</v>
      </c>
      <c r="C35" s="23"/>
      <c r="E35" s="23"/>
    </row>
    <row r="36" spans="1:8" x14ac:dyDescent="0.25">
      <c r="A36" s="14" t="s">
        <v>480</v>
      </c>
      <c r="B36" s="14" t="s">
        <v>29</v>
      </c>
      <c r="C36" s="15">
        <v>8.89</v>
      </c>
      <c r="D36" s="14">
        <v>26.75</v>
      </c>
      <c r="E36" s="23">
        <f>ROUND(C36*D36,2)</f>
        <v>237.81</v>
      </c>
      <c r="F36" s="16">
        <v>0</v>
      </c>
      <c r="G36" s="23">
        <f>ROUND(E36*F36,2)</f>
        <v>0</v>
      </c>
      <c r="H36" s="23">
        <f>ROUND(E36-G36,2)</f>
        <v>237.81</v>
      </c>
    </row>
    <row r="37" spans="1:8" x14ac:dyDescent="0.25">
      <c r="A37" s="14" t="s">
        <v>176</v>
      </c>
      <c r="B37" s="14" t="s">
        <v>177</v>
      </c>
      <c r="C37" s="15">
        <v>0.28999999999999998</v>
      </c>
      <c r="D37" s="14">
        <v>4.25</v>
      </c>
      <c r="E37" s="23">
        <f>ROUND(C37*D37,2)</f>
        <v>1.23</v>
      </c>
      <c r="F37" s="16">
        <v>0</v>
      </c>
      <c r="G37" s="23">
        <f>ROUND(E37*F37,2)</f>
        <v>0</v>
      </c>
      <c r="H37" s="23">
        <f>ROUND(E37-G37,2)</f>
        <v>1.23</v>
      </c>
    </row>
    <row r="38" spans="1:8" x14ac:dyDescent="0.25">
      <c r="A38" s="13" t="s">
        <v>113</v>
      </c>
      <c r="C38" s="23"/>
      <c r="E38" s="23"/>
    </row>
    <row r="39" spans="1:8" x14ac:dyDescent="0.25">
      <c r="A39" s="14" t="s">
        <v>180</v>
      </c>
      <c r="B39" s="14" t="s">
        <v>26</v>
      </c>
      <c r="C39" s="15">
        <v>3.5</v>
      </c>
      <c r="D39" s="14">
        <v>1.5</v>
      </c>
      <c r="E39" s="23">
        <f>ROUND(C39*D39,2)</f>
        <v>5.25</v>
      </c>
      <c r="F39" s="16">
        <v>0</v>
      </c>
      <c r="G39" s="23">
        <f>ROUND(E39*F39,2)</f>
        <v>0</v>
      </c>
      <c r="H39" s="23">
        <f>ROUND(E39-G39,2)</f>
        <v>5.25</v>
      </c>
    </row>
    <row r="40" spans="1:8" x14ac:dyDescent="0.25">
      <c r="A40" s="14" t="s">
        <v>179</v>
      </c>
      <c r="B40" s="14" t="s">
        <v>26</v>
      </c>
      <c r="C40" s="15">
        <v>2</v>
      </c>
      <c r="D40" s="14">
        <v>0.5</v>
      </c>
      <c r="E40" s="23">
        <f>ROUND(C40*D40,2)</f>
        <v>1</v>
      </c>
      <c r="F40" s="16">
        <v>0</v>
      </c>
      <c r="G40" s="23">
        <f>ROUND(E40*F40,2)</f>
        <v>0</v>
      </c>
      <c r="H40" s="23">
        <f>ROUND(E40-G40,2)</f>
        <v>1</v>
      </c>
    </row>
    <row r="41" spans="1:8" x14ac:dyDescent="0.25">
      <c r="A41" s="14" t="s">
        <v>182</v>
      </c>
      <c r="B41" s="14" t="s">
        <v>26</v>
      </c>
      <c r="C41" s="15">
        <v>2.86</v>
      </c>
      <c r="D41" s="14">
        <v>4</v>
      </c>
      <c r="E41" s="23">
        <f>ROUND(C41*D41,2)</f>
        <v>11.44</v>
      </c>
      <c r="F41" s="16">
        <v>0</v>
      </c>
      <c r="G41" s="23">
        <f>ROUND(E41*F41,2)</f>
        <v>0</v>
      </c>
      <c r="H41" s="23">
        <f>ROUND(E41-G41,2)</f>
        <v>11.44</v>
      </c>
    </row>
    <row r="42" spans="1:8" x14ac:dyDescent="0.25">
      <c r="A42" s="13" t="s">
        <v>61</v>
      </c>
      <c r="C42" s="23"/>
      <c r="E42" s="23"/>
    </row>
    <row r="43" spans="1:8" x14ac:dyDescent="0.25">
      <c r="A43" s="14" t="s">
        <v>183</v>
      </c>
      <c r="B43" s="14" t="s">
        <v>21</v>
      </c>
      <c r="C43" s="15">
        <v>13.6</v>
      </c>
      <c r="D43" s="14">
        <v>5.87</v>
      </c>
      <c r="E43" s="23">
        <f>ROUND(C43*D43,2)</f>
        <v>79.83</v>
      </c>
      <c r="F43" s="16">
        <v>0</v>
      </c>
      <c r="G43" s="23">
        <f>ROUND(E43*F43,2)</f>
        <v>0</v>
      </c>
      <c r="H43" s="23">
        <f>ROUND(E43-G43,2)</f>
        <v>79.83</v>
      </c>
    </row>
    <row r="44" spans="1:8" x14ac:dyDescent="0.25">
      <c r="A44" s="13" t="s">
        <v>130</v>
      </c>
      <c r="C44" s="23"/>
      <c r="E44" s="23"/>
    </row>
    <row r="45" spans="1:8" x14ac:dyDescent="0.25">
      <c r="A45" s="14" t="s">
        <v>184</v>
      </c>
      <c r="B45" s="14" t="s">
        <v>123</v>
      </c>
      <c r="C45" s="15">
        <v>0.3</v>
      </c>
      <c r="D45" s="14">
        <v>180</v>
      </c>
      <c r="E45" s="23">
        <f>ROUND(C45*D45,2)</f>
        <v>54</v>
      </c>
      <c r="F45" s="16">
        <v>0</v>
      </c>
      <c r="G45" s="23">
        <f>ROUND(E45*F45,2)</f>
        <v>0</v>
      </c>
      <c r="H45" s="23">
        <f>ROUND(E45-G45,2)</f>
        <v>54</v>
      </c>
    </row>
    <row r="46" spans="1:8" x14ac:dyDescent="0.25">
      <c r="A46" s="13" t="s">
        <v>185</v>
      </c>
      <c r="C46" s="23"/>
      <c r="E46" s="23"/>
    </row>
    <row r="47" spans="1:8" x14ac:dyDescent="0.25">
      <c r="A47" s="14" t="s">
        <v>186</v>
      </c>
      <c r="B47" s="14" t="s">
        <v>123</v>
      </c>
      <c r="C47" s="15">
        <v>0.4</v>
      </c>
      <c r="D47" s="14">
        <v>180</v>
      </c>
      <c r="E47" s="23">
        <f>ROUND(C47*D47,2)</f>
        <v>72</v>
      </c>
      <c r="F47" s="16">
        <v>0</v>
      </c>
      <c r="G47" s="23">
        <f>ROUND(E47*F47,2)</f>
        <v>0</v>
      </c>
      <c r="H47" s="23">
        <f>ROUND(E47-G47,2)</f>
        <v>72</v>
      </c>
    </row>
    <row r="48" spans="1:8" x14ac:dyDescent="0.25">
      <c r="A48" s="13" t="s">
        <v>99</v>
      </c>
      <c r="C48" s="23"/>
      <c r="E48" s="23"/>
    </row>
    <row r="49" spans="1:8" x14ac:dyDescent="0.25">
      <c r="A49" s="14" t="s">
        <v>187</v>
      </c>
      <c r="B49" s="14" t="s">
        <v>48</v>
      </c>
      <c r="C49" s="15">
        <v>4.5</v>
      </c>
      <c r="D49" s="14">
        <v>0.5</v>
      </c>
      <c r="E49" s="23">
        <f>ROUND(C49*D49,2)</f>
        <v>2.25</v>
      </c>
      <c r="F49" s="16">
        <v>0</v>
      </c>
      <c r="G49" s="23">
        <f>ROUND(E49*F49,2)</f>
        <v>0</v>
      </c>
      <c r="H49" s="23">
        <f>ROUND(E49-G49,2)</f>
        <v>2.25</v>
      </c>
    </row>
    <row r="50" spans="1:8" x14ac:dyDescent="0.25">
      <c r="A50" s="13" t="s">
        <v>115</v>
      </c>
      <c r="C50" s="23"/>
      <c r="E50" s="23"/>
    </row>
    <row r="51" spans="1:8" x14ac:dyDescent="0.25">
      <c r="A51" s="14" t="s">
        <v>188</v>
      </c>
      <c r="B51" s="14" t="s">
        <v>48</v>
      </c>
      <c r="C51" s="15">
        <v>8</v>
      </c>
      <c r="D51" s="14">
        <v>1</v>
      </c>
      <c r="E51" s="23">
        <f>ROUND(C51*D51,2)</f>
        <v>8</v>
      </c>
      <c r="F51" s="16">
        <v>0</v>
      </c>
      <c r="G51" s="23">
        <f>ROUND(E51*F51,2)</f>
        <v>0</v>
      </c>
      <c r="H51" s="23">
        <f>ROUND(E51-G51,2)</f>
        <v>8</v>
      </c>
    </row>
    <row r="52" spans="1:8" x14ac:dyDescent="0.25">
      <c r="A52" s="13" t="s">
        <v>117</v>
      </c>
      <c r="C52" s="23"/>
      <c r="E52" s="23"/>
    </row>
    <row r="53" spans="1:8" x14ac:dyDescent="0.25">
      <c r="A53" s="14" t="s">
        <v>118</v>
      </c>
      <c r="B53" s="14" t="s">
        <v>48</v>
      </c>
      <c r="C53" s="15">
        <v>10</v>
      </c>
      <c r="D53" s="14">
        <v>0.33300000000000002</v>
      </c>
      <c r="E53" s="23">
        <f>ROUND(C53*D53,2)</f>
        <v>3.33</v>
      </c>
      <c r="F53" s="16">
        <v>0</v>
      </c>
      <c r="G53" s="23">
        <f>ROUND(E53*F53,2)</f>
        <v>0</v>
      </c>
      <c r="H53" s="23">
        <f>ROUND(E53-G53,2)</f>
        <v>3.33</v>
      </c>
    </row>
    <row r="54" spans="1:8" x14ac:dyDescent="0.25">
      <c r="A54" s="13" t="s">
        <v>37</v>
      </c>
      <c r="C54" s="23"/>
      <c r="E54" s="23"/>
    </row>
    <row r="55" spans="1:8" x14ac:dyDescent="0.25">
      <c r="A55" s="14" t="s">
        <v>38</v>
      </c>
      <c r="B55" s="14" t="s">
        <v>39</v>
      </c>
      <c r="C55" s="15">
        <v>19.28</v>
      </c>
      <c r="D55" s="14">
        <v>0.52810000000000001</v>
      </c>
      <c r="E55" s="23">
        <f>ROUND(C55*D55,2)</f>
        <v>10.18</v>
      </c>
      <c r="F55" s="16">
        <v>0</v>
      </c>
      <c r="G55" s="23">
        <f>ROUND(E55*F55,2)</f>
        <v>0</v>
      </c>
      <c r="H55" s="23">
        <f>ROUND(E55-G55,2)</f>
        <v>10.18</v>
      </c>
    </row>
    <row r="56" spans="1:8" x14ac:dyDescent="0.25">
      <c r="A56" s="14" t="s">
        <v>133</v>
      </c>
      <c r="B56" s="14" t="s">
        <v>39</v>
      </c>
      <c r="C56" s="15">
        <v>19.28</v>
      </c>
      <c r="D56" s="14">
        <v>0.11</v>
      </c>
      <c r="E56" s="23">
        <f>ROUND(C56*D56,2)</f>
        <v>2.12</v>
      </c>
      <c r="F56" s="16">
        <v>0</v>
      </c>
      <c r="G56" s="23">
        <f>ROUND(E56*F56,2)</f>
        <v>0</v>
      </c>
      <c r="H56" s="23">
        <f>ROUND(E56-G56,2)</f>
        <v>2.12</v>
      </c>
    </row>
    <row r="57" spans="1:8" x14ac:dyDescent="0.25">
      <c r="A57" s="13" t="s">
        <v>40</v>
      </c>
      <c r="C57" s="23"/>
      <c r="E57" s="23"/>
    </row>
    <row r="58" spans="1:8" x14ac:dyDescent="0.25">
      <c r="A58" s="14" t="s">
        <v>41</v>
      </c>
      <c r="B58" s="14" t="s">
        <v>39</v>
      </c>
      <c r="C58" s="15">
        <v>9.06</v>
      </c>
      <c r="D58" s="14">
        <v>1.125</v>
      </c>
      <c r="E58" s="23">
        <f>ROUND(C58*D58,2)</f>
        <v>10.19</v>
      </c>
      <c r="F58" s="16">
        <v>0</v>
      </c>
      <c r="G58" s="23">
        <f>ROUND(E58*F58,2)</f>
        <v>0</v>
      </c>
      <c r="H58" s="23">
        <f>ROUND(E58-G58,2)</f>
        <v>10.19</v>
      </c>
    </row>
    <row r="59" spans="1:8" x14ac:dyDescent="0.25">
      <c r="A59" s="14" t="s">
        <v>42</v>
      </c>
      <c r="B59" s="14" t="s">
        <v>39</v>
      </c>
      <c r="C59" s="15">
        <v>9.06</v>
      </c>
      <c r="D59" s="14">
        <v>3.7499999999999999E-2</v>
      </c>
      <c r="E59" s="23">
        <f>ROUND(C59*D59,2)</f>
        <v>0.34</v>
      </c>
      <c r="F59" s="16">
        <v>0</v>
      </c>
      <c r="G59" s="23">
        <f>ROUND(E59*F59,2)</f>
        <v>0</v>
      </c>
      <c r="H59" s="23">
        <f>ROUND(E59-G59,2)</f>
        <v>0.34</v>
      </c>
    </row>
    <row r="60" spans="1:8" x14ac:dyDescent="0.25">
      <c r="A60" s="13" t="s">
        <v>43</v>
      </c>
      <c r="C60" s="23"/>
      <c r="E60" s="23"/>
    </row>
    <row r="61" spans="1:8" x14ac:dyDescent="0.25">
      <c r="A61" s="14" t="s">
        <v>41</v>
      </c>
      <c r="B61" s="14" t="s">
        <v>39</v>
      </c>
      <c r="C61" s="15">
        <v>9.06</v>
      </c>
      <c r="D61" s="14">
        <v>0.25</v>
      </c>
      <c r="E61" s="23">
        <f>ROUND(C61*D61,2)</f>
        <v>2.27</v>
      </c>
      <c r="F61" s="16">
        <v>0</v>
      </c>
      <c r="G61" s="23">
        <f>ROUND(E61*F61,2)</f>
        <v>0</v>
      </c>
      <c r="H61" s="23">
        <f>ROUND(E61-G61,2)</f>
        <v>2.27</v>
      </c>
    </row>
    <row r="62" spans="1:8" x14ac:dyDescent="0.25">
      <c r="A62" s="14" t="s">
        <v>42</v>
      </c>
      <c r="B62" s="14" t="s">
        <v>39</v>
      </c>
      <c r="C62" s="15">
        <v>9.06</v>
      </c>
      <c r="D62" s="14">
        <v>7.8600000000000003E-2</v>
      </c>
      <c r="E62" s="23">
        <f>ROUND(C62*D62,2)</f>
        <v>0.71</v>
      </c>
      <c r="F62" s="16">
        <v>0</v>
      </c>
      <c r="G62" s="23">
        <f>ROUND(E62*F62,2)</f>
        <v>0</v>
      </c>
      <c r="H62" s="23">
        <f>ROUND(E62-G62,2)</f>
        <v>0.71</v>
      </c>
    </row>
    <row r="63" spans="1:8" x14ac:dyDescent="0.25">
      <c r="A63" s="13" t="s">
        <v>100</v>
      </c>
      <c r="C63" s="23"/>
      <c r="E63" s="23"/>
    </row>
    <row r="64" spans="1:8" x14ac:dyDescent="0.25">
      <c r="A64" s="14" t="s">
        <v>41</v>
      </c>
      <c r="B64" s="14" t="s">
        <v>39</v>
      </c>
      <c r="C64" s="15">
        <v>9.06</v>
      </c>
      <c r="D64" s="14">
        <v>0.7</v>
      </c>
      <c r="E64" s="23">
        <f>ROUND(C64*D64,2)</f>
        <v>6.34</v>
      </c>
      <c r="F64" s="16">
        <v>0</v>
      </c>
      <c r="G64" s="23">
        <f>ROUND(E64*F64,2)</f>
        <v>0</v>
      </c>
      <c r="H64" s="23">
        <f>ROUND(E64-G64,2)</f>
        <v>6.34</v>
      </c>
    </row>
    <row r="65" spans="1:8" x14ac:dyDescent="0.25">
      <c r="A65" s="14" t="s">
        <v>44</v>
      </c>
      <c r="B65" s="14" t="s">
        <v>39</v>
      </c>
      <c r="C65" s="15">
        <v>19.27</v>
      </c>
      <c r="D65" s="14">
        <v>0.47960000000000003</v>
      </c>
      <c r="E65" s="23">
        <f>ROUND(C65*D65,2)</f>
        <v>9.24</v>
      </c>
      <c r="F65" s="16">
        <v>0</v>
      </c>
      <c r="G65" s="23">
        <f>ROUND(E65*F65,2)</f>
        <v>0</v>
      </c>
      <c r="H65" s="23">
        <f>ROUND(E65-G65,2)</f>
        <v>9.24</v>
      </c>
    </row>
    <row r="66" spans="1:8" x14ac:dyDescent="0.25">
      <c r="A66" s="13" t="s">
        <v>45</v>
      </c>
      <c r="C66" s="23"/>
      <c r="E66" s="23"/>
    </row>
    <row r="67" spans="1:8" x14ac:dyDescent="0.25">
      <c r="A67" s="14" t="s">
        <v>38</v>
      </c>
      <c r="B67" s="14" t="s">
        <v>19</v>
      </c>
      <c r="C67" s="15">
        <v>2.94</v>
      </c>
      <c r="D67" s="14">
        <v>7.4504999999999999</v>
      </c>
      <c r="E67" s="23">
        <f>ROUND(C67*D67,2)</f>
        <v>21.9</v>
      </c>
      <c r="F67" s="16">
        <v>0</v>
      </c>
      <c r="G67" s="23">
        <f>ROUND(E67*F67,2)</f>
        <v>0</v>
      </c>
      <c r="H67" s="23">
        <f>ROUND(E67-G67,2)</f>
        <v>21.9</v>
      </c>
    </row>
    <row r="68" spans="1:8" x14ac:dyDescent="0.25">
      <c r="A68" s="14" t="s">
        <v>133</v>
      </c>
      <c r="B68" s="14" t="s">
        <v>19</v>
      </c>
      <c r="C68" s="15">
        <v>2.94</v>
      </c>
      <c r="D68" s="14">
        <v>2.4064000000000001</v>
      </c>
      <c r="E68" s="23">
        <f>ROUND(C68*D68,2)</f>
        <v>7.07</v>
      </c>
      <c r="F68" s="16">
        <v>0</v>
      </c>
      <c r="G68" s="23">
        <f>ROUND(E68*F68,2)</f>
        <v>0</v>
      </c>
      <c r="H68" s="23">
        <f>ROUND(E68-G68,2)</f>
        <v>7.07</v>
      </c>
    </row>
    <row r="69" spans="1:8" x14ac:dyDescent="0.25">
      <c r="A69" s="14" t="s">
        <v>189</v>
      </c>
      <c r="B69" s="14" t="s">
        <v>19</v>
      </c>
      <c r="C69" s="15">
        <v>2.94</v>
      </c>
      <c r="D69" s="14">
        <v>18.736499999999999</v>
      </c>
      <c r="E69" s="23">
        <f>ROUND(C69*D69,2)</f>
        <v>55.09</v>
      </c>
      <c r="F69" s="16">
        <v>0</v>
      </c>
      <c r="G69" s="23">
        <f>ROUND(E69*F69,2)</f>
        <v>0</v>
      </c>
      <c r="H69" s="23">
        <f>ROUND(E69-G69,2)</f>
        <v>55.09</v>
      </c>
    </row>
    <row r="70" spans="1:8" x14ac:dyDescent="0.25">
      <c r="A70" s="13" t="s">
        <v>47</v>
      </c>
      <c r="C70" s="23"/>
      <c r="E70" s="23"/>
    </row>
    <row r="71" spans="1:8" x14ac:dyDescent="0.25">
      <c r="A71" s="14" t="s">
        <v>42</v>
      </c>
      <c r="B71" s="14" t="s">
        <v>48</v>
      </c>
      <c r="C71" s="15">
        <v>11.17</v>
      </c>
      <c r="D71" s="14">
        <v>1</v>
      </c>
      <c r="E71" s="23">
        <f>ROUND(C71*D71,2)</f>
        <v>11.17</v>
      </c>
      <c r="F71" s="16">
        <v>0</v>
      </c>
      <c r="G71" s="23">
        <f>ROUND(E71*F71,2)</f>
        <v>0</v>
      </c>
      <c r="H71" s="23">
        <f t="shared" ref="H71:H77" si="3">ROUND(E71-G71,2)</f>
        <v>11.17</v>
      </c>
    </row>
    <row r="72" spans="1:8" x14ac:dyDescent="0.25">
      <c r="A72" s="14" t="s">
        <v>38</v>
      </c>
      <c r="B72" s="14" t="s">
        <v>48</v>
      </c>
      <c r="C72" s="15">
        <v>5.94</v>
      </c>
      <c r="D72" s="14">
        <v>1</v>
      </c>
      <c r="E72" s="23">
        <f>ROUND(C72*D72,2)</f>
        <v>5.94</v>
      </c>
      <c r="F72" s="16">
        <v>0</v>
      </c>
      <c r="G72" s="23">
        <f>ROUND(E72*F72,2)</f>
        <v>0</v>
      </c>
      <c r="H72" s="23">
        <f t="shared" si="3"/>
        <v>5.94</v>
      </c>
    </row>
    <row r="73" spans="1:8" x14ac:dyDescent="0.25">
      <c r="A73" s="14" t="s">
        <v>133</v>
      </c>
      <c r="B73" s="14" t="s">
        <v>48</v>
      </c>
      <c r="C73" s="15">
        <v>6.51</v>
      </c>
      <c r="D73" s="14">
        <v>1</v>
      </c>
      <c r="E73" s="23">
        <f>ROUND(C73*D73,2)</f>
        <v>6.51</v>
      </c>
      <c r="F73" s="16">
        <v>0</v>
      </c>
      <c r="G73" s="23">
        <f>ROUND(E73*F73,2)</f>
        <v>0</v>
      </c>
      <c r="H73" s="23">
        <f t="shared" si="3"/>
        <v>6.51</v>
      </c>
    </row>
    <row r="74" spans="1:8" x14ac:dyDescent="0.25">
      <c r="A74" s="14" t="s">
        <v>189</v>
      </c>
      <c r="B74" s="14" t="s">
        <v>48</v>
      </c>
      <c r="C74" s="15">
        <v>13.96</v>
      </c>
      <c r="D74" s="14">
        <v>1</v>
      </c>
      <c r="E74" s="23">
        <f>ROUND(C74*D74,2)</f>
        <v>13.96</v>
      </c>
      <c r="F74" s="16">
        <v>0</v>
      </c>
      <c r="G74" s="23">
        <f>ROUND(E74*F74,2)</f>
        <v>0</v>
      </c>
      <c r="H74" s="23">
        <f t="shared" si="3"/>
        <v>13.96</v>
      </c>
    </row>
    <row r="75" spans="1:8" x14ac:dyDescent="0.25">
      <c r="A75" s="9" t="s">
        <v>49</v>
      </c>
      <c r="B75" s="9" t="s">
        <v>48</v>
      </c>
      <c r="C75" s="10">
        <v>35.19</v>
      </c>
      <c r="D75" s="9">
        <v>1</v>
      </c>
      <c r="E75" s="22">
        <f>ROUND(C75*D75,2)</f>
        <v>35.19</v>
      </c>
      <c r="F75" s="11">
        <v>0</v>
      </c>
      <c r="G75" s="22">
        <f>ROUND(E75*F75,2)</f>
        <v>0</v>
      </c>
      <c r="H75" s="22">
        <f t="shared" si="3"/>
        <v>35.19</v>
      </c>
    </row>
    <row r="76" spans="1:8" x14ac:dyDescent="0.25">
      <c r="A76" s="7" t="s">
        <v>50</v>
      </c>
      <c r="C76" s="23"/>
      <c r="E76" s="23">
        <f>SUM(E12:E75)</f>
        <v>1102.9600000000005</v>
      </c>
      <c r="G76" s="12">
        <f>SUM(G12:G75)</f>
        <v>0</v>
      </c>
      <c r="H76" s="12">
        <f t="shared" si="3"/>
        <v>1102.96</v>
      </c>
    </row>
    <row r="77" spans="1:8" x14ac:dyDescent="0.25">
      <c r="A77" s="7" t="s">
        <v>51</v>
      </c>
      <c r="C77" s="23"/>
      <c r="E77" s="23" t="e">
        <f>+#REF!-E76</f>
        <v>#REF!</v>
      </c>
      <c r="G77" s="12" t="e">
        <f>+#REF!-G76</f>
        <v>#REF!</v>
      </c>
      <c r="H77" s="12" t="e">
        <f t="shared" si="3"/>
        <v>#REF!</v>
      </c>
    </row>
    <row r="78" spans="1:8" x14ac:dyDescent="0.25">
      <c r="A78" t="s">
        <v>12</v>
      </c>
      <c r="C78" s="23"/>
      <c r="E78" s="23"/>
    </row>
    <row r="79" spans="1:8" x14ac:dyDescent="0.25">
      <c r="A79" s="7" t="s">
        <v>52</v>
      </c>
      <c r="C79" s="23"/>
      <c r="E79" s="23"/>
    </row>
    <row r="80" spans="1:8" x14ac:dyDescent="0.25">
      <c r="A80" s="14" t="s">
        <v>42</v>
      </c>
      <c r="B80" s="14" t="s">
        <v>48</v>
      </c>
      <c r="C80" s="15">
        <v>31.89</v>
      </c>
      <c r="D80" s="14">
        <v>1</v>
      </c>
      <c r="E80" s="23">
        <f>ROUND(C80*D80,2)</f>
        <v>31.89</v>
      </c>
      <c r="F80" s="16">
        <v>0</v>
      </c>
      <c r="G80" s="23">
        <f>ROUND(E80*F80,2)</f>
        <v>0</v>
      </c>
      <c r="H80" s="23">
        <f t="shared" ref="H80:H86" si="4">ROUND(E80-G80,2)</f>
        <v>31.89</v>
      </c>
    </row>
    <row r="81" spans="1:8" x14ac:dyDescent="0.25">
      <c r="A81" s="14" t="s">
        <v>38</v>
      </c>
      <c r="B81" s="14" t="s">
        <v>48</v>
      </c>
      <c r="C81" s="15">
        <v>45.94</v>
      </c>
      <c r="D81" s="14">
        <v>1</v>
      </c>
      <c r="E81" s="23">
        <f>ROUND(C81*D81,2)</f>
        <v>45.94</v>
      </c>
      <c r="F81" s="16">
        <v>0</v>
      </c>
      <c r="G81" s="23">
        <f>ROUND(E81*F81,2)</f>
        <v>0</v>
      </c>
      <c r="H81" s="23">
        <f t="shared" si="4"/>
        <v>45.94</v>
      </c>
    </row>
    <row r="82" spans="1:8" x14ac:dyDescent="0.25">
      <c r="A82" s="14" t="s">
        <v>133</v>
      </c>
      <c r="B82" s="14" t="s">
        <v>48</v>
      </c>
      <c r="C82" s="15">
        <v>31.16</v>
      </c>
      <c r="D82" s="14">
        <v>1</v>
      </c>
      <c r="E82" s="23">
        <f>ROUND(C82*D82,2)</f>
        <v>31.16</v>
      </c>
      <c r="F82" s="16">
        <v>0</v>
      </c>
      <c r="G82" s="23">
        <f>ROUND(E82*F82,2)</f>
        <v>0</v>
      </c>
      <c r="H82" s="23">
        <f t="shared" si="4"/>
        <v>31.16</v>
      </c>
    </row>
    <row r="83" spans="1:8" x14ac:dyDescent="0.25">
      <c r="A83" s="9" t="s">
        <v>189</v>
      </c>
      <c r="B83" s="9" t="s">
        <v>48</v>
      </c>
      <c r="C83" s="10">
        <v>92.02</v>
      </c>
      <c r="D83" s="9">
        <v>1</v>
      </c>
      <c r="E83" s="22">
        <f>ROUND(C83*D83,2)</f>
        <v>92.02</v>
      </c>
      <c r="F83" s="11">
        <v>0</v>
      </c>
      <c r="G83" s="22">
        <f>ROUND(E83*F83,2)</f>
        <v>0</v>
      </c>
      <c r="H83" s="22">
        <f t="shared" si="4"/>
        <v>92.02</v>
      </c>
    </row>
    <row r="84" spans="1:8" x14ac:dyDescent="0.25">
      <c r="A84" s="7" t="s">
        <v>53</v>
      </c>
      <c r="C84" s="23"/>
      <c r="E84" s="23">
        <f>SUM(E80:E83)</f>
        <v>201.01</v>
      </c>
      <c r="G84" s="12">
        <f>SUM(G80:G83)</f>
        <v>0</v>
      </c>
      <c r="H84" s="12">
        <f t="shared" si="4"/>
        <v>201.01</v>
      </c>
    </row>
    <row r="85" spans="1:8" x14ac:dyDescent="0.25">
      <c r="A85" s="7" t="s">
        <v>54</v>
      </c>
      <c r="C85" s="23"/>
      <c r="E85" s="23">
        <f>+E76+E84</f>
        <v>1303.9700000000005</v>
      </c>
      <c r="G85" s="12">
        <f>+G76+G84</f>
        <v>0</v>
      </c>
      <c r="H85" s="12">
        <f t="shared" si="4"/>
        <v>1303.97</v>
      </c>
    </row>
    <row r="86" spans="1:8" x14ac:dyDescent="0.25">
      <c r="A86" s="7" t="s">
        <v>55</v>
      </c>
      <c r="C86" s="23"/>
      <c r="E86" s="23" t="e">
        <f>+#REF!-E85</f>
        <v>#REF!</v>
      </c>
      <c r="G86" s="12" t="e">
        <f>+#REF!-G85</f>
        <v>#REF!</v>
      </c>
      <c r="H86" s="12" t="e">
        <f t="shared" si="4"/>
        <v>#REF!</v>
      </c>
    </row>
    <row r="87" spans="1:8" x14ac:dyDescent="0.25">
      <c r="A87" t="s">
        <v>119</v>
      </c>
      <c r="C87" s="23"/>
      <c r="E87" s="23"/>
    </row>
    <row r="88" spans="1:8" x14ac:dyDescent="0.25">
      <c r="A88" t="s">
        <v>483</v>
      </c>
      <c r="C88" s="23"/>
      <c r="E88" s="23"/>
    </row>
    <row r="89" spans="1:8" x14ac:dyDescent="0.25">
      <c r="A89" s="7" t="s">
        <v>120</v>
      </c>
      <c r="C89" s="23"/>
      <c r="E89" s="23"/>
    </row>
    <row r="90" spans="1:8" x14ac:dyDescent="0.25">
      <c r="A90" s="7" t="s">
        <v>121</v>
      </c>
      <c r="C90" s="23"/>
      <c r="E90" s="23"/>
    </row>
    <row r="91" spans="1:8" x14ac:dyDescent="0.25">
      <c r="A91" s="7"/>
      <c r="C91" s="23"/>
      <c r="E91" s="23"/>
    </row>
    <row r="98" spans="1:8" x14ac:dyDescent="0.25">
      <c r="A98" t="str" cm="1">
        <f t="array" aca="1" ref="A98" ca="1">MID(CELL("filename",A1),FIND("]",CELL("filename",A1))+1,256)</f>
        <v>rice19</v>
      </c>
    </row>
    <row r="99" spans="1:8" x14ac:dyDescent="0.25">
      <c r="A99" s="7" t="s">
        <v>50</v>
      </c>
      <c r="E99" s="25">
        <f>VLOOKUP(A99,$A$1:$H$98,5,FALSE)</f>
        <v>1102.9600000000005</v>
      </c>
    </row>
    <row r="100" spans="1:8" x14ac:dyDescent="0.25">
      <c r="A100" s="7" t="s">
        <v>288</v>
      </c>
      <c r="E100" s="25">
        <f>VLOOKUP(A100,$A$1:$H$98,5,FALSE)</f>
        <v>201.01</v>
      </c>
    </row>
    <row r="101" spans="1:8" x14ac:dyDescent="0.25">
      <c r="A101" s="7" t="s">
        <v>289</v>
      </c>
      <c r="E101" s="25">
        <f t="shared" ref="E101:E102" si="5">VLOOKUP(A101,$A$1:$H$98,5,FALSE)</f>
        <v>1303.9700000000005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834FA-5864-4943-831D-94CA2E6D088C}">
  <sheetPr codeName="Sheet62"/>
  <dimension ref="A1:H116"/>
  <sheetViews>
    <sheetView topLeftCell="A94" workbookViewId="0">
      <selection activeCell="D7" sqref="D7"/>
    </sheetView>
  </sheetViews>
  <sheetFormatPr defaultRowHeight="15" x14ac:dyDescent="0.25"/>
  <cols>
    <col min="1" max="1" width="25.5703125" customWidth="1"/>
    <col min="5" max="5" width="11" customWidth="1"/>
    <col min="8" max="8" width="11" customWidth="1"/>
  </cols>
  <sheetData>
    <row r="1" spans="1:8" x14ac:dyDescent="0.25">
      <c r="A1" s="81" t="s">
        <v>230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475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517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C8" s="23"/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3.5</v>
      </c>
      <c r="E12" s="23">
        <f>ROUND(C12*D12,2)</f>
        <v>28.18</v>
      </c>
      <c r="F12" s="16">
        <v>0</v>
      </c>
      <c r="G12" s="23">
        <f>ROUND(E12*F12,2)</f>
        <v>0</v>
      </c>
      <c r="H12" s="23">
        <f>ROUND(E12-G12,2)</f>
        <v>28.18</v>
      </c>
    </row>
    <row r="13" spans="1:8" x14ac:dyDescent="0.25">
      <c r="A13" s="14" t="s">
        <v>199</v>
      </c>
      <c r="B13" s="14" t="s">
        <v>16</v>
      </c>
      <c r="C13" s="15">
        <v>9.5</v>
      </c>
      <c r="D13" s="14">
        <v>1</v>
      </c>
      <c r="E13" s="23">
        <f>ROUND(C13*D13,2)</f>
        <v>9.5</v>
      </c>
      <c r="F13" s="16">
        <v>0</v>
      </c>
      <c r="G13" s="23">
        <f>ROUND(E13*F13,2)</f>
        <v>0</v>
      </c>
      <c r="H13" s="23">
        <f>ROUND(E13-G13,2)</f>
        <v>9.5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1.3</v>
      </c>
      <c r="E14" s="23">
        <f>ROUND(C14*D14,2)</f>
        <v>9.75</v>
      </c>
      <c r="F14" s="16">
        <v>0</v>
      </c>
      <c r="G14" s="23">
        <f>ROUND(E14*F14,2)</f>
        <v>0</v>
      </c>
      <c r="H14" s="23">
        <f>ROUND(E14-G14,2)</f>
        <v>9.75</v>
      </c>
    </row>
    <row r="15" spans="1:8" x14ac:dyDescent="0.25">
      <c r="A15" s="13" t="s">
        <v>20</v>
      </c>
      <c r="C15" s="23"/>
      <c r="E15" s="23"/>
    </row>
    <row r="16" spans="1:8" x14ac:dyDescent="0.25">
      <c r="A16" s="14" t="s">
        <v>166</v>
      </c>
      <c r="B16" s="14" t="s">
        <v>21</v>
      </c>
      <c r="C16" s="15">
        <v>26.41</v>
      </c>
      <c r="D16" s="14">
        <v>0.5</v>
      </c>
      <c r="E16" s="23">
        <f>ROUND(C16*D16,2)</f>
        <v>13.21</v>
      </c>
      <c r="F16" s="16">
        <v>0</v>
      </c>
      <c r="G16" s="23">
        <f>ROUND(E16*F16,2)</f>
        <v>0</v>
      </c>
      <c r="H16" s="23">
        <f>ROUND(E16-G16,2)</f>
        <v>13.21</v>
      </c>
    </row>
    <row r="17" spans="1:8" x14ac:dyDescent="0.25">
      <c r="A17" s="14" t="s">
        <v>153</v>
      </c>
      <c r="B17" s="14" t="s">
        <v>21</v>
      </c>
      <c r="C17" s="15">
        <v>43.41</v>
      </c>
      <c r="D17" s="14">
        <v>0.5</v>
      </c>
      <c r="E17" s="23">
        <f>ROUND(C17*D17,2)</f>
        <v>21.71</v>
      </c>
      <c r="F17" s="16">
        <v>0</v>
      </c>
      <c r="G17" s="23">
        <f>ROUND(E17*F17,2)</f>
        <v>0</v>
      </c>
      <c r="H17" s="23">
        <f>ROUND(E17-G17,2)</f>
        <v>21.71</v>
      </c>
    </row>
    <row r="18" spans="1:8" x14ac:dyDescent="0.25">
      <c r="A18" s="14" t="s">
        <v>167</v>
      </c>
      <c r="B18" s="14" t="s">
        <v>21</v>
      </c>
      <c r="C18" s="15">
        <v>31.08</v>
      </c>
      <c r="D18" s="14">
        <v>4.87</v>
      </c>
      <c r="E18" s="23">
        <f>ROUND(C18*D18,2)</f>
        <v>151.36000000000001</v>
      </c>
      <c r="F18" s="16">
        <v>0</v>
      </c>
      <c r="G18" s="23">
        <f>ROUND(E18*F18,2)</f>
        <v>0</v>
      </c>
      <c r="H18" s="23">
        <f>ROUND(E18-G18,2)</f>
        <v>151.36000000000001</v>
      </c>
    </row>
    <row r="19" spans="1:8" x14ac:dyDescent="0.25">
      <c r="A19" s="14" t="s">
        <v>168</v>
      </c>
      <c r="B19" s="14" t="s">
        <v>26</v>
      </c>
      <c r="C19" s="15">
        <v>18.2</v>
      </c>
      <c r="D19" s="14">
        <v>0.8</v>
      </c>
      <c r="E19" s="23">
        <f>ROUND(C19*D19,2)</f>
        <v>14.56</v>
      </c>
      <c r="F19" s="16">
        <v>0</v>
      </c>
      <c r="G19" s="23">
        <f>ROUND(E19*F19,2)</f>
        <v>0</v>
      </c>
      <c r="H19" s="23">
        <f>ROUND(E19-G19,2)</f>
        <v>14.56</v>
      </c>
    </row>
    <row r="20" spans="1:8" x14ac:dyDescent="0.25">
      <c r="A20" s="13" t="s">
        <v>24</v>
      </c>
      <c r="C20" s="23"/>
      <c r="E20" s="23"/>
    </row>
    <row r="21" spans="1:8" x14ac:dyDescent="0.25">
      <c r="A21" s="14" t="s">
        <v>25</v>
      </c>
      <c r="B21" s="14" t="s">
        <v>18</v>
      </c>
      <c r="C21" s="15">
        <v>0.12</v>
      </c>
      <c r="D21" s="14">
        <v>80</v>
      </c>
      <c r="E21" s="23">
        <f t="shared" ref="E21:E29" si="0">ROUND(C21*D21,2)</f>
        <v>9.6</v>
      </c>
      <c r="F21" s="16">
        <v>0</v>
      </c>
      <c r="G21" s="23">
        <f t="shared" ref="G21:G29" si="1">ROUND(E21*F21,2)</f>
        <v>0</v>
      </c>
      <c r="H21" s="23">
        <f t="shared" ref="H21:H29" si="2">ROUND(E21-G21,2)</f>
        <v>9.6</v>
      </c>
    </row>
    <row r="22" spans="1:8" x14ac:dyDescent="0.25">
      <c r="A22" s="14" t="s">
        <v>137</v>
      </c>
      <c r="B22" s="14" t="s">
        <v>26</v>
      </c>
      <c r="C22" s="15">
        <v>2.69</v>
      </c>
      <c r="D22" s="14">
        <v>2</v>
      </c>
      <c r="E22" s="23">
        <f t="shared" si="0"/>
        <v>5.38</v>
      </c>
      <c r="F22" s="16">
        <v>0</v>
      </c>
      <c r="G22" s="23">
        <f t="shared" si="1"/>
        <v>0</v>
      </c>
      <c r="H22" s="23">
        <f t="shared" si="2"/>
        <v>5.38</v>
      </c>
    </row>
    <row r="23" spans="1:8" x14ac:dyDescent="0.25">
      <c r="A23" s="14" t="s">
        <v>169</v>
      </c>
      <c r="B23" s="14" t="s">
        <v>26</v>
      </c>
      <c r="C23" s="15">
        <v>13.75</v>
      </c>
      <c r="D23" s="14">
        <v>1.3</v>
      </c>
      <c r="E23" s="23">
        <f t="shared" si="0"/>
        <v>17.88</v>
      </c>
      <c r="F23" s="16">
        <v>0</v>
      </c>
      <c r="G23" s="23">
        <f t="shared" si="1"/>
        <v>0</v>
      </c>
      <c r="H23" s="23">
        <f t="shared" si="2"/>
        <v>17.88</v>
      </c>
    </row>
    <row r="24" spans="1:8" x14ac:dyDescent="0.25">
      <c r="A24" s="14" t="s">
        <v>170</v>
      </c>
      <c r="B24" s="14" t="s">
        <v>18</v>
      </c>
      <c r="C24" s="15">
        <v>6.91</v>
      </c>
      <c r="D24" s="14">
        <v>3</v>
      </c>
      <c r="E24" s="23">
        <f t="shared" si="0"/>
        <v>20.73</v>
      </c>
      <c r="F24" s="16">
        <v>0</v>
      </c>
      <c r="G24" s="23">
        <f t="shared" si="1"/>
        <v>0</v>
      </c>
      <c r="H24" s="23">
        <f t="shared" si="2"/>
        <v>20.73</v>
      </c>
    </row>
    <row r="25" spans="1:8" x14ac:dyDescent="0.25">
      <c r="A25" s="14" t="s">
        <v>479</v>
      </c>
      <c r="B25" s="14" t="s">
        <v>18</v>
      </c>
      <c r="C25" s="15">
        <v>1.1399999999999999</v>
      </c>
      <c r="D25" s="14">
        <v>15.5</v>
      </c>
      <c r="E25" s="23">
        <f t="shared" si="0"/>
        <v>17.670000000000002</v>
      </c>
      <c r="F25" s="16">
        <v>0</v>
      </c>
      <c r="G25" s="23">
        <f t="shared" si="1"/>
        <v>0</v>
      </c>
      <c r="H25" s="23">
        <f t="shared" si="2"/>
        <v>17.670000000000002</v>
      </c>
    </row>
    <row r="26" spans="1:8" x14ac:dyDescent="0.25">
      <c r="A26" s="14" t="s">
        <v>172</v>
      </c>
      <c r="B26" s="14" t="s">
        <v>26</v>
      </c>
      <c r="C26" s="15">
        <v>17.78</v>
      </c>
      <c r="D26" s="14">
        <v>2</v>
      </c>
      <c r="E26" s="23">
        <f t="shared" si="0"/>
        <v>35.56</v>
      </c>
      <c r="F26" s="16">
        <v>0</v>
      </c>
      <c r="G26" s="23">
        <f t="shared" si="1"/>
        <v>0</v>
      </c>
      <c r="H26" s="23">
        <f t="shared" si="2"/>
        <v>35.56</v>
      </c>
    </row>
    <row r="27" spans="1:8" x14ac:dyDescent="0.25">
      <c r="A27" s="14" t="s">
        <v>313</v>
      </c>
      <c r="B27" s="14" t="s">
        <v>18</v>
      </c>
      <c r="C27" s="15">
        <v>4.0999999999999996</v>
      </c>
      <c r="D27" s="14">
        <v>6</v>
      </c>
      <c r="E27" s="23">
        <f t="shared" si="0"/>
        <v>24.6</v>
      </c>
      <c r="F27" s="16">
        <v>0</v>
      </c>
      <c r="G27" s="23">
        <f t="shared" si="1"/>
        <v>0</v>
      </c>
      <c r="H27" s="23">
        <f t="shared" si="2"/>
        <v>24.6</v>
      </c>
    </row>
    <row r="28" spans="1:8" x14ac:dyDescent="0.25">
      <c r="A28" s="14" t="s">
        <v>202</v>
      </c>
      <c r="B28" s="14" t="s">
        <v>18</v>
      </c>
      <c r="C28" s="15">
        <v>4.2699999999999996</v>
      </c>
      <c r="D28" s="14">
        <v>1.5</v>
      </c>
      <c r="E28" s="23">
        <f t="shared" si="0"/>
        <v>6.41</v>
      </c>
      <c r="F28" s="16">
        <v>0</v>
      </c>
      <c r="G28" s="23">
        <f t="shared" si="1"/>
        <v>0</v>
      </c>
      <c r="H28" s="23">
        <f t="shared" si="2"/>
        <v>6.41</v>
      </c>
    </row>
    <row r="29" spans="1:8" x14ac:dyDescent="0.25">
      <c r="A29" s="14" t="s">
        <v>174</v>
      </c>
      <c r="B29" s="14" t="s">
        <v>18</v>
      </c>
      <c r="C29" s="15">
        <v>3</v>
      </c>
      <c r="D29" s="14">
        <v>7.5</v>
      </c>
      <c r="E29" s="23">
        <f t="shared" si="0"/>
        <v>22.5</v>
      </c>
      <c r="F29" s="16">
        <v>0</v>
      </c>
      <c r="G29" s="23">
        <f t="shared" si="1"/>
        <v>0</v>
      </c>
      <c r="H29" s="23">
        <f t="shared" si="2"/>
        <v>22.5</v>
      </c>
    </row>
    <row r="30" spans="1:8" x14ac:dyDescent="0.25">
      <c r="A30" s="13" t="s">
        <v>27</v>
      </c>
      <c r="C30" s="23"/>
      <c r="E30" s="23"/>
    </row>
    <row r="31" spans="1:8" x14ac:dyDescent="0.25">
      <c r="A31" s="14" t="s">
        <v>395</v>
      </c>
      <c r="B31" s="14" t="s">
        <v>18</v>
      </c>
      <c r="C31" s="15">
        <v>1.23</v>
      </c>
      <c r="D31" s="14">
        <v>8</v>
      </c>
      <c r="E31" s="23">
        <f>ROUND(C31*D31,2)</f>
        <v>9.84</v>
      </c>
      <c r="F31" s="16">
        <v>0</v>
      </c>
      <c r="G31" s="23">
        <f>ROUND(E31*F31,2)</f>
        <v>0</v>
      </c>
      <c r="H31" s="23">
        <f>ROUND(E31-G31,2)</f>
        <v>9.84</v>
      </c>
    </row>
    <row r="32" spans="1:8" x14ac:dyDescent="0.25">
      <c r="A32" s="14" t="s">
        <v>468</v>
      </c>
      <c r="B32" s="14" t="s">
        <v>18</v>
      </c>
      <c r="C32" s="15">
        <v>3.73</v>
      </c>
      <c r="D32" s="14">
        <v>0.6</v>
      </c>
      <c r="E32" s="23">
        <f>ROUND(C32*D32,2)</f>
        <v>2.2400000000000002</v>
      </c>
      <c r="F32" s="16">
        <v>0</v>
      </c>
      <c r="G32" s="23">
        <f>ROUND(E32*F32,2)</f>
        <v>0</v>
      </c>
      <c r="H32" s="23">
        <f>ROUND(E32-G32,2)</f>
        <v>2.2400000000000002</v>
      </c>
    </row>
    <row r="33" spans="1:8" x14ac:dyDescent="0.25">
      <c r="A33" s="13" t="s">
        <v>33</v>
      </c>
      <c r="C33" s="23"/>
      <c r="E33" s="23"/>
    </row>
    <row r="34" spans="1:8" x14ac:dyDescent="0.25">
      <c r="A34" s="14" t="s">
        <v>480</v>
      </c>
      <c r="B34" s="14" t="s">
        <v>29</v>
      </c>
      <c r="C34" s="15">
        <v>8.89</v>
      </c>
      <c r="D34" s="14">
        <v>26.75</v>
      </c>
      <c r="E34" s="23">
        <f>ROUND(C34*D34,2)</f>
        <v>237.81</v>
      </c>
      <c r="F34" s="16">
        <v>0</v>
      </c>
      <c r="G34" s="23">
        <f>ROUND(E34*F34,2)</f>
        <v>0</v>
      </c>
      <c r="H34" s="23">
        <f>ROUND(E34-G34,2)</f>
        <v>237.81</v>
      </c>
    </row>
    <row r="35" spans="1:8" x14ac:dyDescent="0.25">
      <c r="A35" s="14" t="s">
        <v>176</v>
      </c>
      <c r="B35" s="14" t="s">
        <v>177</v>
      </c>
      <c r="C35" s="15">
        <v>0.28999999999999998</v>
      </c>
      <c r="D35" s="14">
        <v>4.25</v>
      </c>
      <c r="E35" s="23">
        <f>ROUND(C35*D35,2)</f>
        <v>1.23</v>
      </c>
      <c r="F35" s="16">
        <v>0</v>
      </c>
      <c r="G35" s="23">
        <f>ROUND(E35*F35,2)</f>
        <v>0</v>
      </c>
      <c r="H35" s="23">
        <f>ROUND(E35-G35,2)</f>
        <v>1.23</v>
      </c>
    </row>
    <row r="36" spans="1:8" x14ac:dyDescent="0.25">
      <c r="A36" s="13" t="s">
        <v>113</v>
      </c>
      <c r="C36" s="23"/>
      <c r="E36" s="23"/>
    </row>
    <row r="37" spans="1:8" x14ac:dyDescent="0.25">
      <c r="A37" s="14" t="s">
        <v>180</v>
      </c>
      <c r="B37" s="14" t="s">
        <v>26</v>
      </c>
      <c r="C37" s="15">
        <v>3.5</v>
      </c>
      <c r="D37" s="14">
        <v>1.5</v>
      </c>
      <c r="E37" s="23">
        <f>ROUND(C37*D37,2)</f>
        <v>5.25</v>
      </c>
      <c r="F37" s="16">
        <v>0</v>
      </c>
      <c r="G37" s="23">
        <f>ROUND(E37*F37,2)</f>
        <v>0</v>
      </c>
      <c r="H37" s="23">
        <f>ROUND(E37-G37,2)</f>
        <v>5.25</v>
      </c>
    </row>
    <row r="38" spans="1:8" x14ac:dyDescent="0.25">
      <c r="A38" s="14" t="s">
        <v>179</v>
      </c>
      <c r="B38" s="14" t="s">
        <v>26</v>
      </c>
      <c r="C38" s="15">
        <v>2</v>
      </c>
      <c r="D38" s="14">
        <v>0.5</v>
      </c>
      <c r="E38" s="23">
        <f>ROUND(C38*D38,2)</f>
        <v>1</v>
      </c>
      <c r="F38" s="16">
        <v>0</v>
      </c>
      <c r="G38" s="23">
        <f>ROUND(E38*F38,2)</f>
        <v>0</v>
      </c>
      <c r="H38" s="23">
        <f>ROUND(E38-G38,2)</f>
        <v>1</v>
      </c>
    </row>
    <row r="39" spans="1:8" x14ac:dyDescent="0.25">
      <c r="A39" s="14" t="s">
        <v>182</v>
      </c>
      <c r="B39" s="14" t="s">
        <v>26</v>
      </c>
      <c r="C39" s="15">
        <v>2.86</v>
      </c>
      <c r="D39" s="14">
        <v>4</v>
      </c>
      <c r="E39" s="23">
        <f>ROUND(C39*D39,2)</f>
        <v>11.44</v>
      </c>
      <c r="F39" s="16">
        <v>0</v>
      </c>
      <c r="G39" s="23">
        <f>ROUND(E39*F39,2)</f>
        <v>0</v>
      </c>
      <c r="H39" s="23">
        <f>ROUND(E39-G39,2)</f>
        <v>11.44</v>
      </c>
    </row>
    <row r="40" spans="1:8" x14ac:dyDescent="0.25">
      <c r="A40" s="13" t="s">
        <v>61</v>
      </c>
      <c r="C40" s="23"/>
      <c r="E40" s="23"/>
    </row>
    <row r="41" spans="1:8" x14ac:dyDescent="0.25">
      <c r="A41" s="14" t="s">
        <v>183</v>
      </c>
      <c r="B41" s="14" t="s">
        <v>21</v>
      </c>
      <c r="C41" s="15">
        <v>13.6</v>
      </c>
      <c r="D41" s="14">
        <v>5.87</v>
      </c>
      <c r="E41" s="23">
        <f>ROUND(C41*D41,2)</f>
        <v>79.83</v>
      </c>
      <c r="F41" s="16">
        <v>0</v>
      </c>
      <c r="G41" s="23">
        <f>ROUND(E41*F41,2)</f>
        <v>0</v>
      </c>
      <c r="H41" s="23">
        <f>ROUND(E41-G41,2)</f>
        <v>79.83</v>
      </c>
    </row>
    <row r="42" spans="1:8" x14ac:dyDescent="0.25">
      <c r="A42" s="13" t="s">
        <v>130</v>
      </c>
      <c r="C42" s="23"/>
      <c r="E42" s="23"/>
    </row>
    <row r="43" spans="1:8" x14ac:dyDescent="0.25">
      <c r="A43" s="14" t="s">
        <v>184</v>
      </c>
      <c r="B43" s="14" t="s">
        <v>123</v>
      </c>
      <c r="C43" s="15">
        <v>0.3</v>
      </c>
      <c r="D43" s="14">
        <v>180</v>
      </c>
      <c r="E43" s="23">
        <f>ROUND(C43*D43,2)</f>
        <v>54</v>
      </c>
      <c r="F43" s="16">
        <v>0</v>
      </c>
      <c r="G43" s="23">
        <f>ROUND(E43*F43,2)</f>
        <v>0</v>
      </c>
      <c r="H43" s="23">
        <f>ROUND(E43-G43,2)</f>
        <v>54</v>
      </c>
    </row>
    <row r="44" spans="1:8" x14ac:dyDescent="0.25">
      <c r="A44" s="13" t="s">
        <v>185</v>
      </c>
      <c r="C44" s="23"/>
      <c r="E44" s="23"/>
    </row>
    <row r="45" spans="1:8" x14ac:dyDescent="0.25">
      <c r="A45" s="14" t="s">
        <v>186</v>
      </c>
      <c r="B45" s="14" t="s">
        <v>123</v>
      </c>
      <c r="C45" s="15">
        <v>0.4</v>
      </c>
      <c r="D45" s="14">
        <v>180</v>
      </c>
      <c r="E45" s="23">
        <f>ROUND(C45*D45,2)</f>
        <v>72</v>
      </c>
      <c r="F45" s="16">
        <v>0</v>
      </c>
      <c r="G45" s="23">
        <f>ROUND(E45*F45,2)</f>
        <v>0</v>
      </c>
      <c r="H45" s="23">
        <f>ROUND(E45-G45,2)</f>
        <v>72</v>
      </c>
    </row>
    <row r="46" spans="1:8" x14ac:dyDescent="0.25">
      <c r="A46" s="13" t="s">
        <v>115</v>
      </c>
      <c r="C46" s="23"/>
      <c r="E46" s="23"/>
    </row>
    <row r="47" spans="1:8" x14ac:dyDescent="0.25">
      <c r="A47" s="14" t="s">
        <v>188</v>
      </c>
      <c r="B47" s="14" t="s">
        <v>48</v>
      </c>
      <c r="C47" s="15">
        <v>8</v>
      </c>
      <c r="D47" s="14">
        <v>1</v>
      </c>
      <c r="E47" s="23">
        <f>ROUND(C47*D47,2)</f>
        <v>8</v>
      </c>
      <c r="F47" s="16">
        <v>0</v>
      </c>
      <c r="G47" s="23">
        <f>ROUND(E47*F47,2)</f>
        <v>0</v>
      </c>
      <c r="H47" s="23">
        <f>ROUND(E47-G47,2)</f>
        <v>8</v>
      </c>
    </row>
    <row r="48" spans="1:8" x14ac:dyDescent="0.25">
      <c r="A48" s="13" t="s">
        <v>117</v>
      </c>
      <c r="C48" s="23"/>
      <c r="E48" s="23"/>
    </row>
    <row r="49" spans="1:8" x14ac:dyDescent="0.25">
      <c r="A49" s="14" t="s">
        <v>118</v>
      </c>
      <c r="B49" s="14" t="s">
        <v>48</v>
      </c>
      <c r="C49" s="15">
        <v>10</v>
      </c>
      <c r="D49" s="14">
        <v>0.33300000000000002</v>
      </c>
      <c r="E49" s="23">
        <f>ROUND(C49*D49,2)</f>
        <v>3.33</v>
      </c>
      <c r="F49" s="16">
        <v>0</v>
      </c>
      <c r="G49" s="23">
        <f>ROUND(E49*F49,2)</f>
        <v>0</v>
      </c>
      <c r="H49" s="23">
        <f>ROUND(E49-G49,2)</f>
        <v>3.33</v>
      </c>
    </row>
    <row r="50" spans="1:8" x14ac:dyDescent="0.25">
      <c r="A50" s="13" t="s">
        <v>37</v>
      </c>
      <c r="C50" s="23"/>
      <c r="E50" s="23"/>
    </row>
    <row r="51" spans="1:8" x14ac:dyDescent="0.25">
      <c r="A51" s="14" t="s">
        <v>38</v>
      </c>
      <c r="B51" s="14" t="s">
        <v>39</v>
      </c>
      <c r="C51" s="15">
        <v>19.28</v>
      </c>
      <c r="D51" s="14">
        <v>0.42280000000000001</v>
      </c>
      <c r="E51" s="23">
        <f>ROUND(C51*D51,2)</f>
        <v>8.15</v>
      </c>
      <c r="F51" s="16">
        <v>0</v>
      </c>
      <c r="G51" s="23">
        <f>ROUND(E51*F51,2)</f>
        <v>0</v>
      </c>
      <c r="H51" s="23">
        <f>ROUND(E51-G51,2)</f>
        <v>8.15</v>
      </c>
    </row>
    <row r="52" spans="1:8" x14ac:dyDescent="0.25">
      <c r="A52" s="14" t="s">
        <v>133</v>
      </c>
      <c r="B52" s="14" t="s">
        <v>39</v>
      </c>
      <c r="C52" s="15">
        <v>19.28</v>
      </c>
      <c r="D52" s="14">
        <v>0.11</v>
      </c>
      <c r="E52" s="23">
        <f>ROUND(C52*D52,2)</f>
        <v>2.12</v>
      </c>
      <c r="F52" s="16">
        <v>0</v>
      </c>
      <c r="G52" s="23">
        <f>ROUND(E52*F52,2)</f>
        <v>0</v>
      </c>
      <c r="H52" s="23">
        <f>ROUND(E52-G52,2)</f>
        <v>2.12</v>
      </c>
    </row>
    <row r="53" spans="1:8" x14ac:dyDescent="0.25">
      <c r="A53" s="13" t="s">
        <v>40</v>
      </c>
      <c r="C53" s="23"/>
      <c r="E53" s="23"/>
    </row>
    <row r="54" spans="1:8" x14ac:dyDescent="0.25">
      <c r="A54" s="14" t="s">
        <v>41</v>
      </c>
      <c r="B54" s="14" t="s">
        <v>39</v>
      </c>
      <c r="C54" s="15">
        <v>9.06</v>
      </c>
      <c r="D54" s="14">
        <v>1.05</v>
      </c>
      <c r="E54" s="23">
        <f>ROUND(C54*D54,2)</f>
        <v>9.51</v>
      </c>
      <c r="F54" s="16">
        <v>0</v>
      </c>
      <c r="G54" s="23">
        <f>ROUND(E54*F54,2)</f>
        <v>0</v>
      </c>
      <c r="H54" s="23">
        <f>ROUND(E54-G54,2)</f>
        <v>9.51</v>
      </c>
    </row>
    <row r="55" spans="1:8" x14ac:dyDescent="0.25">
      <c r="A55" s="13" t="s">
        <v>43</v>
      </c>
      <c r="C55" s="23"/>
      <c r="E55" s="23"/>
    </row>
    <row r="56" spans="1:8" x14ac:dyDescent="0.25">
      <c r="A56" s="14" t="s">
        <v>41</v>
      </c>
      <c r="B56" s="14" t="s">
        <v>39</v>
      </c>
      <c r="C56" s="15">
        <v>9.06</v>
      </c>
      <c r="D56" s="14">
        <v>0.25</v>
      </c>
      <c r="E56" s="23">
        <f>ROUND(C56*D56,2)</f>
        <v>2.27</v>
      </c>
      <c r="F56" s="16">
        <v>0</v>
      </c>
      <c r="G56" s="23">
        <f>ROUND(E56*F56,2)</f>
        <v>0</v>
      </c>
      <c r="H56" s="23">
        <f>ROUND(E56-G56,2)</f>
        <v>2.27</v>
      </c>
    </row>
    <row r="57" spans="1:8" x14ac:dyDescent="0.25">
      <c r="A57" s="14" t="s">
        <v>42</v>
      </c>
      <c r="B57" s="14" t="s">
        <v>39</v>
      </c>
      <c r="C57" s="15">
        <v>9.06</v>
      </c>
      <c r="D57" s="14">
        <v>7.8600000000000003E-2</v>
      </c>
      <c r="E57" s="23">
        <f>ROUND(C57*D57,2)</f>
        <v>0.71</v>
      </c>
      <c r="F57" s="16">
        <v>0</v>
      </c>
      <c r="G57" s="23">
        <f>ROUND(E57*F57,2)</f>
        <v>0</v>
      </c>
      <c r="H57" s="23">
        <f>ROUND(E57-G57,2)</f>
        <v>0.71</v>
      </c>
    </row>
    <row r="58" spans="1:8" x14ac:dyDescent="0.25">
      <c r="A58" s="13" t="s">
        <v>100</v>
      </c>
      <c r="C58" s="23"/>
      <c r="E58" s="23"/>
    </row>
    <row r="59" spans="1:8" x14ac:dyDescent="0.25">
      <c r="A59" s="14" t="s">
        <v>41</v>
      </c>
      <c r="B59" s="14" t="s">
        <v>39</v>
      </c>
      <c r="C59" s="15">
        <v>9.06</v>
      </c>
      <c r="D59" s="14">
        <v>0.7</v>
      </c>
      <c r="E59" s="23">
        <f>ROUND(C59*D59,2)</f>
        <v>6.34</v>
      </c>
      <c r="F59" s="16">
        <v>0</v>
      </c>
      <c r="G59" s="23">
        <f>ROUND(E59*F59,2)</f>
        <v>0</v>
      </c>
      <c r="H59" s="23">
        <f>ROUND(E59-G59,2)</f>
        <v>6.34</v>
      </c>
    </row>
    <row r="60" spans="1:8" x14ac:dyDescent="0.25">
      <c r="A60" s="14" t="s">
        <v>44</v>
      </c>
      <c r="B60" s="14" t="s">
        <v>39</v>
      </c>
      <c r="C60" s="15">
        <v>19.27</v>
      </c>
      <c r="D60" s="14">
        <v>0.47960000000000003</v>
      </c>
      <c r="E60" s="23">
        <f>ROUND(C60*D60,2)</f>
        <v>9.24</v>
      </c>
      <c r="F60" s="16">
        <v>0</v>
      </c>
      <c r="G60" s="23">
        <f>ROUND(E60*F60,2)</f>
        <v>0</v>
      </c>
      <c r="H60" s="23">
        <f>ROUND(E60-G60,2)</f>
        <v>9.24</v>
      </c>
    </row>
    <row r="61" spans="1:8" x14ac:dyDescent="0.25">
      <c r="A61" s="13" t="s">
        <v>45</v>
      </c>
      <c r="C61" s="23"/>
      <c r="E61" s="23"/>
    </row>
    <row r="62" spans="1:8" x14ac:dyDescent="0.25">
      <c r="A62" s="14" t="s">
        <v>38</v>
      </c>
      <c r="B62" s="14" t="s">
        <v>19</v>
      </c>
      <c r="C62" s="15">
        <v>2.94</v>
      </c>
      <c r="D62" s="14">
        <v>6.5293999999999999</v>
      </c>
      <c r="E62" s="23">
        <f>ROUND(C62*D62,2)</f>
        <v>19.2</v>
      </c>
      <c r="F62" s="16">
        <v>0</v>
      </c>
      <c r="G62" s="23">
        <f>ROUND(E62*F62,2)</f>
        <v>0</v>
      </c>
      <c r="H62" s="23">
        <f>ROUND(E62-G62,2)</f>
        <v>19.2</v>
      </c>
    </row>
    <row r="63" spans="1:8" x14ac:dyDescent="0.25">
      <c r="A63" s="14" t="s">
        <v>133</v>
      </c>
      <c r="B63" s="14" t="s">
        <v>19</v>
      </c>
      <c r="C63" s="15">
        <v>2.94</v>
      </c>
      <c r="D63" s="14">
        <v>2.4064000000000001</v>
      </c>
      <c r="E63" s="23">
        <f>ROUND(C63*D63,2)</f>
        <v>7.07</v>
      </c>
      <c r="F63" s="16">
        <v>0</v>
      </c>
      <c r="G63" s="23">
        <f>ROUND(E63*F63,2)</f>
        <v>0</v>
      </c>
      <c r="H63" s="23">
        <f>ROUND(E63-G63,2)</f>
        <v>7.07</v>
      </c>
    </row>
    <row r="64" spans="1:8" x14ac:dyDescent="0.25">
      <c r="A64" s="14" t="s">
        <v>189</v>
      </c>
      <c r="B64" s="14" t="s">
        <v>19</v>
      </c>
      <c r="C64" s="15">
        <v>2.94</v>
      </c>
      <c r="D64" s="14">
        <v>15.4779</v>
      </c>
      <c r="E64" s="23">
        <f>ROUND(C64*D64,2)</f>
        <v>45.51</v>
      </c>
      <c r="F64" s="16">
        <v>0</v>
      </c>
      <c r="G64" s="23">
        <f>ROUND(E64*F64,2)</f>
        <v>0</v>
      </c>
      <c r="H64" s="23">
        <f>ROUND(E64-G64,2)</f>
        <v>45.51</v>
      </c>
    </row>
    <row r="65" spans="1:8" x14ac:dyDescent="0.25">
      <c r="A65" s="13" t="s">
        <v>47</v>
      </c>
      <c r="C65" s="23"/>
      <c r="E65" s="23"/>
    </row>
    <row r="66" spans="1:8" x14ac:dyDescent="0.25">
      <c r="A66" s="14" t="s">
        <v>42</v>
      </c>
      <c r="B66" s="14" t="s">
        <v>48</v>
      </c>
      <c r="C66" s="15">
        <v>10.92</v>
      </c>
      <c r="D66" s="14">
        <v>1</v>
      </c>
      <c r="E66" s="23">
        <f>ROUND(C66*D66,2)</f>
        <v>10.92</v>
      </c>
      <c r="F66" s="16">
        <v>0</v>
      </c>
      <c r="G66" s="23">
        <f>ROUND(E66*F66,2)</f>
        <v>0</v>
      </c>
      <c r="H66" s="23">
        <f t="shared" ref="H66:H72" si="3">ROUND(E66-G66,2)</f>
        <v>10.92</v>
      </c>
    </row>
    <row r="67" spans="1:8" x14ac:dyDescent="0.25">
      <c r="A67" s="14" t="s">
        <v>38</v>
      </c>
      <c r="B67" s="14" t="s">
        <v>48</v>
      </c>
      <c r="C67" s="15">
        <v>5.22</v>
      </c>
      <c r="D67" s="14">
        <v>1</v>
      </c>
      <c r="E67" s="23">
        <f>ROUND(C67*D67,2)</f>
        <v>5.22</v>
      </c>
      <c r="F67" s="16">
        <v>0</v>
      </c>
      <c r="G67" s="23">
        <f>ROUND(E67*F67,2)</f>
        <v>0</v>
      </c>
      <c r="H67" s="23">
        <f t="shared" si="3"/>
        <v>5.22</v>
      </c>
    </row>
    <row r="68" spans="1:8" x14ac:dyDescent="0.25">
      <c r="A68" s="14" t="s">
        <v>133</v>
      </c>
      <c r="B68" s="14" t="s">
        <v>48</v>
      </c>
      <c r="C68" s="15">
        <v>6.51</v>
      </c>
      <c r="D68" s="14">
        <v>1</v>
      </c>
      <c r="E68" s="23">
        <f>ROUND(C68*D68,2)</f>
        <v>6.51</v>
      </c>
      <c r="F68" s="16">
        <v>0</v>
      </c>
      <c r="G68" s="23">
        <f>ROUND(E68*F68,2)</f>
        <v>0</v>
      </c>
      <c r="H68" s="23">
        <f t="shared" si="3"/>
        <v>6.51</v>
      </c>
    </row>
    <row r="69" spans="1:8" x14ac:dyDescent="0.25">
      <c r="A69" s="14" t="s">
        <v>189</v>
      </c>
      <c r="B69" s="14" t="s">
        <v>48</v>
      </c>
      <c r="C69" s="15">
        <v>11.8</v>
      </c>
      <c r="D69" s="14">
        <v>1</v>
      </c>
      <c r="E69" s="23">
        <f>ROUND(C69*D69,2)</f>
        <v>11.8</v>
      </c>
      <c r="F69" s="16">
        <v>0</v>
      </c>
      <c r="G69" s="23">
        <f>ROUND(E69*F69,2)</f>
        <v>0</v>
      </c>
      <c r="H69" s="23">
        <f t="shared" si="3"/>
        <v>11.8</v>
      </c>
    </row>
    <row r="70" spans="1:8" x14ac:dyDescent="0.25">
      <c r="A70" s="9" t="s">
        <v>49</v>
      </c>
      <c r="B70" s="9" t="s">
        <v>48</v>
      </c>
      <c r="C70" s="10">
        <v>34.17</v>
      </c>
      <c r="D70" s="9">
        <v>1</v>
      </c>
      <c r="E70" s="22">
        <f>ROUND(C70*D70,2)</f>
        <v>34.17</v>
      </c>
      <c r="F70" s="11">
        <v>0</v>
      </c>
      <c r="G70" s="22">
        <f>ROUND(E70*F70,2)</f>
        <v>0</v>
      </c>
      <c r="H70" s="22">
        <f t="shared" si="3"/>
        <v>34.17</v>
      </c>
    </row>
    <row r="71" spans="1:8" x14ac:dyDescent="0.25">
      <c r="A71" s="7" t="s">
        <v>50</v>
      </c>
      <c r="C71" s="23"/>
      <c r="E71" s="23">
        <f>SUM(E12:E70)</f>
        <v>1073.3100000000004</v>
      </c>
      <c r="G71" s="12">
        <f>SUM(G12:G70)</f>
        <v>0</v>
      </c>
      <c r="H71" s="12">
        <f t="shared" si="3"/>
        <v>1073.31</v>
      </c>
    </row>
    <row r="72" spans="1:8" x14ac:dyDescent="0.25">
      <c r="A72" s="7" t="s">
        <v>51</v>
      </c>
      <c r="C72" s="23"/>
      <c r="E72" s="23" t="e">
        <f>+#REF!-E71</f>
        <v>#REF!</v>
      </c>
      <c r="G72" s="12" t="e">
        <f>+#REF!-G71</f>
        <v>#REF!</v>
      </c>
      <c r="H72" s="12" t="e">
        <f t="shared" si="3"/>
        <v>#REF!</v>
      </c>
    </row>
    <row r="73" spans="1:8" x14ac:dyDescent="0.25">
      <c r="A73" t="s">
        <v>12</v>
      </c>
      <c r="C73" s="23"/>
      <c r="E73" s="23"/>
    </row>
    <row r="74" spans="1:8" x14ac:dyDescent="0.25">
      <c r="A74" s="7" t="s">
        <v>52</v>
      </c>
      <c r="C74" s="23"/>
      <c r="E74" s="23"/>
    </row>
    <row r="75" spans="1:8" x14ac:dyDescent="0.25">
      <c r="A75" s="14" t="s">
        <v>42</v>
      </c>
      <c r="B75" s="14" t="s">
        <v>48</v>
      </c>
      <c r="C75" s="15">
        <v>30.02</v>
      </c>
      <c r="D75" s="14">
        <v>1</v>
      </c>
      <c r="E75" s="23">
        <f>ROUND(C75*D75,2)</f>
        <v>30.02</v>
      </c>
      <c r="F75" s="16">
        <v>0</v>
      </c>
      <c r="G75" s="23">
        <f>ROUND(E75*F75,2)</f>
        <v>0</v>
      </c>
      <c r="H75" s="23">
        <f t="shared" ref="H75:H81" si="4">ROUND(E75-G75,2)</f>
        <v>30.02</v>
      </c>
    </row>
    <row r="76" spans="1:8" x14ac:dyDescent="0.25">
      <c r="A76" s="14" t="s">
        <v>38</v>
      </c>
      <c r="B76" s="14" t="s">
        <v>48</v>
      </c>
      <c r="C76" s="15">
        <v>40.369999999999997</v>
      </c>
      <c r="D76" s="14">
        <v>1</v>
      </c>
      <c r="E76" s="23">
        <f>ROUND(C76*D76,2)</f>
        <v>40.369999999999997</v>
      </c>
      <c r="F76" s="16">
        <v>0</v>
      </c>
      <c r="G76" s="23">
        <f>ROUND(E76*F76,2)</f>
        <v>0</v>
      </c>
      <c r="H76" s="23">
        <f t="shared" si="4"/>
        <v>40.369999999999997</v>
      </c>
    </row>
    <row r="77" spans="1:8" x14ac:dyDescent="0.25">
      <c r="A77" s="14" t="s">
        <v>133</v>
      </c>
      <c r="B77" s="14" t="s">
        <v>48</v>
      </c>
      <c r="C77" s="15">
        <v>31.16</v>
      </c>
      <c r="D77" s="14">
        <v>1</v>
      </c>
      <c r="E77" s="23">
        <f>ROUND(C77*D77,2)</f>
        <v>31.16</v>
      </c>
      <c r="F77" s="16">
        <v>0</v>
      </c>
      <c r="G77" s="23">
        <f>ROUND(E77*F77,2)</f>
        <v>0</v>
      </c>
      <c r="H77" s="23">
        <f t="shared" si="4"/>
        <v>31.16</v>
      </c>
    </row>
    <row r="78" spans="1:8" x14ac:dyDescent="0.25">
      <c r="A78" s="9" t="s">
        <v>189</v>
      </c>
      <c r="B78" s="9" t="s">
        <v>48</v>
      </c>
      <c r="C78" s="10">
        <v>91.67</v>
      </c>
      <c r="D78" s="9">
        <v>1</v>
      </c>
      <c r="E78" s="22">
        <f>ROUND(C78*D78,2)</f>
        <v>91.67</v>
      </c>
      <c r="F78" s="11">
        <v>0</v>
      </c>
      <c r="G78" s="22">
        <f>ROUND(E78*F78,2)</f>
        <v>0</v>
      </c>
      <c r="H78" s="22">
        <f t="shared" si="4"/>
        <v>91.67</v>
      </c>
    </row>
    <row r="79" spans="1:8" x14ac:dyDescent="0.25">
      <c r="A79" s="7" t="s">
        <v>53</v>
      </c>
      <c r="C79" s="23"/>
      <c r="E79" s="23">
        <f>SUM(E75:E78)</f>
        <v>193.22</v>
      </c>
      <c r="G79" s="12">
        <f>SUM(G75:G78)</f>
        <v>0</v>
      </c>
      <c r="H79" s="12">
        <f t="shared" si="4"/>
        <v>193.22</v>
      </c>
    </row>
    <row r="80" spans="1:8" x14ac:dyDescent="0.25">
      <c r="A80" s="7" t="s">
        <v>54</v>
      </c>
      <c r="C80" s="23"/>
      <c r="E80" s="23">
        <f>+E71+E79</f>
        <v>1266.5300000000004</v>
      </c>
      <c r="G80" s="12">
        <f>+G71+G79</f>
        <v>0</v>
      </c>
      <c r="H80" s="12">
        <f t="shared" si="4"/>
        <v>1266.53</v>
      </c>
    </row>
    <row r="81" spans="1:8" x14ac:dyDescent="0.25">
      <c r="A81" s="7" t="s">
        <v>55</v>
      </c>
      <c r="C81" s="23"/>
      <c r="E81" s="23" t="e">
        <f>+#REF!-E80</f>
        <v>#REF!</v>
      </c>
      <c r="G81" s="12" t="e">
        <f>+#REF!-G80</f>
        <v>#REF!</v>
      </c>
      <c r="H81" s="12" t="e">
        <f t="shared" si="4"/>
        <v>#REF!</v>
      </c>
    </row>
    <row r="82" spans="1:8" x14ac:dyDescent="0.25">
      <c r="A82" t="s">
        <v>119</v>
      </c>
      <c r="C82" s="23"/>
      <c r="E82" s="23"/>
    </row>
    <row r="83" spans="1:8" x14ac:dyDescent="0.25">
      <c r="A83" t="s">
        <v>483</v>
      </c>
      <c r="C83" s="23"/>
      <c r="E83" s="23"/>
    </row>
    <row r="84" spans="1:8" x14ac:dyDescent="0.25">
      <c r="A84" s="7" t="s">
        <v>120</v>
      </c>
      <c r="C84" s="23"/>
      <c r="E84" s="23"/>
    </row>
    <row r="85" spans="1:8" x14ac:dyDescent="0.25">
      <c r="A85" s="7" t="s">
        <v>121</v>
      </c>
      <c r="C85" s="23"/>
      <c r="E85" s="23"/>
    </row>
    <row r="86" spans="1:8" x14ac:dyDescent="0.25">
      <c r="A86" s="7"/>
      <c r="C86" s="23"/>
      <c r="E86" s="23"/>
    </row>
    <row r="98" spans="1:8" x14ac:dyDescent="0.25">
      <c r="A98" t="str" cm="1">
        <f t="array" aca="1" ref="A98" ca="1">MID(CELL("filename",A1),FIND("]",CELL("filename",A1))+1,256)</f>
        <v>rice20</v>
      </c>
    </row>
    <row r="99" spans="1:8" x14ac:dyDescent="0.25">
      <c r="A99" s="7" t="s">
        <v>50</v>
      </c>
      <c r="E99" s="25">
        <f>VLOOKUP(A99,$A$1:$H$98,5,FALSE)</f>
        <v>1073.3100000000004</v>
      </c>
    </row>
    <row r="100" spans="1:8" x14ac:dyDescent="0.25">
      <c r="A100" s="7" t="s">
        <v>288</v>
      </c>
      <c r="E100" s="25">
        <f>VLOOKUP(A100,$A$1:$H$98,5,FALSE)</f>
        <v>193.22</v>
      </c>
    </row>
    <row r="101" spans="1:8" x14ac:dyDescent="0.25">
      <c r="A101" s="7" t="s">
        <v>289</v>
      </c>
      <c r="E101" s="25">
        <f t="shared" ref="E101:E102" si="5">VLOOKUP(A101,$A$1:$H$98,5,FALSE)</f>
        <v>1266.5300000000004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7A4C2-025B-497A-9CBC-EC76BE415766}">
  <sheetPr codeName="Sheet63"/>
  <dimension ref="A1:H102"/>
  <sheetViews>
    <sheetView topLeftCell="A94" workbookViewId="0">
      <selection activeCell="D7" sqref="D7"/>
    </sheetView>
  </sheetViews>
  <sheetFormatPr defaultRowHeight="15" x14ac:dyDescent="0.25"/>
  <cols>
    <col min="1" max="1" width="20.42578125" customWidth="1"/>
    <col min="5" max="5" width="14.5703125" bestFit="1" customWidth="1"/>
    <col min="8" max="8" width="10.5703125" bestFit="1" customWidth="1"/>
  </cols>
  <sheetData>
    <row r="1" spans="1:8" x14ac:dyDescent="0.25">
      <c r="A1" s="81" t="s">
        <v>443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207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514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C8" s="23"/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4.5</v>
      </c>
      <c r="E12" s="23">
        <f>ROUND(C12*D12,2)</f>
        <v>36.229999999999997</v>
      </c>
      <c r="F12" s="16">
        <v>0</v>
      </c>
      <c r="G12" s="23">
        <f>ROUND(E12*F12,2)</f>
        <v>0</v>
      </c>
      <c r="H12" s="23">
        <f>ROUND(E12-G12,2)</f>
        <v>36.229999999999997</v>
      </c>
    </row>
    <row r="13" spans="1:8" x14ac:dyDescent="0.25">
      <c r="A13" s="14" t="s">
        <v>199</v>
      </c>
      <c r="B13" s="14" t="s">
        <v>16</v>
      </c>
      <c r="C13" s="15">
        <v>9.5</v>
      </c>
      <c r="D13" s="14">
        <v>1</v>
      </c>
      <c r="E13" s="23">
        <f>ROUND(C13*D13,2)</f>
        <v>9.5</v>
      </c>
      <c r="F13" s="16">
        <v>0</v>
      </c>
      <c r="G13" s="23">
        <f>ROUND(E13*F13,2)</f>
        <v>0</v>
      </c>
      <c r="H13" s="23">
        <f>ROUND(E13-G13,2)</f>
        <v>9.5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1.3</v>
      </c>
      <c r="E14" s="23">
        <f>ROUND(C14*D14,2)</f>
        <v>9.75</v>
      </c>
      <c r="F14" s="16">
        <v>0</v>
      </c>
      <c r="G14" s="23">
        <f>ROUND(E14*F14,2)</f>
        <v>0</v>
      </c>
      <c r="H14" s="23">
        <f>ROUND(E14-G14,2)</f>
        <v>9.75</v>
      </c>
    </row>
    <row r="15" spans="1:8" x14ac:dyDescent="0.25">
      <c r="A15" s="13" t="s">
        <v>20</v>
      </c>
      <c r="C15" s="23"/>
      <c r="E15" s="23"/>
    </row>
    <row r="16" spans="1:8" x14ac:dyDescent="0.25">
      <c r="A16" s="14" t="s">
        <v>166</v>
      </c>
      <c r="B16" s="14" t="s">
        <v>21</v>
      </c>
      <c r="C16" s="15">
        <v>26.41</v>
      </c>
      <c r="D16" s="14">
        <v>0.5</v>
      </c>
      <c r="E16" s="23">
        <f>ROUND(C16*D16,2)</f>
        <v>13.21</v>
      </c>
      <c r="F16" s="16">
        <v>0</v>
      </c>
      <c r="G16" s="23">
        <f>ROUND(E16*F16,2)</f>
        <v>0</v>
      </c>
      <c r="H16" s="23">
        <f>ROUND(E16-G16,2)</f>
        <v>13.21</v>
      </c>
    </row>
    <row r="17" spans="1:8" x14ac:dyDescent="0.25">
      <c r="A17" s="14" t="s">
        <v>153</v>
      </c>
      <c r="B17" s="14" t="s">
        <v>21</v>
      </c>
      <c r="C17" s="15">
        <v>43.41</v>
      </c>
      <c r="D17" s="14">
        <v>0.5</v>
      </c>
      <c r="E17" s="23">
        <f>ROUND(C17*D17,2)</f>
        <v>21.71</v>
      </c>
      <c r="F17" s="16">
        <v>0</v>
      </c>
      <c r="G17" s="23">
        <f>ROUND(E17*F17,2)</f>
        <v>0</v>
      </c>
      <c r="H17" s="23">
        <f>ROUND(E17-G17,2)</f>
        <v>21.71</v>
      </c>
    </row>
    <row r="18" spans="1:8" x14ac:dyDescent="0.25">
      <c r="A18" s="14" t="s">
        <v>167</v>
      </c>
      <c r="B18" s="14" t="s">
        <v>21</v>
      </c>
      <c r="C18" s="15">
        <v>31.08</v>
      </c>
      <c r="D18" s="14">
        <v>4.7</v>
      </c>
      <c r="E18" s="23">
        <f>ROUND(C18*D18,2)</f>
        <v>146.08000000000001</v>
      </c>
      <c r="F18" s="16">
        <v>0</v>
      </c>
      <c r="G18" s="23">
        <f>ROUND(E18*F18,2)</f>
        <v>0</v>
      </c>
      <c r="H18" s="23">
        <f>ROUND(E18-G18,2)</f>
        <v>146.08000000000001</v>
      </c>
    </row>
    <row r="19" spans="1:8" x14ac:dyDescent="0.25">
      <c r="A19" s="14" t="s">
        <v>168</v>
      </c>
      <c r="B19" s="14" t="s">
        <v>26</v>
      </c>
      <c r="C19" s="15">
        <v>18.2</v>
      </c>
      <c r="D19" s="14">
        <v>0.75</v>
      </c>
      <c r="E19" s="23">
        <f>ROUND(C19*D19,2)</f>
        <v>13.65</v>
      </c>
      <c r="F19" s="16">
        <v>0</v>
      </c>
      <c r="G19" s="23">
        <f>ROUND(E19*F19,2)</f>
        <v>0</v>
      </c>
      <c r="H19" s="23">
        <f>ROUND(E19-G19,2)</f>
        <v>13.65</v>
      </c>
    </row>
    <row r="20" spans="1:8" x14ac:dyDescent="0.25">
      <c r="A20" s="13" t="s">
        <v>23</v>
      </c>
      <c r="C20" s="23"/>
      <c r="E20" s="23"/>
    </row>
    <row r="21" spans="1:8" x14ac:dyDescent="0.25">
      <c r="A21" s="14" t="s">
        <v>515</v>
      </c>
      <c r="B21" s="14" t="s">
        <v>18</v>
      </c>
      <c r="C21" s="15">
        <v>2.76</v>
      </c>
      <c r="D21" s="14">
        <v>10</v>
      </c>
      <c r="E21" s="23">
        <f>ROUND(C21*D21,2)</f>
        <v>27.6</v>
      </c>
      <c r="F21" s="16">
        <v>0</v>
      </c>
      <c r="G21" s="23">
        <f>ROUND(E21*F21,2)</f>
        <v>0</v>
      </c>
      <c r="H21" s="23">
        <f>ROUND(E21-G21,2)</f>
        <v>27.6</v>
      </c>
    </row>
    <row r="22" spans="1:8" x14ac:dyDescent="0.25">
      <c r="A22" s="13" t="s">
        <v>24</v>
      </c>
      <c r="C22" s="23"/>
      <c r="E22" s="23"/>
    </row>
    <row r="23" spans="1:8" x14ac:dyDescent="0.25">
      <c r="A23" s="14" t="s">
        <v>25</v>
      </c>
      <c r="B23" s="14" t="s">
        <v>18</v>
      </c>
      <c r="C23" s="15">
        <v>0.12</v>
      </c>
      <c r="D23" s="14">
        <v>80</v>
      </c>
      <c r="E23" s="23">
        <f t="shared" ref="E23:E30" si="0">ROUND(C23*D23,2)</f>
        <v>9.6</v>
      </c>
      <c r="F23" s="16">
        <v>0</v>
      </c>
      <c r="G23" s="23">
        <f t="shared" ref="G23:G30" si="1">ROUND(E23*F23,2)</f>
        <v>0</v>
      </c>
      <c r="H23" s="23">
        <f t="shared" ref="H23:H30" si="2">ROUND(E23-G23,2)</f>
        <v>9.6</v>
      </c>
    </row>
    <row r="24" spans="1:8" x14ac:dyDescent="0.25">
      <c r="A24" s="14" t="s">
        <v>137</v>
      </c>
      <c r="B24" s="14" t="s">
        <v>26</v>
      </c>
      <c r="C24" s="15">
        <v>2.69</v>
      </c>
      <c r="D24" s="14">
        <v>2</v>
      </c>
      <c r="E24" s="23">
        <f t="shared" si="0"/>
        <v>5.38</v>
      </c>
      <c r="F24" s="16">
        <v>0</v>
      </c>
      <c r="G24" s="23">
        <f t="shared" si="1"/>
        <v>0</v>
      </c>
      <c r="H24" s="23">
        <f t="shared" si="2"/>
        <v>5.38</v>
      </c>
    </row>
    <row r="25" spans="1:8" x14ac:dyDescent="0.25">
      <c r="A25" s="14" t="s">
        <v>169</v>
      </c>
      <c r="B25" s="14" t="s">
        <v>26</v>
      </c>
      <c r="C25" s="15">
        <v>13.75</v>
      </c>
      <c r="D25" s="14">
        <v>1.3</v>
      </c>
      <c r="E25" s="23">
        <f t="shared" si="0"/>
        <v>17.88</v>
      </c>
      <c r="F25" s="16">
        <v>0</v>
      </c>
      <c r="G25" s="23">
        <f t="shared" si="1"/>
        <v>0</v>
      </c>
      <c r="H25" s="23">
        <f t="shared" si="2"/>
        <v>17.88</v>
      </c>
    </row>
    <row r="26" spans="1:8" x14ac:dyDescent="0.25">
      <c r="A26" s="14" t="s">
        <v>170</v>
      </c>
      <c r="B26" s="14" t="s">
        <v>18</v>
      </c>
      <c r="C26" s="15">
        <v>6.91</v>
      </c>
      <c r="D26" s="14">
        <v>3</v>
      </c>
      <c r="E26" s="23">
        <f t="shared" si="0"/>
        <v>20.73</v>
      </c>
      <c r="F26" s="16">
        <v>0</v>
      </c>
      <c r="G26" s="23">
        <f t="shared" si="1"/>
        <v>0</v>
      </c>
      <c r="H26" s="23">
        <f t="shared" si="2"/>
        <v>20.73</v>
      </c>
    </row>
    <row r="27" spans="1:8" x14ac:dyDescent="0.25">
      <c r="A27" s="14" t="s">
        <v>208</v>
      </c>
      <c r="B27" s="14" t="s">
        <v>18</v>
      </c>
      <c r="C27" s="15">
        <v>0.96</v>
      </c>
      <c r="D27" s="14">
        <v>31</v>
      </c>
      <c r="E27" s="23">
        <f t="shared" si="0"/>
        <v>29.76</v>
      </c>
      <c r="F27" s="16">
        <v>0</v>
      </c>
      <c r="G27" s="23">
        <f t="shared" si="1"/>
        <v>0</v>
      </c>
      <c r="H27" s="23">
        <f t="shared" si="2"/>
        <v>29.76</v>
      </c>
    </row>
    <row r="28" spans="1:8" x14ac:dyDescent="0.25">
      <c r="A28" s="14" t="s">
        <v>202</v>
      </c>
      <c r="B28" s="14" t="s">
        <v>18</v>
      </c>
      <c r="C28" s="15">
        <v>4.2699999999999996</v>
      </c>
      <c r="D28" s="14">
        <v>1</v>
      </c>
      <c r="E28" s="23">
        <f t="shared" si="0"/>
        <v>4.2699999999999996</v>
      </c>
      <c r="F28" s="16">
        <v>0</v>
      </c>
      <c r="G28" s="23">
        <f t="shared" si="1"/>
        <v>0</v>
      </c>
      <c r="H28" s="23">
        <f t="shared" si="2"/>
        <v>4.2699999999999996</v>
      </c>
    </row>
    <row r="29" spans="1:8" x14ac:dyDescent="0.25">
      <c r="A29" s="14" t="s">
        <v>173</v>
      </c>
      <c r="B29" s="14" t="s">
        <v>18</v>
      </c>
      <c r="C29" s="15">
        <v>16.5</v>
      </c>
      <c r="D29" s="14">
        <v>0.75</v>
      </c>
      <c r="E29" s="23">
        <f t="shared" si="0"/>
        <v>12.38</v>
      </c>
      <c r="F29" s="16">
        <v>0</v>
      </c>
      <c r="G29" s="23">
        <f t="shared" si="1"/>
        <v>0</v>
      </c>
      <c r="H29" s="23">
        <f t="shared" si="2"/>
        <v>12.38</v>
      </c>
    </row>
    <row r="30" spans="1:8" x14ac:dyDescent="0.25">
      <c r="A30" s="14" t="s">
        <v>171</v>
      </c>
      <c r="B30" s="14" t="s">
        <v>18</v>
      </c>
      <c r="C30" s="15">
        <v>61.59</v>
      </c>
      <c r="D30" s="14">
        <v>0.25</v>
      </c>
      <c r="E30" s="23">
        <f t="shared" si="0"/>
        <v>15.4</v>
      </c>
      <c r="F30" s="16">
        <v>0</v>
      </c>
      <c r="G30" s="23">
        <f t="shared" si="1"/>
        <v>0</v>
      </c>
      <c r="H30" s="23">
        <f t="shared" si="2"/>
        <v>15.4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395</v>
      </c>
      <c r="B32" s="14" t="s">
        <v>18</v>
      </c>
      <c r="C32" s="15">
        <v>1.23</v>
      </c>
      <c r="D32" s="14">
        <v>8</v>
      </c>
      <c r="E32" s="23">
        <f>ROUND(C32*D32,2)</f>
        <v>9.84</v>
      </c>
      <c r="F32" s="16">
        <v>0</v>
      </c>
      <c r="G32" s="23">
        <f>ROUND(E32*F32,2)</f>
        <v>0</v>
      </c>
      <c r="H32" s="23">
        <f>ROUND(E32-G32,2)</f>
        <v>9.84</v>
      </c>
    </row>
    <row r="33" spans="1:8" x14ac:dyDescent="0.25">
      <c r="A33" s="14" t="s">
        <v>468</v>
      </c>
      <c r="B33" s="14" t="s">
        <v>18</v>
      </c>
      <c r="C33" s="15">
        <v>3.73</v>
      </c>
      <c r="D33" s="14">
        <v>0.6</v>
      </c>
      <c r="E33" s="23">
        <f>ROUND(C33*D33,2)</f>
        <v>2.2400000000000002</v>
      </c>
      <c r="F33" s="16">
        <v>0</v>
      </c>
      <c r="G33" s="23">
        <f>ROUND(E33*F33,2)</f>
        <v>0</v>
      </c>
      <c r="H33" s="23">
        <f>ROUND(E33-G33,2)</f>
        <v>2.2400000000000002</v>
      </c>
    </row>
    <row r="34" spans="1:8" x14ac:dyDescent="0.25">
      <c r="A34" s="13" t="s">
        <v>33</v>
      </c>
      <c r="C34" s="23"/>
      <c r="E34" s="23"/>
    </row>
    <row r="35" spans="1:8" x14ac:dyDescent="0.25">
      <c r="A35" s="14" t="s">
        <v>209</v>
      </c>
      <c r="B35" s="14" t="s">
        <v>29</v>
      </c>
      <c r="C35" s="15">
        <v>1.31</v>
      </c>
      <c r="D35" s="14">
        <v>77</v>
      </c>
      <c r="E35" s="23">
        <f>ROUND(C35*D35,2)</f>
        <v>100.87</v>
      </c>
      <c r="F35" s="16">
        <v>0</v>
      </c>
      <c r="G35" s="23">
        <f>ROUND(E35*F35,2)</f>
        <v>0</v>
      </c>
      <c r="H35" s="23">
        <f>ROUND(E35-G35,2)</f>
        <v>100.87</v>
      </c>
    </row>
    <row r="36" spans="1:8" x14ac:dyDescent="0.25">
      <c r="A36" s="14" t="s">
        <v>176</v>
      </c>
      <c r="B36" s="14" t="s">
        <v>177</v>
      </c>
      <c r="C36" s="15">
        <v>0.28999999999999998</v>
      </c>
      <c r="D36" s="14">
        <v>77</v>
      </c>
      <c r="E36" s="23">
        <f>ROUND(C36*D36,2)</f>
        <v>22.33</v>
      </c>
      <c r="F36" s="16">
        <v>0</v>
      </c>
      <c r="G36" s="23">
        <f>ROUND(E36*F36,2)</f>
        <v>0</v>
      </c>
      <c r="H36" s="23">
        <f>ROUND(E36-G36,2)</f>
        <v>22.33</v>
      </c>
    </row>
    <row r="37" spans="1:8" x14ac:dyDescent="0.25">
      <c r="A37" s="13" t="s">
        <v>113</v>
      </c>
      <c r="C37" s="23"/>
      <c r="E37" s="23"/>
    </row>
    <row r="38" spans="1:8" x14ac:dyDescent="0.25">
      <c r="A38" s="14" t="s">
        <v>179</v>
      </c>
      <c r="B38" s="14" t="s">
        <v>26</v>
      </c>
      <c r="C38" s="15">
        <v>2</v>
      </c>
      <c r="D38" s="14">
        <v>0.5</v>
      </c>
      <c r="E38" s="23">
        <f>ROUND(C38*D38,2)</f>
        <v>1</v>
      </c>
      <c r="F38" s="16">
        <v>0</v>
      </c>
      <c r="G38" s="23">
        <f>ROUND(E38*F38,2)</f>
        <v>0</v>
      </c>
      <c r="H38" s="23">
        <f>ROUND(E38-G38,2)</f>
        <v>1</v>
      </c>
    </row>
    <row r="39" spans="1:8" x14ac:dyDescent="0.25">
      <c r="A39" s="14" t="s">
        <v>180</v>
      </c>
      <c r="B39" s="14" t="s">
        <v>26</v>
      </c>
      <c r="C39" s="15">
        <v>3.5</v>
      </c>
      <c r="D39" s="14">
        <v>0.5</v>
      </c>
      <c r="E39" s="23">
        <f>ROUND(C39*D39,2)</f>
        <v>1.75</v>
      </c>
      <c r="F39" s="16">
        <v>0</v>
      </c>
      <c r="G39" s="23">
        <f>ROUND(E39*F39,2)</f>
        <v>0</v>
      </c>
      <c r="H39" s="23">
        <f>ROUND(E39-G39,2)</f>
        <v>1.75</v>
      </c>
    </row>
    <row r="40" spans="1:8" x14ac:dyDescent="0.25">
      <c r="A40" s="14" t="s">
        <v>182</v>
      </c>
      <c r="B40" s="14" t="s">
        <v>26</v>
      </c>
      <c r="C40" s="15">
        <v>2.86</v>
      </c>
      <c r="D40" s="14">
        <v>4</v>
      </c>
      <c r="E40" s="23">
        <f>ROUND(C40*D40,2)</f>
        <v>11.44</v>
      </c>
      <c r="F40" s="16">
        <v>0</v>
      </c>
      <c r="G40" s="23">
        <f>ROUND(E40*F40,2)</f>
        <v>0</v>
      </c>
      <c r="H40" s="23">
        <f>ROUND(E40-G40,2)</f>
        <v>11.44</v>
      </c>
    </row>
    <row r="41" spans="1:8" x14ac:dyDescent="0.25">
      <c r="A41" s="14" t="s">
        <v>181</v>
      </c>
      <c r="B41" s="14" t="s">
        <v>26</v>
      </c>
      <c r="C41" s="15">
        <v>4.17</v>
      </c>
      <c r="D41" s="14">
        <v>0.25</v>
      </c>
      <c r="E41" s="23">
        <f>ROUND(C41*D41,2)</f>
        <v>1.04</v>
      </c>
      <c r="F41" s="16">
        <v>0</v>
      </c>
      <c r="G41" s="23">
        <f>ROUND(E41*F41,2)</f>
        <v>0</v>
      </c>
      <c r="H41" s="23">
        <f>ROUND(E41-G41,2)</f>
        <v>1.04</v>
      </c>
    </row>
    <row r="42" spans="1:8" x14ac:dyDescent="0.25">
      <c r="A42" s="14" t="s">
        <v>114</v>
      </c>
      <c r="B42" s="14" t="s">
        <v>26</v>
      </c>
      <c r="C42" s="15">
        <v>3.3</v>
      </c>
      <c r="D42" s="14">
        <v>0.1</v>
      </c>
      <c r="E42" s="23">
        <f>ROUND(C42*D42,2)</f>
        <v>0.33</v>
      </c>
      <c r="F42" s="16">
        <v>0</v>
      </c>
      <c r="G42" s="23">
        <f>ROUND(E42*F42,2)</f>
        <v>0</v>
      </c>
      <c r="H42" s="23">
        <f>ROUND(E42-G42,2)</f>
        <v>0.33</v>
      </c>
    </row>
    <row r="43" spans="1:8" x14ac:dyDescent="0.25">
      <c r="A43" s="13" t="s">
        <v>61</v>
      </c>
      <c r="C43" s="23"/>
      <c r="E43" s="23"/>
    </row>
    <row r="44" spans="1:8" x14ac:dyDescent="0.25">
      <c r="A44" s="14" t="s">
        <v>183</v>
      </c>
      <c r="B44" s="14" t="s">
        <v>21</v>
      </c>
      <c r="C44" s="15">
        <v>13.6</v>
      </c>
      <c r="D44" s="14">
        <v>5.7</v>
      </c>
      <c r="E44" s="23">
        <f>ROUND(C44*D44,2)</f>
        <v>77.52</v>
      </c>
      <c r="F44" s="16">
        <v>0</v>
      </c>
      <c r="G44" s="23">
        <f>ROUND(E44*F44,2)</f>
        <v>0</v>
      </c>
      <c r="H44" s="23">
        <f>ROUND(E44-G44,2)</f>
        <v>77.52</v>
      </c>
    </row>
    <row r="45" spans="1:8" x14ac:dyDescent="0.25">
      <c r="A45" s="13" t="s">
        <v>130</v>
      </c>
      <c r="C45" s="23"/>
      <c r="E45" s="23"/>
    </row>
    <row r="46" spans="1:8" x14ac:dyDescent="0.25">
      <c r="A46" s="14" t="s">
        <v>184</v>
      </c>
      <c r="B46" s="14" t="s">
        <v>123</v>
      </c>
      <c r="C46" s="15">
        <v>0.3</v>
      </c>
      <c r="D46" s="14">
        <v>156</v>
      </c>
      <c r="E46" s="23">
        <f>ROUND(C46*D46,2)</f>
        <v>46.8</v>
      </c>
      <c r="F46" s="16">
        <v>0</v>
      </c>
      <c r="G46" s="23">
        <f>ROUND(E46*F46,2)</f>
        <v>0</v>
      </c>
      <c r="H46" s="23">
        <f>ROUND(E46-G46,2)</f>
        <v>46.8</v>
      </c>
    </row>
    <row r="47" spans="1:8" x14ac:dyDescent="0.25">
      <c r="A47" s="13" t="s">
        <v>185</v>
      </c>
      <c r="C47" s="23"/>
      <c r="E47" s="23"/>
    </row>
    <row r="48" spans="1:8" x14ac:dyDescent="0.25">
      <c r="A48" s="14" t="s">
        <v>186</v>
      </c>
      <c r="B48" s="14" t="s">
        <v>123</v>
      </c>
      <c r="C48" s="15">
        <v>0.4</v>
      </c>
      <c r="D48" s="14">
        <v>156</v>
      </c>
      <c r="E48" s="23">
        <f>ROUND(C48*D48,2)</f>
        <v>62.4</v>
      </c>
      <c r="F48" s="16">
        <v>0</v>
      </c>
      <c r="G48" s="23">
        <f>ROUND(E48*F48,2)</f>
        <v>0</v>
      </c>
      <c r="H48" s="23">
        <f>ROUND(E48-G48,2)</f>
        <v>62.4</v>
      </c>
    </row>
    <row r="49" spans="1:8" x14ac:dyDescent="0.25">
      <c r="A49" s="13" t="s">
        <v>99</v>
      </c>
      <c r="C49" s="23"/>
      <c r="E49" s="23"/>
    </row>
    <row r="50" spans="1:8" x14ac:dyDescent="0.25">
      <c r="A50" s="14" t="s">
        <v>187</v>
      </c>
      <c r="B50" s="14" t="s">
        <v>48</v>
      </c>
      <c r="C50" s="15">
        <v>4.5</v>
      </c>
      <c r="D50" s="14">
        <v>1</v>
      </c>
      <c r="E50" s="23">
        <f>ROUND(C50*D50,2)</f>
        <v>4.5</v>
      </c>
      <c r="F50" s="16">
        <v>0</v>
      </c>
      <c r="G50" s="23">
        <f>ROUND(E50*F50,2)</f>
        <v>0</v>
      </c>
      <c r="H50" s="23">
        <f>ROUND(E50-G50,2)</f>
        <v>4.5</v>
      </c>
    </row>
    <row r="51" spans="1:8" x14ac:dyDescent="0.25">
      <c r="A51" s="13" t="s">
        <v>115</v>
      </c>
      <c r="C51" s="23"/>
      <c r="E51" s="23"/>
    </row>
    <row r="52" spans="1:8" x14ac:dyDescent="0.25">
      <c r="A52" s="14" t="s">
        <v>188</v>
      </c>
      <c r="B52" s="14" t="s">
        <v>48</v>
      </c>
      <c r="C52" s="15">
        <v>8</v>
      </c>
      <c r="D52" s="14">
        <v>1</v>
      </c>
      <c r="E52" s="23">
        <f>ROUND(C52*D52,2)</f>
        <v>8</v>
      </c>
      <c r="F52" s="16">
        <v>0</v>
      </c>
      <c r="G52" s="23">
        <f>ROUND(E52*F52,2)</f>
        <v>0</v>
      </c>
      <c r="H52" s="23">
        <f>ROUND(E52-G52,2)</f>
        <v>8</v>
      </c>
    </row>
    <row r="53" spans="1:8" x14ac:dyDescent="0.25">
      <c r="A53" s="13" t="s">
        <v>117</v>
      </c>
      <c r="C53" s="23"/>
      <c r="E53" s="23"/>
    </row>
    <row r="54" spans="1:8" x14ac:dyDescent="0.25">
      <c r="A54" s="14" t="s">
        <v>118</v>
      </c>
      <c r="B54" s="14" t="s">
        <v>48</v>
      </c>
      <c r="C54" s="15">
        <v>10</v>
      </c>
      <c r="D54" s="14">
        <v>0.33300000000000002</v>
      </c>
      <c r="E54" s="23">
        <f>ROUND(C54*D54,2)</f>
        <v>3.33</v>
      </c>
      <c r="F54" s="16">
        <v>0</v>
      </c>
      <c r="G54" s="23">
        <f>ROUND(E54*F54,2)</f>
        <v>0</v>
      </c>
      <c r="H54" s="23">
        <f>ROUND(E54-G54,2)</f>
        <v>3.33</v>
      </c>
    </row>
    <row r="55" spans="1:8" x14ac:dyDescent="0.25">
      <c r="A55" s="13" t="s">
        <v>37</v>
      </c>
      <c r="C55" s="23"/>
      <c r="E55" s="23"/>
    </row>
    <row r="56" spans="1:8" x14ac:dyDescent="0.25">
      <c r="A56" s="14" t="s">
        <v>38</v>
      </c>
      <c r="B56" s="14" t="s">
        <v>39</v>
      </c>
      <c r="C56" s="15">
        <v>19.28</v>
      </c>
      <c r="D56" s="14">
        <v>0.54759999999999998</v>
      </c>
      <c r="E56" s="23">
        <f>ROUND(C56*D56,2)</f>
        <v>10.56</v>
      </c>
      <c r="F56" s="16">
        <v>0</v>
      </c>
      <c r="G56" s="23">
        <f>ROUND(E56*F56,2)</f>
        <v>0</v>
      </c>
      <c r="H56" s="23">
        <f>ROUND(E56-G56,2)</f>
        <v>10.56</v>
      </c>
    </row>
    <row r="57" spans="1:8" x14ac:dyDescent="0.25">
      <c r="A57" s="14" t="s">
        <v>133</v>
      </c>
      <c r="B57" s="14" t="s">
        <v>39</v>
      </c>
      <c r="C57" s="15">
        <v>19.28</v>
      </c>
      <c r="D57" s="14">
        <v>0.12690000000000001</v>
      </c>
      <c r="E57" s="23">
        <f>ROUND(C57*D57,2)</f>
        <v>2.4500000000000002</v>
      </c>
      <c r="F57" s="16">
        <v>0</v>
      </c>
      <c r="G57" s="23">
        <f>ROUND(E57*F57,2)</f>
        <v>0</v>
      </c>
      <c r="H57" s="23">
        <f>ROUND(E57-G57,2)</f>
        <v>2.4500000000000002</v>
      </c>
    </row>
    <row r="58" spans="1:8" x14ac:dyDescent="0.25">
      <c r="A58" s="13" t="s">
        <v>40</v>
      </c>
      <c r="C58" s="23"/>
      <c r="E58" s="23"/>
    </row>
    <row r="59" spans="1:8" x14ac:dyDescent="0.25">
      <c r="A59" s="14" t="s">
        <v>41</v>
      </c>
      <c r="B59" s="14" t="s">
        <v>39</v>
      </c>
      <c r="C59" s="15">
        <v>9.06</v>
      </c>
      <c r="D59" s="14">
        <v>3.5249999999999999</v>
      </c>
      <c r="E59" s="23">
        <f>ROUND(C59*D59,2)</f>
        <v>31.94</v>
      </c>
      <c r="F59" s="16">
        <v>0</v>
      </c>
      <c r="G59" s="23">
        <f>ROUND(E59*F59,2)</f>
        <v>0</v>
      </c>
      <c r="H59" s="23">
        <f>ROUND(E59-G59,2)</f>
        <v>31.94</v>
      </c>
    </row>
    <row r="60" spans="1:8" x14ac:dyDescent="0.25">
      <c r="A60" s="13" t="s">
        <v>43</v>
      </c>
      <c r="C60" s="23"/>
      <c r="E60" s="23"/>
    </row>
    <row r="61" spans="1:8" x14ac:dyDescent="0.25">
      <c r="A61" s="14" t="s">
        <v>41</v>
      </c>
      <c r="B61" s="14" t="s">
        <v>39</v>
      </c>
      <c r="C61" s="15">
        <v>9.06</v>
      </c>
      <c r="D61" s="14">
        <v>0.25</v>
      </c>
      <c r="E61" s="23">
        <f>ROUND(C61*D61,2)</f>
        <v>2.27</v>
      </c>
      <c r="F61" s="16">
        <v>0</v>
      </c>
      <c r="G61" s="23">
        <f>ROUND(E61*F61,2)</f>
        <v>0</v>
      </c>
      <c r="H61" s="23">
        <f>ROUND(E61-G61,2)</f>
        <v>2.27</v>
      </c>
    </row>
    <row r="62" spans="1:8" x14ac:dyDescent="0.25">
      <c r="A62" s="14" t="s">
        <v>42</v>
      </c>
      <c r="B62" s="14" t="s">
        <v>39</v>
      </c>
      <c r="C62" s="15">
        <v>9.06</v>
      </c>
      <c r="D62" s="14">
        <v>7.8600000000000003E-2</v>
      </c>
      <c r="E62" s="23">
        <f>ROUND(C62*D62,2)</f>
        <v>0.71</v>
      </c>
      <c r="F62" s="16">
        <v>0</v>
      </c>
      <c r="G62" s="23">
        <f>ROUND(E62*F62,2)</f>
        <v>0</v>
      </c>
      <c r="H62" s="23">
        <f>ROUND(E62-G62,2)</f>
        <v>0.71</v>
      </c>
    </row>
    <row r="63" spans="1:8" x14ac:dyDescent="0.25">
      <c r="A63" s="13" t="s">
        <v>100</v>
      </c>
      <c r="C63" s="23"/>
      <c r="E63" s="23"/>
    </row>
    <row r="64" spans="1:8" x14ac:dyDescent="0.25">
      <c r="A64" s="14" t="s">
        <v>41</v>
      </c>
      <c r="B64" s="14" t="s">
        <v>39</v>
      </c>
      <c r="C64" s="15">
        <v>9.06</v>
      </c>
      <c r="D64" s="14">
        <v>1.5</v>
      </c>
      <c r="E64" s="23">
        <f>ROUND(C64*D64,2)</f>
        <v>13.59</v>
      </c>
      <c r="F64" s="16">
        <v>0</v>
      </c>
      <c r="G64" s="23">
        <f>ROUND(E64*F64,2)</f>
        <v>0</v>
      </c>
      <c r="H64" s="23">
        <f>ROUND(E64-G64,2)</f>
        <v>13.59</v>
      </c>
    </row>
    <row r="65" spans="1:8" x14ac:dyDescent="0.25">
      <c r="A65" s="14" t="s">
        <v>44</v>
      </c>
      <c r="B65" s="14" t="s">
        <v>39</v>
      </c>
      <c r="C65" s="15">
        <v>19.260000000000002</v>
      </c>
      <c r="D65" s="14">
        <v>0.49480000000000002</v>
      </c>
      <c r="E65" s="23">
        <f>ROUND(C65*D65,2)</f>
        <v>9.5299999999999994</v>
      </c>
      <c r="F65" s="16">
        <v>0</v>
      </c>
      <c r="G65" s="23">
        <f>ROUND(E65*F65,2)</f>
        <v>0</v>
      </c>
      <c r="H65" s="23">
        <f>ROUND(E65-G65,2)</f>
        <v>9.5299999999999994</v>
      </c>
    </row>
    <row r="66" spans="1:8" x14ac:dyDescent="0.25">
      <c r="A66" s="13" t="s">
        <v>45</v>
      </c>
      <c r="C66" s="23"/>
      <c r="E66" s="23"/>
    </row>
    <row r="67" spans="1:8" x14ac:dyDescent="0.25">
      <c r="A67" s="14" t="s">
        <v>38</v>
      </c>
      <c r="B67" s="14" t="s">
        <v>19</v>
      </c>
      <c r="C67" s="15">
        <v>2.94</v>
      </c>
      <c r="D67" s="14">
        <v>7.6210000000000004</v>
      </c>
      <c r="E67" s="23">
        <f>ROUND(C67*D67,2)</f>
        <v>22.41</v>
      </c>
      <c r="F67" s="16">
        <v>0</v>
      </c>
      <c r="G67" s="23">
        <f>ROUND(E67*F67,2)</f>
        <v>0</v>
      </c>
      <c r="H67" s="23">
        <f>ROUND(E67-G67,2)</f>
        <v>22.41</v>
      </c>
    </row>
    <row r="68" spans="1:8" x14ac:dyDescent="0.25">
      <c r="A68" s="14" t="s">
        <v>133</v>
      </c>
      <c r="B68" s="14" t="s">
        <v>19</v>
      </c>
      <c r="C68" s="15">
        <v>2.94</v>
      </c>
      <c r="D68" s="14">
        <v>2.7765</v>
      </c>
      <c r="E68" s="23">
        <f>ROUND(C68*D68,2)</f>
        <v>8.16</v>
      </c>
      <c r="F68" s="16">
        <v>0</v>
      </c>
      <c r="G68" s="23">
        <f>ROUND(E68*F68,2)</f>
        <v>0</v>
      </c>
      <c r="H68" s="23">
        <f>ROUND(E68-G68,2)</f>
        <v>8.16</v>
      </c>
    </row>
    <row r="69" spans="1:8" x14ac:dyDescent="0.25">
      <c r="A69" s="14" t="s">
        <v>189</v>
      </c>
      <c r="B69" s="14" t="s">
        <v>19</v>
      </c>
      <c r="C69" s="15">
        <v>2.94</v>
      </c>
      <c r="D69" s="14">
        <v>26.8827</v>
      </c>
      <c r="E69" s="23">
        <f>ROUND(C69*D69,2)</f>
        <v>79.040000000000006</v>
      </c>
      <c r="F69" s="16">
        <v>0</v>
      </c>
      <c r="G69" s="23">
        <f>ROUND(E69*F69,2)</f>
        <v>0</v>
      </c>
      <c r="H69" s="23">
        <f>ROUND(E69-G69,2)</f>
        <v>79.040000000000006</v>
      </c>
    </row>
    <row r="70" spans="1:8" x14ac:dyDescent="0.25">
      <c r="A70" s="13" t="s">
        <v>47</v>
      </c>
      <c r="C70" s="23"/>
      <c r="E70" s="23"/>
    </row>
    <row r="71" spans="1:8" x14ac:dyDescent="0.25">
      <c r="A71" s="14" t="s">
        <v>42</v>
      </c>
      <c r="B71" s="14" t="s">
        <v>48</v>
      </c>
      <c r="C71" s="15">
        <v>11.59</v>
      </c>
      <c r="D71" s="14">
        <v>1</v>
      </c>
      <c r="E71" s="23">
        <f>ROUND(C71*D71,2)</f>
        <v>11.59</v>
      </c>
      <c r="F71" s="16">
        <v>0</v>
      </c>
      <c r="G71" s="23">
        <f>ROUND(E71*F71,2)</f>
        <v>0</v>
      </c>
      <c r="H71" s="23">
        <f t="shared" ref="H71:H77" si="3">ROUND(E71-G71,2)</f>
        <v>11.59</v>
      </c>
    </row>
    <row r="72" spans="1:8" x14ac:dyDescent="0.25">
      <c r="A72" s="14" t="s">
        <v>38</v>
      </c>
      <c r="B72" s="14" t="s">
        <v>48</v>
      </c>
      <c r="C72" s="15">
        <v>6.08</v>
      </c>
      <c r="D72" s="14">
        <v>1</v>
      </c>
      <c r="E72" s="23">
        <f>ROUND(C72*D72,2)</f>
        <v>6.08</v>
      </c>
      <c r="F72" s="16">
        <v>0</v>
      </c>
      <c r="G72" s="23">
        <f>ROUND(E72*F72,2)</f>
        <v>0</v>
      </c>
      <c r="H72" s="23">
        <f t="shared" si="3"/>
        <v>6.08</v>
      </c>
    </row>
    <row r="73" spans="1:8" x14ac:dyDescent="0.25">
      <c r="A73" s="14" t="s">
        <v>133</v>
      </c>
      <c r="B73" s="14" t="s">
        <v>48</v>
      </c>
      <c r="C73" s="15">
        <v>7.51</v>
      </c>
      <c r="D73" s="14">
        <v>1</v>
      </c>
      <c r="E73" s="23">
        <f>ROUND(C73*D73,2)</f>
        <v>7.51</v>
      </c>
      <c r="F73" s="16">
        <v>0</v>
      </c>
      <c r="G73" s="23">
        <f>ROUND(E73*F73,2)</f>
        <v>0</v>
      </c>
      <c r="H73" s="23">
        <f t="shared" si="3"/>
        <v>7.51</v>
      </c>
    </row>
    <row r="74" spans="1:8" x14ac:dyDescent="0.25">
      <c r="A74" s="14" t="s">
        <v>189</v>
      </c>
      <c r="B74" s="14" t="s">
        <v>48</v>
      </c>
      <c r="C74" s="15">
        <v>14.31</v>
      </c>
      <c r="D74" s="14">
        <v>1</v>
      </c>
      <c r="E74" s="23">
        <f>ROUND(C74*D74,2)</f>
        <v>14.31</v>
      </c>
      <c r="F74" s="16">
        <v>0</v>
      </c>
      <c r="G74" s="23">
        <f>ROUND(E74*F74,2)</f>
        <v>0</v>
      </c>
      <c r="H74" s="23">
        <f t="shared" si="3"/>
        <v>14.31</v>
      </c>
    </row>
    <row r="75" spans="1:8" x14ac:dyDescent="0.25">
      <c r="A75" s="9" t="s">
        <v>49</v>
      </c>
      <c r="B75" s="9" t="s">
        <v>48</v>
      </c>
      <c r="C75" s="10">
        <v>30.28</v>
      </c>
      <c r="D75" s="9">
        <v>1</v>
      </c>
      <c r="E75" s="22">
        <f>ROUND(C75*D75,2)</f>
        <v>30.28</v>
      </c>
      <c r="F75" s="11">
        <v>0</v>
      </c>
      <c r="G75" s="22">
        <f>ROUND(E75*F75,2)</f>
        <v>0</v>
      </c>
      <c r="H75" s="22">
        <f t="shared" si="3"/>
        <v>30.28</v>
      </c>
    </row>
    <row r="76" spans="1:8" x14ac:dyDescent="0.25">
      <c r="A76" s="7" t="s">
        <v>50</v>
      </c>
      <c r="C76" s="23"/>
      <c r="E76" s="23">
        <f>SUM(E12:E75)</f>
        <v>996.94999999999993</v>
      </c>
      <c r="G76" s="12">
        <f>SUM(G12:G75)</f>
        <v>0</v>
      </c>
      <c r="H76" s="12">
        <f t="shared" si="3"/>
        <v>996.95</v>
      </c>
    </row>
    <row r="77" spans="1:8" x14ac:dyDescent="0.25">
      <c r="A77" s="7" t="s">
        <v>51</v>
      </c>
      <c r="C77" s="23"/>
      <c r="E77" s="23" t="e">
        <f>+#REF!-E76</f>
        <v>#REF!</v>
      </c>
      <c r="G77" s="12" t="e">
        <f>+#REF!-G76</f>
        <v>#REF!</v>
      </c>
      <c r="H77" s="12" t="e">
        <f t="shared" si="3"/>
        <v>#REF!</v>
      </c>
    </row>
    <row r="78" spans="1:8" x14ac:dyDescent="0.25">
      <c r="A78" t="s">
        <v>12</v>
      </c>
      <c r="C78" s="23"/>
      <c r="E78" s="23"/>
    </row>
    <row r="79" spans="1:8" x14ac:dyDescent="0.25">
      <c r="A79" s="7" t="s">
        <v>52</v>
      </c>
      <c r="C79" s="23"/>
      <c r="E79" s="23"/>
    </row>
    <row r="80" spans="1:8" x14ac:dyDescent="0.25">
      <c r="A80" s="14" t="s">
        <v>42</v>
      </c>
      <c r="B80" s="14" t="s">
        <v>48</v>
      </c>
      <c r="C80" s="15">
        <v>32.4</v>
      </c>
      <c r="D80" s="14">
        <v>1</v>
      </c>
      <c r="E80" s="23">
        <f>ROUND(C80*D80,2)</f>
        <v>32.4</v>
      </c>
      <c r="F80" s="16">
        <v>0</v>
      </c>
      <c r="G80" s="23">
        <f>ROUND(E80*F80,2)</f>
        <v>0</v>
      </c>
      <c r="H80" s="23">
        <f t="shared" ref="H80:H86" si="4">ROUND(E80-G80,2)</f>
        <v>32.4</v>
      </c>
    </row>
    <row r="81" spans="1:8" x14ac:dyDescent="0.25">
      <c r="A81" s="14" t="s">
        <v>38</v>
      </c>
      <c r="B81" s="14" t="s">
        <v>48</v>
      </c>
      <c r="C81" s="15">
        <v>46.96</v>
      </c>
      <c r="D81" s="14">
        <v>1</v>
      </c>
      <c r="E81" s="23">
        <f>ROUND(C81*D81,2)</f>
        <v>46.96</v>
      </c>
      <c r="F81" s="16">
        <v>0</v>
      </c>
      <c r="G81" s="23">
        <f>ROUND(E81*F81,2)</f>
        <v>0</v>
      </c>
      <c r="H81" s="23">
        <f t="shared" si="4"/>
        <v>46.96</v>
      </c>
    </row>
    <row r="82" spans="1:8" x14ac:dyDescent="0.25">
      <c r="A82" s="14" t="s">
        <v>133</v>
      </c>
      <c r="B82" s="14" t="s">
        <v>48</v>
      </c>
      <c r="C82" s="15">
        <v>35.96</v>
      </c>
      <c r="D82" s="14">
        <v>1</v>
      </c>
      <c r="E82" s="23">
        <f>ROUND(C82*D82,2)</f>
        <v>35.96</v>
      </c>
      <c r="F82" s="16">
        <v>0</v>
      </c>
      <c r="G82" s="23">
        <f>ROUND(E82*F82,2)</f>
        <v>0</v>
      </c>
      <c r="H82" s="23">
        <f t="shared" si="4"/>
        <v>35.96</v>
      </c>
    </row>
    <row r="83" spans="1:8" x14ac:dyDescent="0.25">
      <c r="A83" s="9" t="s">
        <v>189</v>
      </c>
      <c r="B83" s="9" t="s">
        <v>48</v>
      </c>
      <c r="C83" s="10">
        <v>59.44</v>
      </c>
      <c r="D83" s="9">
        <v>1</v>
      </c>
      <c r="E83" s="22">
        <f>ROUND(C83*D83,2)</f>
        <v>59.44</v>
      </c>
      <c r="F83" s="11">
        <v>0</v>
      </c>
      <c r="G83" s="22">
        <f>ROUND(E83*F83,2)</f>
        <v>0</v>
      </c>
      <c r="H83" s="22">
        <f t="shared" si="4"/>
        <v>59.44</v>
      </c>
    </row>
    <row r="84" spans="1:8" x14ac:dyDescent="0.25">
      <c r="A84" s="7" t="s">
        <v>53</v>
      </c>
      <c r="C84" s="23"/>
      <c r="E84" s="23">
        <f>SUM(E80:E83)</f>
        <v>174.76</v>
      </c>
      <c r="G84" s="12">
        <f>SUM(G80:G83)</f>
        <v>0</v>
      </c>
      <c r="H84" s="12">
        <f t="shared" si="4"/>
        <v>174.76</v>
      </c>
    </row>
    <row r="85" spans="1:8" x14ac:dyDescent="0.25">
      <c r="A85" s="7" t="s">
        <v>54</v>
      </c>
      <c r="C85" s="23"/>
      <c r="E85" s="23">
        <f>+E76+E84</f>
        <v>1171.71</v>
      </c>
      <c r="G85" s="12">
        <f>+G76+G84</f>
        <v>0</v>
      </c>
      <c r="H85" s="12">
        <f t="shared" si="4"/>
        <v>1171.71</v>
      </c>
    </row>
    <row r="86" spans="1:8" x14ac:dyDescent="0.25">
      <c r="A86" s="7" t="s">
        <v>55</v>
      </c>
      <c r="C86" s="23"/>
      <c r="E86" s="23" t="e">
        <f>+#REF!-E85</f>
        <v>#REF!</v>
      </c>
      <c r="G86" s="12" t="e">
        <f>+#REF!-G85</f>
        <v>#REF!</v>
      </c>
      <c r="H86" s="12" t="e">
        <f t="shared" si="4"/>
        <v>#REF!</v>
      </c>
    </row>
    <row r="87" spans="1:8" x14ac:dyDescent="0.25">
      <c r="A87" t="s">
        <v>119</v>
      </c>
      <c r="C87" s="23"/>
      <c r="E87" s="23"/>
    </row>
    <row r="88" spans="1:8" x14ac:dyDescent="0.25">
      <c r="A88" t="s">
        <v>483</v>
      </c>
      <c r="C88" s="23"/>
      <c r="E88" s="23"/>
    </row>
    <row r="89" spans="1:8" x14ac:dyDescent="0.25">
      <c r="C89" s="23"/>
      <c r="E89" s="23"/>
    </row>
    <row r="90" spans="1:8" x14ac:dyDescent="0.25">
      <c r="A90" s="7" t="s">
        <v>120</v>
      </c>
      <c r="C90" s="23"/>
      <c r="E90" s="23"/>
    </row>
    <row r="91" spans="1:8" x14ac:dyDescent="0.25">
      <c r="A91" s="7" t="s">
        <v>121</v>
      </c>
      <c r="C91" s="23"/>
      <c r="E91" s="23"/>
    </row>
    <row r="98" spans="1:5" x14ac:dyDescent="0.25">
      <c r="A98" t="str" cm="1">
        <f t="array" aca="1" ref="A98" ca="1">MID(CELL("filename",A1),FIND("]",CELL("filename",A1))+1,256)</f>
        <v>rice21</v>
      </c>
    </row>
    <row r="99" spans="1:5" x14ac:dyDescent="0.25">
      <c r="A99" s="7" t="s">
        <v>50</v>
      </c>
      <c r="E99" s="25">
        <f>VLOOKUP(A99,$A$1:$H$98,5,FALSE)</f>
        <v>996.94999999999993</v>
      </c>
    </row>
    <row r="100" spans="1:5" x14ac:dyDescent="0.25">
      <c r="A100" s="7" t="s">
        <v>288</v>
      </c>
      <c r="E100" s="25">
        <f>VLOOKUP(A100,$A$1:$H$98,5,FALSE)</f>
        <v>174.76</v>
      </c>
    </row>
    <row r="101" spans="1:5" x14ac:dyDescent="0.25">
      <c r="A101" s="7" t="s">
        <v>289</v>
      </c>
      <c r="E101" s="25">
        <f t="shared" ref="E101:E102" si="5">VLOOKUP(A101,$A$1:$H$98,5,FALSE)</f>
        <v>1171.71</v>
      </c>
    </row>
    <row r="102" spans="1:5" x14ac:dyDescent="0.25">
      <c r="A102" s="7" t="s">
        <v>55</v>
      </c>
      <c r="E102" s="25" t="e">
        <f t="shared" si="5"/>
        <v>#REF!</v>
      </c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2DB4A-0079-4C54-9FFC-7D00B74A596B}">
  <sheetPr codeName="Sheet64"/>
  <dimension ref="A1:H102"/>
  <sheetViews>
    <sheetView topLeftCell="A70" workbookViewId="0">
      <selection activeCell="D7" sqref="D7"/>
    </sheetView>
  </sheetViews>
  <sheetFormatPr defaultRowHeight="15" x14ac:dyDescent="0.25"/>
  <cols>
    <col min="1" max="1" width="22.42578125" customWidth="1"/>
    <col min="5" max="5" width="14.5703125" bestFit="1" customWidth="1"/>
    <col min="8" max="8" width="10.5703125" bestFit="1" customWidth="1"/>
  </cols>
  <sheetData>
    <row r="1" spans="1:8" x14ac:dyDescent="0.25">
      <c r="A1" s="81" t="s">
        <v>445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210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519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C8" s="23"/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4.5</v>
      </c>
      <c r="E12" s="23">
        <f>ROUND(C12*D12,2)</f>
        <v>36.229999999999997</v>
      </c>
      <c r="F12" s="16">
        <v>0</v>
      </c>
      <c r="G12" s="23">
        <f>ROUND(E12*F12,2)</f>
        <v>0</v>
      </c>
      <c r="H12" s="23">
        <f>ROUND(E12-G12,2)</f>
        <v>36.229999999999997</v>
      </c>
    </row>
    <row r="13" spans="1:8" x14ac:dyDescent="0.25">
      <c r="A13" s="14" t="s">
        <v>199</v>
      </c>
      <c r="B13" s="14" t="s">
        <v>16</v>
      </c>
      <c r="C13" s="15">
        <v>9.5</v>
      </c>
      <c r="D13" s="14">
        <v>1</v>
      </c>
      <c r="E13" s="23">
        <f>ROUND(C13*D13,2)</f>
        <v>9.5</v>
      </c>
      <c r="F13" s="16">
        <v>0</v>
      </c>
      <c r="G13" s="23">
        <f>ROUND(E13*F13,2)</f>
        <v>0</v>
      </c>
      <c r="H13" s="23">
        <f>ROUND(E13-G13,2)</f>
        <v>9.5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1.3</v>
      </c>
      <c r="E14" s="23">
        <f>ROUND(C14*D14,2)</f>
        <v>9.75</v>
      </c>
      <c r="F14" s="16">
        <v>0</v>
      </c>
      <c r="G14" s="23">
        <f>ROUND(E14*F14,2)</f>
        <v>0</v>
      </c>
      <c r="H14" s="23">
        <f>ROUND(E14-G14,2)</f>
        <v>9.75</v>
      </c>
    </row>
    <row r="15" spans="1:8" x14ac:dyDescent="0.25">
      <c r="A15" s="13" t="s">
        <v>20</v>
      </c>
      <c r="C15" s="23"/>
      <c r="E15" s="23"/>
    </row>
    <row r="16" spans="1:8" x14ac:dyDescent="0.25">
      <c r="A16" s="14" t="s">
        <v>166</v>
      </c>
      <c r="B16" s="14" t="s">
        <v>21</v>
      </c>
      <c r="C16" s="15">
        <v>26.41</v>
      </c>
      <c r="D16" s="14">
        <v>0.5</v>
      </c>
      <c r="E16" s="23">
        <f>ROUND(C16*D16,2)</f>
        <v>13.21</v>
      </c>
      <c r="F16" s="16">
        <v>0</v>
      </c>
      <c r="G16" s="23">
        <f>ROUND(E16*F16,2)</f>
        <v>0</v>
      </c>
      <c r="H16" s="23">
        <f>ROUND(E16-G16,2)</f>
        <v>13.21</v>
      </c>
    </row>
    <row r="17" spans="1:8" x14ac:dyDescent="0.25">
      <c r="A17" s="14" t="s">
        <v>153</v>
      </c>
      <c r="B17" s="14" t="s">
        <v>21</v>
      </c>
      <c r="C17" s="15">
        <v>43.41</v>
      </c>
      <c r="D17" s="14">
        <v>0.5</v>
      </c>
      <c r="E17" s="23">
        <f>ROUND(C17*D17,2)</f>
        <v>21.71</v>
      </c>
      <c r="F17" s="16">
        <v>0</v>
      </c>
      <c r="G17" s="23">
        <f>ROUND(E17*F17,2)</f>
        <v>0</v>
      </c>
      <c r="H17" s="23">
        <f>ROUND(E17-G17,2)</f>
        <v>21.71</v>
      </c>
    </row>
    <row r="18" spans="1:8" x14ac:dyDescent="0.25">
      <c r="A18" s="14" t="s">
        <v>167</v>
      </c>
      <c r="B18" s="14" t="s">
        <v>21</v>
      </c>
      <c r="C18" s="15">
        <v>31.08</v>
      </c>
      <c r="D18" s="14">
        <v>4.7</v>
      </c>
      <c r="E18" s="23">
        <f>ROUND(C18*D18,2)</f>
        <v>146.08000000000001</v>
      </c>
      <c r="F18" s="16">
        <v>0</v>
      </c>
      <c r="G18" s="23">
        <f>ROUND(E18*F18,2)</f>
        <v>0</v>
      </c>
      <c r="H18" s="23">
        <f>ROUND(E18-G18,2)</f>
        <v>146.08000000000001</v>
      </c>
    </row>
    <row r="19" spans="1:8" x14ac:dyDescent="0.25">
      <c r="A19" s="14" t="s">
        <v>168</v>
      </c>
      <c r="B19" s="14" t="s">
        <v>26</v>
      </c>
      <c r="C19" s="15">
        <v>18.2</v>
      </c>
      <c r="D19" s="14">
        <v>0.75</v>
      </c>
      <c r="E19" s="23">
        <f>ROUND(C19*D19,2)</f>
        <v>13.65</v>
      </c>
      <c r="F19" s="16">
        <v>0</v>
      </c>
      <c r="G19" s="23">
        <f>ROUND(E19*F19,2)</f>
        <v>0</v>
      </c>
      <c r="H19" s="23">
        <f>ROUND(E19-G19,2)</f>
        <v>13.65</v>
      </c>
    </row>
    <row r="20" spans="1:8" x14ac:dyDescent="0.25">
      <c r="A20" s="13" t="s">
        <v>23</v>
      </c>
      <c r="C20" s="23"/>
      <c r="E20" s="23"/>
    </row>
    <row r="21" spans="1:8" x14ac:dyDescent="0.25">
      <c r="A21" s="14" t="s">
        <v>515</v>
      </c>
      <c r="B21" s="14" t="s">
        <v>18</v>
      </c>
      <c r="C21" s="15">
        <v>2.76</v>
      </c>
      <c r="D21" s="14">
        <v>10</v>
      </c>
      <c r="E21" s="23">
        <f>ROUND(C21*D21,2)</f>
        <v>27.6</v>
      </c>
      <c r="F21" s="16">
        <v>0</v>
      </c>
      <c r="G21" s="23">
        <f>ROUND(E21*F21,2)</f>
        <v>0</v>
      </c>
      <c r="H21" s="23">
        <f>ROUND(E21-G21,2)</f>
        <v>27.6</v>
      </c>
    </row>
    <row r="22" spans="1:8" x14ac:dyDescent="0.25">
      <c r="A22" s="13" t="s">
        <v>24</v>
      </c>
      <c r="C22" s="23"/>
      <c r="E22" s="23"/>
    </row>
    <row r="23" spans="1:8" x14ac:dyDescent="0.25">
      <c r="A23" s="14" t="s">
        <v>25</v>
      </c>
      <c r="B23" s="14" t="s">
        <v>18</v>
      </c>
      <c r="C23" s="15">
        <v>0.12</v>
      </c>
      <c r="D23" s="14">
        <v>80</v>
      </c>
      <c r="E23" s="23">
        <f t="shared" ref="E23:E30" si="0">ROUND(C23*D23,2)</f>
        <v>9.6</v>
      </c>
      <c r="F23" s="16">
        <v>0</v>
      </c>
      <c r="G23" s="23">
        <f t="shared" ref="G23:G30" si="1">ROUND(E23*F23,2)</f>
        <v>0</v>
      </c>
      <c r="H23" s="23">
        <f t="shared" ref="H23:H30" si="2">ROUND(E23-G23,2)</f>
        <v>9.6</v>
      </c>
    </row>
    <row r="24" spans="1:8" x14ac:dyDescent="0.25">
      <c r="A24" s="14" t="s">
        <v>137</v>
      </c>
      <c r="B24" s="14" t="s">
        <v>26</v>
      </c>
      <c r="C24" s="15">
        <v>2.69</v>
      </c>
      <c r="D24" s="14">
        <v>2</v>
      </c>
      <c r="E24" s="23">
        <f t="shared" si="0"/>
        <v>5.38</v>
      </c>
      <c r="F24" s="16">
        <v>0</v>
      </c>
      <c r="G24" s="23">
        <f t="shared" si="1"/>
        <v>0</v>
      </c>
      <c r="H24" s="23">
        <f t="shared" si="2"/>
        <v>5.38</v>
      </c>
    </row>
    <row r="25" spans="1:8" x14ac:dyDescent="0.25">
      <c r="A25" s="14" t="s">
        <v>169</v>
      </c>
      <c r="B25" s="14" t="s">
        <v>26</v>
      </c>
      <c r="C25" s="15">
        <v>13.75</v>
      </c>
      <c r="D25" s="14">
        <v>1.3</v>
      </c>
      <c r="E25" s="23">
        <f t="shared" si="0"/>
        <v>17.88</v>
      </c>
      <c r="F25" s="16">
        <v>0</v>
      </c>
      <c r="G25" s="23">
        <f t="shared" si="1"/>
        <v>0</v>
      </c>
      <c r="H25" s="23">
        <f t="shared" si="2"/>
        <v>17.88</v>
      </c>
    </row>
    <row r="26" spans="1:8" x14ac:dyDescent="0.25">
      <c r="A26" s="14" t="s">
        <v>170</v>
      </c>
      <c r="B26" s="14" t="s">
        <v>18</v>
      </c>
      <c r="C26" s="15">
        <v>6.91</v>
      </c>
      <c r="D26" s="14">
        <v>3</v>
      </c>
      <c r="E26" s="23">
        <f t="shared" si="0"/>
        <v>20.73</v>
      </c>
      <c r="F26" s="16">
        <v>0</v>
      </c>
      <c r="G26" s="23">
        <f t="shared" si="1"/>
        <v>0</v>
      </c>
      <c r="H26" s="23">
        <f t="shared" si="2"/>
        <v>20.73</v>
      </c>
    </row>
    <row r="27" spans="1:8" x14ac:dyDescent="0.25">
      <c r="A27" s="14" t="s">
        <v>208</v>
      </c>
      <c r="B27" s="14" t="s">
        <v>18</v>
      </c>
      <c r="C27" s="15">
        <v>0.96</v>
      </c>
      <c r="D27" s="14">
        <v>31</v>
      </c>
      <c r="E27" s="23">
        <f t="shared" si="0"/>
        <v>29.76</v>
      </c>
      <c r="F27" s="16">
        <v>0</v>
      </c>
      <c r="G27" s="23">
        <f t="shared" si="1"/>
        <v>0</v>
      </c>
      <c r="H27" s="23">
        <f t="shared" si="2"/>
        <v>29.76</v>
      </c>
    </row>
    <row r="28" spans="1:8" x14ac:dyDescent="0.25">
      <c r="A28" s="14" t="s">
        <v>202</v>
      </c>
      <c r="B28" s="14" t="s">
        <v>18</v>
      </c>
      <c r="C28" s="15">
        <v>4.2699999999999996</v>
      </c>
      <c r="D28" s="14">
        <v>1</v>
      </c>
      <c r="E28" s="23">
        <f t="shared" si="0"/>
        <v>4.2699999999999996</v>
      </c>
      <c r="F28" s="16">
        <v>0</v>
      </c>
      <c r="G28" s="23">
        <f t="shared" si="1"/>
        <v>0</v>
      </c>
      <c r="H28" s="23">
        <f t="shared" si="2"/>
        <v>4.2699999999999996</v>
      </c>
    </row>
    <row r="29" spans="1:8" x14ac:dyDescent="0.25">
      <c r="A29" s="14" t="s">
        <v>173</v>
      </c>
      <c r="B29" s="14" t="s">
        <v>18</v>
      </c>
      <c r="C29" s="15">
        <v>16.5</v>
      </c>
      <c r="D29" s="14">
        <v>0.75</v>
      </c>
      <c r="E29" s="23">
        <f t="shared" si="0"/>
        <v>12.38</v>
      </c>
      <c r="F29" s="16">
        <v>0</v>
      </c>
      <c r="G29" s="23">
        <f t="shared" si="1"/>
        <v>0</v>
      </c>
      <c r="H29" s="23">
        <f t="shared" si="2"/>
        <v>12.38</v>
      </c>
    </row>
    <row r="30" spans="1:8" x14ac:dyDescent="0.25">
      <c r="A30" s="14" t="s">
        <v>171</v>
      </c>
      <c r="B30" s="14" t="s">
        <v>18</v>
      </c>
      <c r="C30" s="15">
        <v>61.59</v>
      </c>
      <c r="D30" s="14">
        <v>0.25</v>
      </c>
      <c r="E30" s="23">
        <f t="shared" si="0"/>
        <v>15.4</v>
      </c>
      <c r="F30" s="16">
        <v>0</v>
      </c>
      <c r="G30" s="23">
        <f t="shared" si="1"/>
        <v>0</v>
      </c>
      <c r="H30" s="23">
        <f t="shared" si="2"/>
        <v>15.4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395</v>
      </c>
      <c r="B32" s="14" t="s">
        <v>18</v>
      </c>
      <c r="C32" s="15">
        <v>1.23</v>
      </c>
      <c r="D32" s="14">
        <v>8</v>
      </c>
      <c r="E32" s="23">
        <f>ROUND(C32*D32,2)</f>
        <v>9.84</v>
      </c>
      <c r="F32" s="16">
        <v>0</v>
      </c>
      <c r="G32" s="23">
        <f>ROUND(E32*F32,2)</f>
        <v>0</v>
      </c>
      <c r="H32" s="23">
        <f>ROUND(E32-G32,2)</f>
        <v>9.84</v>
      </c>
    </row>
    <row r="33" spans="1:8" x14ac:dyDescent="0.25">
      <c r="A33" s="14" t="s">
        <v>468</v>
      </c>
      <c r="B33" s="14" t="s">
        <v>18</v>
      </c>
      <c r="C33" s="15">
        <v>3.73</v>
      </c>
      <c r="D33" s="14">
        <v>0.6</v>
      </c>
      <c r="E33" s="23">
        <f>ROUND(C33*D33,2)</f>
        <v>2.2400000000000002</v>
      </c>
      <c r="F33" s="16">
        <v>0</v>
      </c>
      <c r="G33" s="23">
        <f>ROUND(E33*F33,2)</f>
        <v>0</v>
      </c>
      <c r="H33" s="23">
        <f>ROUND(E33-G33,2)</f>
        <v>2.2400000000000002</v>
      </c>
    </row>
    <row r="34" spans="1:8" x14ac:dyDescent="0.25">
      <c r="A34" s="13" t="s">
        <v>33</v>
      </c>
      <c r="C34" s="23"/>
      <c r="E34" s="23"/>
    </row>
    <row r="35" spans="1:8" x14ac:dyDescent="0.25">
      <c r="A35" s="14" t="s">
        <v>209</v>
      </c>
      <c r="B35" s="14" t="s">
        <v>29</v>
      </c>
      <c r="C35" s="15">
        <v>1.31</v>
      </c>
      <c r="D35" s="14">
        <v>77</v>
      </c>
      <c r="E35" s="23">
        <f>ROUND(C35*D35,2)</f>
        <v>100.87</v>
      </c>
      <c r="F35" s="16">
        <v>0</v>
      </c>
      <c r="G35" s="23">
        <f>ROUND(E35*F35,2)</f>
        <v>0</v>
      </c>
      <c r="H35" s="23">
        <f>ROUND(E35-G35,2)</f>
        <v>100.87</v>
      </c>
    </row>
    <row r="36" spans="1:8" x14ac:dyDescent="0.25">
      <c r="A36" s="14" t="s">
        <v>176</v>
      </c>
      <c r="B36" s="14" t="s">
        <v>177</v>
      </c>
      <c r="C36" s="15">
        <v>0.28999999999999998</v>
      </c>
      <c r="D36" s="14">
        <v>77</v>
      </c>
      <c r="E36" s="23">
        <f>ROUND(C36*D36,2)</f>
        <v>22.33</v>
      </c>
      <c r="F36" s="16">
        <v>0</v>
      </c>
      <c r="G36" s="23">
        <f>ROUND(E36*F36,2)</f>
        <v>0</v>
      </c>
      <c r="H36" s="23">
        <f>ROUND(E36-G36,2)</f>
        <v>22.33</v>
      </c>
    </row>
    <row r="37" spans="1:8" x14ac:dyDescent="0.25">
      <c r="A37" s="13" t="s">
        <v>113</v>
      </c>
      <c r="C37" s="23"/>
      <c r="E37" s="23"/>
    </row>
    <row r="38" spans="1:8" x14ac:dyDescent="0.25">
      <c r="A38" s="14" t="s">
        <v>180</v>
      </c>
      <c r="B38" s="14" t="s">
        <v>26</v>
      </c>
      <c r="C38" s="15">
        <v>3.5</v>
      </c>
      <c r="D38" s="14">
        <v>0.5</v>
      </c>
      <c r="E38" s="23">
        <f>ROUND(C38*D38,2)</f>
        <v>1.75</v>
      </c>
      <c r="F38" s="16">
        <v>0</v>
      </c>
      <c r="G38" s="23">
        <f>ROUND(E38*F38,2)</f>
        <v>0</v>
      </c>
      <c r="H38" s="23">
        <f>ROUND(E38-G38,2)</f>
        <v>1.75</v>
      </c>
    </row>
    <row r="39" spans="1:8" x14ac:dyDescent="0.25">
      <c r="A39" s="14" t="s">
        <v>179</v>
      </c>
      <c r="B39" s="14" t="s">
        <v>26</v>
      </c>
      <c r="C39" s="15">
        <v>2</v>
      </c>
      <c r="D39" s="14">
        <v>0.5</v>
      </c>
      <c r="E39" s="23">
        <f>ROUND(C39*D39,2)</f>
        <v>1</v>
      </c>
      <c r="F39" s="16">
        <v>0</v>
      </c>
      <c r="G39" s="23">
        <f>ROUND(E39*F39,2)</f>
        <v>0</v>
      </c>
      <c r="H39" s="23">
        <f>ROUND(E39-G39,2)</f>
        <v>1</v>
      </c>
    </row>
    <row r="40" spans="1:8" x14ac:dyDescent="0.25">
      <c r="A40" s="14" t="s">
        <v>182</v>
      </c>
      <c r="B40" s="14" t="s">
        <v>26</v>
      </c>
      <c r="C40" s="15">
        <v>2.86</v>
      </c>
      <c r="D40" s="14">
        <v>4</v>
      </c>
      <c r="E40" s="23">
        <f>ROUND(C40*D40,2)</f>
        <v>11.44</v>
      </c>
      <c r="F40" s="16">
        <v>0</v>
      </c>
      <c r="G40" s="23">
        <f>ROUND(E40*F40,2)</f>
        <v>0</v>
      </c>
      <c r="H40" s="23">
        <f>ROUND(E40-G40,2)</f>
        <v>11.44</v>
      </c>
    </row>
    <row r="41" spans="1:8" x14ac:dyDescent="0.25">
      <c r="A41" s="14" t="s">
        <v>181</v>
      </c>
      <c r="B41" s="14" t="s">
        <v>26</v>
      </c>
      <c r="C41" s="15">
        <v>4.17</v>
      </c>
      <c r="D41" s="14">
        <v>0.25</v>
      </c>
      <c r="E41" s="23">
        <f>ROUND(C41*D41,2)</f>
        <v>1.04</v>
      </c>
      <c r="F41" s="16">
        <v>0</v>
      </c>
      <c r="G41" s="23">
        <f>ROUND(E41*F41,2)</f>
        <v>0</v>
      </c>
      <c r="H41" s="23">
        <f>ROUND(E41-G41,2)</f>
        <v>1.04</v>
      </c>
    </row>
    <row r="42" spans="1:8" x14ac:dyDescent="0.25">
      <c r="A42" s="14" t="s">
        <v>114</v>
      </c>
      <c r="B42" s="14" t="s">
        <v>26</v>
      </c>
      <c r="C42" s="15">
        <v>3.3</v>
      </c>
      <c r="D42" s="14">
        <v>0.1</v>
      </c>
      <c r="E42" s="23">
        <f>ROUND(C42*D42,2)</f>
        <v>0.33</v>
      </c>
      <c r="F42" s="16">
        <v>0</v>
      </c>
      <c r="G42" s="23">
        <f>ROUND(E42*F42,2)</f>
        <v>0</v>
      </c>
      <c r="H42" s="23">
        <f>ROUND(E42-G42,2)</f>
        <v>0.33</v>
      </c>
    </row>
    <row r="43" spans="1:8" x14ac:dyDescent="0.25">
      <c r="A43" s="13" t="s">
        <v>61</v>
      </c>
      <c r="C43" s="23"/>
      <c r="E43" s="23"/>
    </row>
    <row r="44" spans="1:8" x14ac:dyDescent="0.25">
      <c r="A44" s="14" t="s">
        <v>183</v>
      </c>
      <c r="B44" s="14" t="s">
        <v>21</v>
      </c>
      <c r="C44" s="15">
        <v>13.6</v>
      </c>
      <c r="D44" s="14">
        <v>5.7</v>
      </c>
      <c r="E44" s="23">
        <f>ROUND(C44*D44,2)</f>
        <v>77.52</v>
      </c>
      <c r="F44" s="16">
        <v>0</v>
      </c>
      <c r="G44" s="23">
        <f>ROUND(E44*F44,2)</f>
        <v>0</v>
      </c>
      <c r="H44" s="23">
        <f>ROUND(E44-G44,2)</f>
        <v>77.52</v>
      </c>
    </row>
    <row r="45" spans="1:8" x14ac:dyDescent="0.25">
      <c r="A45" s="13" t="s">
        <v>130</v>
      </c>
      <c r="C45" s="23"/>
      <c r="E45" s="23"/>
    </row>
    <row r="46" spans="1:8" x14ac:dyDescent="0.25">
      <c r="A46" s="14" t="s">
        <v>184</v>
      </c>
      <c r="B46" s="14" t="s">
        <v>123</v>
      </c>
      <c r="C46" s="15">
        <v>0.3</v>
      </c>
      <c r="D46" s="14">
        <v>156</v>
      </c>
      <c r="E46" s="23">
        <f>ROUND(C46*D46,2)</f>
        <v>46.8</v>
      </c>
      <c r="F46" s="16">
        <v>0</v>
      </c>
      <c r="G46" s="23">
        <f>ROUND(E46*F46,2)</f>
        <v>0</v>
      </c>
      <c r="H46" s="23">
        <f>ROUND(E46-G46,2)</f>
        <v>46.8</v>
      </c>
    </row>
    <row r="47" spans="1:8" x14ac:dyDescent="0.25">
      <c r="A47" s="13" t="s">
        <v>185</v>
      </c>
      <c r="C47" s="23"/>
      <c r="E47" s="23"/>
    </row>
    <row r="48" spans="1:8" x14ac:dyDescent="0.25">
      <c r="A48" s="14" t="s">
        <v>186</v>
      </c>
      <c r="B48" s="14" t="s">
        <v>123</v>
      </c>
      <c r="C48" s="15">
        <v>0.4</v>
      </c>
      <c r="D48" s="14">
        <v>156</v>
      </c>
      <c r="E48" s="23">
        <f>ROUND(C48*D48,2)</f>
        <v>62.4</v>
      </c>
      <c r="F48" s="16">
        <v>0</v>
      </c>
      <c r="G48" s="23">
        <f>ROUND(E48*F48,2)</f>
        <v>0</v>
      </c>
      <c r="H48" s="23">
        <f>ROUND(E48-G48,2)</f>
        <v>62.4</v>
      </c>
    </row>
    <row r="49" spans="1:8" x14ac:dyDescent="0.25">
      <c r="A49" s="13" t="s">
        <v>99</v>
      </c>
      <c r="C49" s="23"/>
      <c r="E49" s="23"/>
    </row>
    <row r="50" spans="1:8" x14ac:dyDescent="0.25">
      <c r="A50" s="14" t="s">
        <v>187</v>
      </c>
      <c r="B50" s="14" t="s">
        <v>48</v>
      </c>
      <c r="C50" s="15">
        <v>4.5</v>
      </c>
      <c r="D50" s="14">
        <v>0.5</v>
      </c>
      <c r="E50" s="23">
        <f>ROUND(C50*D50,2)</f>
        <v>2.25</v>
      </c>
      <c r="F50" s="16">
        <v>0</v>
      </c>
      <c r="G50" s="23">
        <f>ROUND(E50*F50,2)</f>
        <v>0</v>
      </c>
      <c r="H50" s="23">
        <f>ROUND(E50-G50,2)</f>
        <v>2.25</v>
      </c>
    </row>
    <row r="51" spans="1:8" x14ac:dyDescent="0.25">
      <c r="A51" s="13" t="s">
        <v>115</v>
      </c>
      <c r="C51" s="23"/>
      <c r="E51" s="23"/>
    </row>
    <row r="52" spans="1:8" x14ac:dyDescent="0.25">
      <c r="A52" s="14" t="s">
        <v>188</v>
      </c>
      <c r="B52" s="14" t="s">
        <v>48</v>
      </c>
      <c r="C52" s="15">
        <v>8</v>
      </c>
      <c r="D52" s="14">
        <v>1</v>
      </c>
      <c r="E52" s="23">
        <f>ROUND(C52*D52,2)</f>
        <v>8</v>
      </c>
      <c r="F52" s="16">
        <v>0</v>
      </c>
      <c r="G52" s="23">
        <f>ROUND(E52*F52,2)</f>
        <v>0</v>
      </c>
      <c r="H52" s="23">
        <f>ROUND(E52-G52,2)</f>
        <v>8</v>
      </c>
    </row>
    <row r="53" spans="1:8" x14ac:dyDescent="0.25">
      <c r="A53" s="13" t="s">
        <v>117</v>
      </c>
      <c r="C53" s="23"/>
      <c r="E53" s="23"/>
    </row>
    <row r="54" spans="1:8" x14ac:dyDescent="0.25">
      <c r="A54" s="14" t="s">
        <v>118</v>
      </c>
      <c r="B54" s="14" t="s">
        <v>48</v>
      </c>
      <c r="C54" s="15">
        <v>10</v>
      </c>
      <c r="D54" s="14">
        <v>0.33300000000000002</v>
      </c>
      <c r="E54" s="23">
        <f>ROUND(C54*D54,2)</f>
        <v>3.33</v>
      </c>
      <c r="F54" s="16">
        <v>0</v>
      </c>
      <c r="G54" s="23">
        <f>ROUND(E54*F54,2)</f>
        <v>0</v>
      </c>
      <c r="H54" s="23">
        <f>ROUND(E54-G54,2)</f>
        <v>3.33</v>
      </c>
    </row>
    <row r="55" spans="1:8" x14ac:dyDescent="0.25">
      <c r="A55" s="13" t="s">
        <v>37</v>
      </c>
      <c r="C55" s="23"/>
      <c r="E55" s="23"/>
    </row>
    <row r="56" spans="1:8" x14ac:dyDescent="0.25">
      <c r="A56" s="14" t="s">
        <v>38</v>
      </c>
      <c r="B56" s="14" t="s">
        <v>39</v>
      </c>
      <c r="C56" s="15">
        <v>19.28</v>
      </c>
      <c r="D56" s="14">
        <v>0.5</v>
      </c>
      <c r="E56" s="23">
        <f>ROUND(C56*D56,2)</f>
        <v>9.64</v>
      </c>
      <c r="F56" s="16">
        <v>0</v>
      </c>
      <c r="G56" s="23">
        <f>ROUND(E56*F56,2)</f>
        <v>0</v>
      </c>
      <c r="H56" s="23">
        <f>ROUND(E56-G56,2)</f>
        <v>9.64</v>
      </c>
    </row>
    <row r="57" spans="1:8" x14ac:dyDescent="0.25">
      <c r="A57" s="14" t="s">
        <v>133</v>
      </c>
      <c r="B57" s="14" t="s">
        <v>39</v>
      </c>
      <c r="C57" s="15">
        <v>19.28</v>
      </c>
      <c r="D57" s="14">
        <v>0.11</v>
      </c>
      <c r="E57" s="23">
        <f>ROUND(C57*D57,2)</f>
        <v>2.12</v>
      </c>
      <c r="F57" s="16">
        <v>0</v>
      </c>
      <c r="G57" s="23">
        <f>ROUND(E57*F57,2)</f>
        <v>0</v>
      </c>
      <c r="H57" s="23">
        <f>ROUND(E57-G57,2)</f>
        <v>2.12</v>
      </c>
    </row>
    <row r="58" spans="1:8" x14ac:dyDescent="0.25">
      <c r="A58" s="13" t="s">
        <v>40</v>
      </c>
      <c r="C58" s="23"/>
      <c r="E58" s="23"/>
    </row>
    <row r="59" spans="1:8" x14ac:dyDescent="0.25">
      <c r="A59" s="14" t="s">
        <v>41</v>
      </c>
      <c r="B59" s="14" t="s">
        <v>39</v>
      </c>
      <c r="C59" s="15">
        <v>9.06</v>
      </c>
      <c r="D59" s="14">
        <v>2.375</v>
      </c>
      <c r="E59" s="23">
        <f>ROUND(C59*D59,2)</f>
        <v>21.52</v>
      </c>
      <c r="F59" s="16">
        <v>0</v>
      </c>
      <c r="G59" s="23">
        <f>ROUND(E59*F59,2)</f>
        <v>0</v>
      </c>
      <c r="H59" s="23">
        <f>ROUND(E59-G59,2)</f>
        <v>21.52</v>
      </c>
    </row>
    <row r="60" spans="1:8" x14ac:dyDescent="0.25">
      <c r="A60" s="13" t="s">
        <v>43</v>
      </c>
      <c r="C60" s="23"/>
      <c r="E60" s="23"/>
    </row>
    <row r="61" spans="1:8" x14ac:dyDescent="0.25">
      <c r="A61" s="14" t="s">
        <v>41</v>
      </c>
      <c r="B61" s="14" t="s">
        <v>39</v>
      </c>
      <c r="C61" s="15">
        <v>9.06</v>
      </c>
      <c r="D61" s="14">
        <v>0.25</v>
      </c>
      <c r="E61" s="23">
        <f>ROUND(C61*D61,2)</f>
        <v>2.27</v>
      </c>
      <c r="F61" s="16">
        <v>0</v>
      </c>
      <c r="G61" s="23">
        <f>ROUND(E61*F61,2)</f>
        <v>0</v>
      </c>
      <c r="H61" s="23">
        <f>ROUND(E61-G61,2)</f>
        <v>2.27</v>
      </c>
    </row>
    <row r="62" spans="1:8" x14ac:dyDescent="0.25">
      <c r="A62" s="14" t="s">
        <v>42</v>
      </c>
      <c r="B62" s="14" t="s">
        <v>39</v>
      </c>
      <c r="C62" s="15">
        <v>9.06</v>
      </c>
      <c r="D62" s="14">
        <v>7.8600000000000003E-2</v>
      </c>
      <c r="E62" s="23">
        <f>ROUND(C62*D62,2)</f>
        <v>0.71</v>
      </c>
      <c r="F62" s="16">
        <v>0</v>
      </c>
      <c r="G62" s="23">
        <f>ROUND(E62*F62,2)</f>
        <v>0</v>
      </c>
      <c r="H62" s="23">
        <f>ROUND(E62-G62,2)</f>
        <v>0.71</v>
      </c>
    </row>
    <row r="63" spans="1:8" x14ac:dyDescent="0.25">
      <c r="A63" s="13" t="s">
        <v>100</v>
      </c>
      <c r="C63" s="23"/>
      <c r="E63" s="23"/>
    </row>
    <row r="64" spans="1:8" x14ac:dyDescent="0.25">
      <c r="A64" s="14" t="s">
        <v>41</v>
      </c>
      <c r="B64" s="14" t="s">
        <v>39</v>
      </c>
      <c r="C64" s="15">
        <v>9.06</v>
      </c>
      <c r="D64" s="14">
        <v>0.7</v>
      </c>
      <c r="E64" s="23">
        <f>ROUND(C64*D64,2)</f>
        <v>6.34</v>
      </c>
      <c r="F64" s="16">
        <v>0</v>
      </c>
      <c r="G64" s="23">
        <f>ROUND(E64*F64,2)</f>
        <v>0</v>
      </c>
      <c r="H64" s="23">
        <f>ROUND(E64-G64,2)</f>
        <v>6.34</v>
      </c>
    </row>
    <row r="65" spans="1:8" x14ac:dyDescent="0.25">
      <c r="A65" s="14" t="s">
        <v>44</v>
      </c>
      <c r="B65" s="14" t="s">
        <v>39</v>
      </c>
      <c r="C65" s="15">
        <v>19.27</v>
      </c>
      <c r="D65" s="14">
        <v>0.47960000000000003</v>
      </c>
      <c r="E65" s="23">
        <f>ROUND(C65*D65,2)</f>
        <v>9.24</v>
      </c>
      <c r="F65" s="16">
        <v>0</v>
      </c>
      <c r="G65" s="23">
        <f>ROUND(E65*F65,2)</f>
        <v>0</v>
      </c>
      <c r="H65" s="23">
        <f>ROUND(E65-G65,2)</f>
        <v>9.24</v>
      </c>
    </row>
    <row r="66" spans="1:8" x14ac:dyDescent="0.25">
      <c r="A66" s="13" t="s">
        <v>45</v>
      </c>
      <c r="C66" s="23"/>
      <c r="E66" s="23"/>
    </row>
    <row r="67" spans="1:8" x14ac:dyDescent="0.25">
      <c r="A67" s="14" t="s">
        <v>38</v>
      </c>
      <c r="B67" s="14" t="s">
        <v>19</v>
      </c>
      <c r="C67" s="15">
        <v>2.94</v>
      </c>
      <c r="D67" s="14">
        <v>7.2043999999999997</v>
      </c>
      <c r="E67" s="23">
        <f>ROUND(C67*D67,2)</f>
        <v>21.18</v>
      </c>
      <c r="F67" s="16">
        <v>0</v>
      </c>
      <c r="G67" s="23">
        <f>ROUND(E67*F67,2)</f>
        <v>0</v>
      </c>
      <c r="H67" s="23">
        <f>ROUND(E67-G67,2)</f>
        <v>21.18</v>
      </c>
    </row>
    <row r="68" spans="1:8" x14ac:dyDescent="0.25">
      <c r="A68" s="14" t="s">
        <v>133</v>
      </c>
      <c r="B68" s="14" t="s">
        <v>19</v>
      </c>
      <c r="C68" s="15">
        <v>2.94</v>
      </c>
      <c r="D68" s="14">
        <v>2.4064000000000001</v>
      </c>
      <c r="E68" s="23">
        <f>ROUND(C68*D68,2)</f>
        <v>7.07</v>
      </c>
      <c r="F68" s="16">
        <v>0</v>
      </c>
      <c r="G68" s="23">
        <f>ROUND(E68*F68,2)</f>
        <v>0</v>
      </c>
      <c r="H68" s="23">
        <f>ROUND(E68-G68,2)</f>
        <v>7.07</v>
      </c>
    </row>
    <row r="69" spans="1:8" x14ac:dyDescent="0.25">
      <c r="A69" s="14" t="s">
        <v>189</v>
      </c>
      <c r="B69" s="14" t="s">
        <v>19</v>
      </c>
      <c r="C69" s="15">
        <v>2.94</v>
      </c>
      <c r="D69" s="14">
        <v>21.995000000000001</v>
      </c>
      <c r="E69" s="23">
        <f>ROUND(C69*D69,2)</f>
        <v>64.67</v>
      </c>
      <c r="F69" s="16">
        <v>0</v>
      </c>
      <c r="G69" s="23">
        <f>ROUND(E69*F69,2)</f>
        <v>0</v>
      </c>
      <c r="H69" s="23">
        <f>ROUND(E69-G69,2)</f>
        <v>64.67</v>
      </c>
    </row>
    <row r="70" spans="1:8" x14ac:dyDescent="0.25">
      <c r="A70" s="13" t="s">
        <v>47</v>
      </c>
      <c r="C70" s="23"/>
      <c r="E70" s="23"/>
    </row>
    <row r="71" spans="1:8" x14ac:dyDescent="0.25">
      <c r="A71" s="14" t="s">
        <v>42</v>
      </c>
      <c r="B71" s="14" t="s">
        <v>48</v>
      </c>
      <c r="C71" s="15">
        <v>11.07</v>
      </c>
      <c r="D71" s="14">
        <v>1</v>
      </c>
      <c r="E71" s="23">
        <f>ROUND(C71*D71,2)</f>
        <v>11.07</v>
      </c>
      <c r="F71" s="16">
        <v>0</v>
      </c>
      <c r="G71" s="23">
        <f>ROUND(E71*F71,2)</f>
        <v>0</v>
      </c>
      <c r="H71" s="23">
        <f t="shared" ref="H71:H77" si="3">ROUND(E71-G71,2)</f>
        <v>11.07</v>
      </c>
    </row>
    <row r="72" spans="1:8" x14ac:dyDescent="0.25">
      <c r="A72" s="14" t="s">
        <v>38</v>
      </c>
      <c r="B72" s="14" t="s">
        <v>48</v>
      </c>
      <c r="C72" s="15">
        <v>5.75</v>
      </c>
      <c r="D72" s="14">
        <v>1</v>
      </c>
      <c r="E72" s="23">
        <f>ROUND(C72*D72,2)</f>
        <v>5.75</v>
      </c>
      <c r="F72" s="16">
        <v>0</v>
      </c>
      <c r="G72" s="23">
        <f>ROUND(E72*F72,2)</f>
        <v>0</v>
      </c>
      <c r="H72" s="23">
        <f t="shared" si="3"/>
        <v>5.75</v>
      </c>
    </row>
    <row r="73" spans="1:8" x14ac:dyDescent="0.25">
      <c r="A73" s="14" t="s">
        <v>133</v>
      </c>
      <c r="B73" s="14" t="s">
        <v>48</v>
      </c>
      <c r="C73" s="15">
        <v>6.51</v>
      </c>
      <c r="D73" s="14">
        <v>1</v>
      </c>
      <c r="E73" s="23">
        <f>ROUND(C73*D73,2)</f>
        <v>6.51</v>
      </c>
      <c r="F73" s="16">
        <v>0</v>
      </c>
      <c r="G73" s="23">
        <f>ROUND(E73*F73,2)</f>
        <v>0</v>
      </c>
      <c r="H73" s="23">
        <f t="shared" si="3"/>
        <v>6.51</v>
      </c>
    </row>
    <row r="74" spans="1:8" x14ac:dyDescent="0.25">
      <c r="A74" s="14" t="s">
        <v>189</v>
      </c>
      <c r="B74" s="14" t="s">
        <v>48</v>
      </c>
      <c r="C74" s="15">
        <v>14.31</v>
      </c>
      <c r="D74" s="14">
        <v>1</v>
      </c>
      <c r="E74" s="23">
        <f>ROUND(C74*D74,2)</f>
        <v>14.31</v>
      </c>
      <c r="F74" s="16">
        <v>0</v>
      </c>
      <c r="G74" s="23">
        <f>ROUND(E74*F74,2)</f>
        <v>0</v>
      </c>
      <c r="H74" s="23">
        <f t="shared" si="3"/>
        <v>14.31</v>
      </c>
    </row>
    <row r="75" spans="1:8" x14ac:dyDescent="0.25">
      <c r="A75" s="9" t="s">
        <v>49</v>
      </c>
      <c r="B75" s="9" t="s">
        <v>48</v>
      </c>
      <c r="C75" s="10">
        <v>29.15</v>
      </c>
      <c r="D75" s="9">
        <v>1</v>
      </c>
      <c r="E75" s="22">
        <f>ROUND(C75*D75,2)</f>
        <v>29.15</v>
      </c>
      <c r="F75" s="11">
        <v>0</v>
      </c>
      <c r="G75" s="22">
        <f>ROUND(E75*F75,2)</f>
        <v>0</v>
      </c>
      <c r="H75" s="22">
        <f t="shared" si="3"/>
        <v>29.15</v>
      </c>
    </row>
    <row r="76" spans="1:8" x14ac:dyDescent="0.25">
      <c r="A76" s="7" t="s">
        <v>50</v>
      </c>
      <c r="C76" s="23"/>
      <c r="E76" s="23">
        <f>SUM(E12:E75)</f>
        <v>955.81999999999994</v>
      </c>
      <c r="G76" s="12">
        <f>SUM(G12:G75)</f>
        <v>0</v>
      </c>
      <c r="H76" s="12">
        <f t="shared" si="3"/>
        <v>955.82</v>
      </c>
    </row>
    <row r="77" spans="1:8" x14ac:dyDescent="0.25">
      <c r="A77" s="7" t="s">
        <v>51</v>
      </c>
      <c r="C77" s="23"/>
      <c r="E77" s="23" t="e">
        <f>+#REF!-E76</f>
        <v>#REF!</v>
      </c>
      <c r="G77" s="12" t="e">
        <f>+#REF!-G76</f>
        <v>#REF!</v>
      </c>
      <c r="H77" s="12" t="e">
        <f t="shared" si="3"/>
        <v>#REF!</v>
      </c>
    </row>
    <row r="78" spans="1:8" x14ac:dyDescent="0.25">
      <c r="A78" t="s">
        <v>12</v>
      </c>
      <c r="C78" s="23"/>
      <c r="E78" s="23"/>
    </row>
    <row r="79" spans="1:8" x14ac:dyDescent="0.25">
      <c r="A79" s="7" t="s">
        <v>52</v>
      </c>
      <c r="C79" s="23"/>
      <c r="E79" s="23"/>
    </row>
    <row r="80" spans="1:8" x14ac:dyDescent="0.25">
      <c r="A80" s="14" t="s">
        <v>42</v>
      </c>
      <c r="B80" s="14" t="s">
        <v>48</v>
      </c>
      <c r="C80" s="15">
        <v>30.87</v>
      </c>
      <c r="D80" s="14">
        <v>1</v>
      </c>
      <c r="E80" s="23">
        <f>ROUND(C80*D80,2)</f>
        <v>30.87</v>
      </c>
      <c r="F80" s="16">
        <v>0</v>
      </c>
      <c r="G80" s="23">
        <f>ROUND(E80*F80,2)</f>
        <v>0</v>
      </c>
      <c r="H80" s="23">
        <f t="shared" ref="H80:H86" si="4">ROUND(E80-G80,2)</f>
        <v>30.87</v>
      </c>
    </row>
    <row r="81" spans="1:8" x14ac:dyDescent="0.25">
      <c r="A81" s="14" t="s">
        <v>38</v>
      </c>
      <c r="B81" s="14" t="s">
        <v>48</v>
      </c>
      <c r="C81" s="15">
        <v>44.45</v>
      </c>
      <c r="D81" s="14">
        <v>1</v>
      </c>
      <c r="E81" s="23">
        <f>ROUND(C81*D81,2)</f>
        <v>44.45</v>
      </c>
      <c r="F81" s="16">
        <v>0</v>
      </c>
      <c r="G81" s="23">
        <f>ROUND(E81*F81,2)</f>
        <v>0</v>
      </c>
      <c r="H81" s="23">
        <f t="shared" si="4"/>
        <v>44.45</v>
      </c>
    </row>
    <row r="82" spans="1:8" x14ac:dyDescent="0.25">
      <c r="A82" s="14" t="s">
        <v>133</v>
      </c>
      <c r="B82" s="14" t="s">
        <v>48</v>
      </c>
      <c r="C82" s="15">
        <v>31.16</v>
      </c>
      <c r="D82" s="14">
        <v>1</v>
      </c>
      <c r="E82" s="23">
        <f>ROUND(C82*D82,2)</f>
        <v>31.16</v>
      </c>
      <c r="F82" s="16">
        <v>0</v>
      </c>
      <c r="G82" s="23">
        <f>ROUND(E82*F82,2)</f>
        <v>0</v>
      </c>
      <c r="H82" s="23">
        <f t="shared" si="4"/>
        <v>31.16</v>
      </c>
    </row>
    <row r="83" spans="1:8" x14ac:dyDescent="0.25">
      <c r="A83" s="9" t="s">
        <v>189</v>
      </c>
      <c r="B83" s="9" t="s">
        <v>48</v>
      </c>
      <c r="C83" s="10">
        <v>92.37</v>
      </c>
      <c r="D83" s="9">
        <v>1</v>
      </c>
      <c r="E83" s="22">
        <f>ROUND(C83*D83,2)</f>
        <v>92.37</v>
      </c>
      <c r="F83" s="11">
        <v>0</v>
      </c>
      <c r="G83" s="22">
        <f>ROUND(E83*F83,2)</f>
        <v>0</v>
      </c>
      <c r="H83" s="22">
        <f t="shared" si="4"/>
        <v>92.37</v>
      </c>
    </row>
    <row r="84" spans="1:8" x14ac:dyDescent="0.25">
      <c r="A84" s="7" t="s">
        <v>53</v>
      </c>
      <c r="C84" s="23"/>
      <c r="E84" s="23">
        <f>SUM(E80:E83)</f>
        <v>198.85000000000002</v>
      </c>
      <c r="G84" s="12">
        <f>SUM(G80:G83)</f>
        <v>0</v>
      </c>
      <c r="H84" s="12">
        <f t="shared" si="4"/>
        <v>198.85</v>
      </c>
    </row>
    <row r="85" spans="1:8" x14ac:dyDescent="0.25">
      <c r="A85" s="7" t="s">
        <v>54</v>
      </c>
      <c r="C85" s="23"/>
      <c r="E85" s="23">
        <f>+E76+E84</f>
        <v>1154.67</v>
      </c>
      <c r="G85" s="12">
        <f>+G76+G84</f>
        <v>0</v>
      </c>
      <c r="H85" s="12">
        <f t="shared" si="4"/>
        <v>1154.67</v>
      </c>
    </row>
    <row r="86" spans="1:8" x14ac:dyDescent="0.25">
      <c r="A86" s="7" t="s">
        <v>55</v>
      </c>
      <c r="C86" s="23"/>
      <c r="E86" s="23" t="e">
        <f>+#REF!-E85</f>
        <v>#REF!</v>
      </c>
      <c r="G86" s="12" t="e">
        <f>+#REF!-G85</f>
        <v>#REF!</v>
      </c>
      <c r="H86" s="12" t="e">
        <f t="shared" si="4"/>
        <v>#REF!</v>
      </c>
    </row>
    <row r="87" spans="1:8" x14ac:dyDescent="0.25">
      <c r="A87" t="s">
        <v>119</v>
      </c>
      <c r="C87" s="23"/>
      <c r="E87" s="23"/>
    </row>
    <row r="88" spans="1:8" x14ac:dyDescent="0.25">
      <c r="A88" t="s">
        <v>483</v>
      </c>
      <c r="C88" s="23"/>
      <c r="E88" s="23"/>
    </row>
    <row r="89" spans="1:8" x14ac:dyDescent="0.25">
      <c r="C89" s="23"/>
      <c r="E89" s="23"/>
    </row>
    <row r="90" spans="1:8" x14ac:dyDescent="0.25">
      <c r="A90" s="7" t="s">
        <v>120</v>
      </c>
      <c r="C90" s="23"/>
      <c r="E90" s="23"/>
    </row>
    <row r="91" spans="1:8" x14ac:dyDescent="0.25">
      <c r="A91" s="7" t="s">
        <v>121</v>
      </c>
      <c r="C91" s="23"/>
      <c r="E91" s="23"/>
    </row>
    <row r="98" spans="1:5" x14ac:dyDescent="0.25">
      <c r="A98" t="str" cm="1">
        <f t="array" aca="1" ref="A98" ca="1">MID(CELL("filename",A1),FIND("]",CELL("filename",A1))+1,256)</f>
        <v>rice22</v>
      </c>
    </row>
    <row r="99" spans="1:5" x14ac:dyDescent="0.25">
      <c r="A99" s="7" t="s">
        <v>50</v>
      </c>
      <c r="E99" s="25">
        <f>VLOOKUP(A99,$A$1:$H$98,5,FALSE)</f>
        <v>955.81999999999994</v>
      </c>
    </row>
    <row r="100" spans="1:5" x14ac:dyDescent="0.25">
      <c r="A100" s="7" t="s">
        <v>288</v>
      </c>
      <c r="E100" s="25">
        <f>VLOOKUP(A100,$A$1:$H$98,5,FALSE)</f>
        <v>198.85000000000002</v>
      </c>
    </row>
    <row r="101" spans="1:5" x14ac:dyDescent="0.25">
      <c r="A101" s="7" t="s">
        <v>289</v>
      </c>
      <c r="E101" s="25">
        <f t="shared" ref="E101:E102" si="5">VLOOKUP(A101,$A$1:$H$98,5,FALSE)</f>
        <v>1154.67</v>
      </c>
    </row>
    <row r="102" spans="1:5" x14ac:dyDescent="0.25">
      <c r="A102" s="7" t="s">
        <v>55</v>
      </c>
      <c r="E102" s="25" t="e">
        <f t="shared" si="5"/>
        <v>#REF!</v>
      </c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AB5B9-28E4-4739-850C-1416DAE8B3D1}">
  <sheetPr codeName="Sheet65"/>
  <dimension ref="A1:H102"/>
  <sheetViews>
    <sheetView workbookViewId="0">
      <selection activeCell="D7" sqref="D7"/>
    </sheetView>
  </sheetViews>
  <sheetFormatPr defaultRowHeight="15" x14ac:dyDescent="0.25"/>
  <cols>
    <col min="1" max="1" width="22.42578125" customWidth="1"/>
    <col min="5" max="5" width="14.5703125" bestFit="1" customWidth="1"/>
    <col min="8" max="8" width="10.5703125" bestFit="1" customWidth="1"/>
  </cols>
  <sheetData>
    <row r="1" spans="1:8" x14ac:dyDescent="0.25">
      <c r="A1" s="81" t="s">
        <v>446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211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518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C8" s="23"/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4.5</v>
      </c>
      <c r="E12" s="23">
        <f>ROUND(C12*D12,2)</f>
        <v>36.229999999999997</v>
      </c>
      <c r="F12" s="16">
        <v>0</v>
      </c>
      <c r="G12" s="23">
        <f>ROUND(E12*F12,2)</f>
        <v>0</v>
      </c>
      <c r="H12" s="23">
        <f>ROUND(E12-G12,2)</f>
        <v>36.229999999999997</v>
      </c>
    </row>
    <row r="13" spans="1:8" x14ac:dyDescent="0.25">
      <c r="A13" s="14" t="s">
        <v>199</v>
      </c>
      <c r="B13" s="14" t="s">
        <v>16</v>
      </c>
      <c r="C13" s="15">
        <v>9.5</v>
      </c>
      <c r="D13" s="14">
        <v>1</v>
      </c>
      <c r="E13" s="23">
        <f>ROUND(C13*D13,2)</f>
        <v>9.5</v>
      </c>
      <c r="F13" s="16">
        <v>0</v>
      </c>
      <c r="G13" s="23">
        <f>ROUND(E13*F13,2)</f>
        <v>0</v>
      </c>
      <c r="H13" s="23">
        <f>ROUND(E13-G13,2)</f>
        <v>9.5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1.3</v>
      </c>
      <c r="E14" s="23">
        <f>ROUND(C14*D14,2)</f>
        <v>9.75</v>
      </c>
      <c r="F14" s="16">
        <v>0</v>
      </c>
      <c r="G14" s="23">
        <f>ROUND(E14*F14,2)</f>
        <v>0</v>
      </c>
      <c r="H14" s="23">
        <f>ROUND(E14-G14,2)</f>
        <v>9.75</v>
      </c>
    </row>
    <row r="15" spans="1:8" x14ac:dyDescent="0.25">
      <c r="A15" s="13" t="s">
        <v>20</v>
      </c>
      <c r="C15" s="23"/>
      <c r="E15" s="23"/>
    </row>
    <row r="16" spans="1:8" x14ac:dyDescent="0.25">
      <c r="A16" s="14" t="s">
        <v>166</v>
      </c>
      <c r="B16" s="14" t="s">
        <v>21</v>
      </c>
      <c r="C16" s="15">
        <v>26.41</v>
      </c>
      <c r="D16" s="14">
        <v>0.5</v>
      </c>
      <c r="E16" s="23">
        <f>ROUND(C16*D16,2)</f>
        <v>13.21</v>
      </c>
      <c r="F16" s="16">
        <v>0</v>
      </c>
      <c r="G16" s="23">
        <f>ROUND(E16*F16,2)</f>
        <v>0</v>
      </c>
      <c r="H16" s="23">
        <f>ROUND(E16-G16,2)</f>
        <v>13.21</v>
      </c>
    </row>
    <row r="17" spans="1:8" x14ac:dyDescent="0.25">
      <c r="A17" s="14" t="s">
        <v>153</v>
      </c>
      <c r="B17" s="14" t="s">
        <v>21</v>
      </c>
      <c r="C17" s="15">
        <v>43.41</v>
      </c>
      <c r="D17" s="14">
        <v>0.5</v>
      </c>
      <c r="E17" s="23">
        <f>ROUND(C17*D17,2)</f>
        <v>21.71</v>
      </c>
      <c r="F17" s="16">
        <v>0</v>
      </c>
      <c r="G17" s="23">
        <f>ROUND(E17*F17,2)</f>
        <v>0</v>
      </c>
      <c r="H17" s="23">
        <f>ROUND(E17-G17,2)</f>
        <v>21.71</v>
      </c>
    </row>
    <row r="18" spans="1:8" x14ac:dyDescent="0.25">
      <c r="A18" s="14" t="s">
        <v>167</v>
      </c>
      <c r="B18" s="14" t="s">
        <v>21</v>
      </c>
      <c r="C18" s="15">
        <v>31.08</v>
      </c>
      <c r="D18" s="14">
        <v>4.7</v>
      </c>
      <c r="E18" s="23">
        <f>ROUND(C18*D18,2)</f>
        <v>146.08000000000001</v>
      </c>
      <c r="F18" s="16">
        <v>0</v>
      </c>
      <c r="G18" s="23">
        <f>ROUND(E18*F18,2)</f>
        <v>0</v>
      </c>
      <c r="H18" s="23">
        <f>ROUND(E18-G18,2)</f>
        <v>146.08000000000001</v>
      </c>
    </row>
    <row r="19" spans="1:8" x14ac:dyDescent="0.25">
      <c r="A19" s="14" t="s">
        <v>168</v>
      </c>
      <c r="B19" s="14" t="s">
        <v>26</v>
      </c>
      <c r="C19" s="15">
        <v>18.2</v>
      </c>
      <c r="D19" s="14">
        <v>0.75</v>
      </c>
      <c r="E19" s="23">
        <f>ROUND(C19*D19,2)</f>
        <v>13.65</v>
      </c>
      <c r="F19" s="16">
        <v>0</v>
      </c>
      <c r="G19" s="23">
        <f>ROUND(E19*F19,2)</f>
        <v>0</v>
      </c>
      <c r="H19" s="23">
        <f>ROUND(E19-G19,2)</f>
        <v>13.65</v>
      </c>
    </row>
    <row r="20" spans="1:8" x14ac:dyDescent="0.25">
      <c r="A20" s="13" t="s">
        <v>23</v>
      </c>
      <c r="C20" s="23"/>
      <c r="E20" s="23"/>
    </row>
    <row r="21" spans="1:8" x14ac:dyDescent="0.25">
      <c r="A21" s="14" t="s">
        <v>515</v>
      </c>
      <c r="B21" s="14" t="s">
        <v>18</v>
      </c>
      <c r="C21" s="15">
        <v>2.76</v>
      </c>
      <c r="D21" s="14">
        <v>10</v>
      </c>
      <c r="E21" s="23">
        <f>ROUND(C21*D21,2)</f>
        <v>27.6</v>
      </c>
      <c r="F21" s="16">
        <v>0</v>
      </c>
      <c r="G21" s="23">
        <f>ROUND(E21*F21,2)</f>
        <v>0</v>
      </c>
      <c r="H21" s="23">
        <f>ROUND(E21-G21,2)</f>
        <v>27.6</v>
      </c>
    </row>
    <row r="22" spans="1:8" x14ac:dyDescent="0.25">
      <c r="A22" s="13" t="s">
        <v>24</v>
      </c>
      <c r="C22" s="23"/>
      <c r="E22" s="23"/>
    </row>
    <row r="23" spans="1:8" x14ac:dyDescent="0.25">
      <c r="A23" s="14" t="s">
        <v>25</v>
      </c>
      <c r="B23" s="14" t="s">
        <v>18</v>
      </c>
      <c r="C23" s="15">
        <v>0.12</v>
      </c>
      <c r="D23" s="14">
        <v>80</v>
      </c>
      <c r="E23" s="23">
        <f t="shared" ref="E23:E30" si="0">ROUND(C23*D23,2)</f>
        <v>9.6</v>
      </c>
      <c r="F23" s="16">
        <v>0</v>
      </c>
      <c r="G23" s="23">
        <f t="shared" ref="G23:G30" si="1">ROUND(E23*F23,2)</f>
        <v>0</v>
      </c>
      <c r="H23" s="23">
        <f t="shared" ref="H23:H30" si="2">ROUND(E23-G23,2)</f>
        <v>9.6</v>
      </c>
    </row>
    <row r="24" spans="1:8" x14ac:dyDescent="0.25">
      <c r="A24" s="14" t="s">
        <v>137</v>
      </c>
      <c r="B24" s="14" t="s">
        <v>26</v>
      </c>
      <c r="C24" s="15">
        <v>2.69</v>
      </c>
      <c r="D24" s="14">
        <v>2</v>
      </c>
      <c r="E24" s="23">
        <f t="shared" si="0"/>
        <v>5.38</v>
      </c>
      <c r="F24" s="16">
        <v>0</v>
      </c>
      <c r="G24" s="23">
        <f t="shared" si="1"/>
        <v>0</v>
      </c>
      <c r="H24" s="23">
        <f t="shared" si="2"/>
        <v>5.38</v>
      </c>
    </row>
    <row r="25" spans="1:8" x14ac:dyDescent="0.25">
      <c r="A25" s="14" t="s">
        <v>169</v>
      </c>
      <c r="B25" s="14" t="s">
        <v>26</v>
      </c>
      <c r="C25" s="15">
        <v>13.75</v>
      </c>
      <c r="D25" s="14">
        <v>1.3</v>
      </c>
      <c r="E25" s="23">
        <f t="shared" si="0"/>
        <v>17.88</v>
      </c>
      <c r="F25" s="16">
        <v>0</v>
      </c>
      <c r="G25" s="23">
        <f t="shared" si="1"/>
        <v>0</v>
      </c>
      <c r="H25" s="23">
        <f t="shared" si="2"/>
        <v>17.88</v>
      </c>
    </row>
    <row r="26" spans="1:8" x14ac:dyDescent="0.25">
      <c r="A26" s="14" t="s">
        <v>170</v>
      </c>
      <c r="B26" s="14" t="s">
        <v>18</v>
      </c>
      <c r="C26" s="15">
        <v>6.91</v>
      </c>
      <c r="D26" s="14">
        <v>3</v>
      </c>
      <c r="E26" s="23">
        <f t="shared" si="0"/>
        <v>20.73</v>
      </c>
      <c r="F26" s="16">
        <v>0</v>
      </c>
      <c r="G26" s="23">
        <f t="shared" si="1"/>
        <v>0</v>
      </c>
      <c r="H26" s="23">
        <f t="shared" si="2"/>
        <v>20.73</v>
      </c>
    </row>
    <row r="27" spans="1:8" x14ac:dyDescent="0.25">
      <c r="A27" s="14" t="s">
        <v>208</v>
      </c>
      <c r="B27" s="14" t="s">
        <v>18</v>
      </c>
      <c r="C27" s="15">
        <v>0.96</v>
      </c>
      <c r="D27" s="14">
        <v>31</v>
      </c>
      <c r="E27" s="23">
        <f t="shared" si="0"/>
        <v>29.76</v>
      </c>
      <c r="F27" s="16">
        <v>0</v>
      </c>
      <c r="G27" s="23">
        <f t="shared" si="1"/>
        <v>0</v>
      </c>
      <c r="H27" s="23">
        <f t="shared" si="2"/>
        <v>29.76</v>
      </c>
    </row>
    <row r="28" spans="1:8" x14ac:dyDescent="0.25">
      <c r="A28" s="14" t="s">
        <v>202</v>
      </c>
      <c r="B28" s="14" t="s">
        <v>18</v>
      </c>
      <c r="C28" s="15">
        <v>4.2699999999999996</v>
      </c>
      <c r="D28" s="14">
        <v>1</v>
      </c>
      <c r="E28" s="23">
        <f t="shared" si="0"/>
        <v>4.2699999999999996</v>
      </c>
      <c r="F28" s="16">
        <v>0</v>
      </c>
      <c r="G28" s="23">
        <f t="shared" si="1"/>
        <v>0</v>
      </c>
      <c r="H28" s="23">
        <f t="shared" si="2"/>
        <v>4.2699999999999996</v>
      </c>
    </row>
    <row r="29" spans="1:8" x14ac:dyDescent="0.25">
      <c r="A29" s="14" t="s">
        <v>173</v>
      </c>
      <c r="B29" s="14" t="s">
        <v>18</v>
      </c>
      <c r="C29" s="15">
        <v>16.5</v>
      </c>
      <c r="D29" s="14">
        <v>0.75</v>
      </c>
      <c r="E29" s="23">
        <f t="shared" si="0"/>
        <v>12.38</v>
      </c>
      <c r="F29" s="16">
        <v>0</v>
      </c>
      <c r="G29" s="23">
        <f t="shared" si="1"/>
        <v>0</v>
      </c>
      <c r="H29" s="23">
        <f t="shared" si="2"/>
        <v>12.38</v>
      </c>
    </row>
    <row r="30" spans="1:8" x14ac:dyDescent="0.25">
      <c r="A30" s="14" t="s">
        <v>171</v>
      </c>
      <c r="B30" s="14" t="s">
        <v>18</v>
      </c>
      <c r="C30" s="15">
        <v>61.59</v>
      </c>
      <c r="D30" s="14">
        <v>0.25</v>
      </c>
      <c r="E30" s="23">
        <f t="shared" si="0"/>
        <v>15.4</v>
      </c>
      <c r="F30" s="16">
        <v>0</v>
      </c>
      <c r="G30" s="23">
        <f t="shared" si="1"/>
        <v>0</v>
      </c>
      <c r="H30" s="23">
        <f t="shared" si="2"/>
        <v>15.4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395</v>
      </c>
      <c r="B32" s="14" t="s">
        <v>18</v>
      </c>
      <c r="C32" s="15">
        <v>1.23</v>
      </c>
      <c r="D32" s="14">
        <v>8</v>
      </c>
      <c r="E32" s="23">
        <f>ROUND(C32*D32,2)</f>
        <v>9.84</v>
      </c>
      <c r="F32" s="16">
        <v>0</v>
      </c>
      <c r="G32" s="23">
        <f>ROUND(E32*F32,2)</f>
        <v>0</v>
      </c>
      <c r="H32" s="23">
        <f>ROUND(E32-G32,2)</f>
        <v>9.84</v>
      </c>
    </row>
    <row r="33" spans="1:8" x14ac:dyDescent="0.25">
      <c r="A33" s="14" t="s">
        <v>468</v>
      </c>
      <c r="B33" s="14" t="s">
        <v>18</v>
      </c>
      <c r="C33" s="15">
        <v>3.73</v>
      </c>
      <c r="D33" s="14">
        <v>0.6</v>
      </c>
      <c r="E33" s="23">
        <f>ROUND(C33*D33,2)</f>
        <v>2.2400000000000002</v>
      </c>
      <c r="F33" s="16">
        <v>0</v>
      </c>
      <c r="G33" s="23">
        <f>ROUND(E33*F33,2)</f>
        <v>0</v>
      </c>
      <c r="H33" s="23">
        <f>ROUND(E33-G33,2)</f>
        <v>2.2400000000000002</v>
      </c>
    </row>
    <row r="34" spans="1:8" x14ac:dyDescent="0.25">
      <c r="A34" s="13" t="s">
        <v>30</v>
      </c>
      <c r="C34" s="23"/>
      <c r="E34" s="23"/>
    </row>
    <row r="35" spans="1:8" x14ac:dyDescent="0.25">
      <c r="A35" s="14" t="s">
        <v>31</v>
      </c>
      <c r="B35" s="14" t="s">
        <v>32</v>
      </c>
      <c r="C35" s="15">
        <v>0.24</v>
      </c>
      <c r="D35" s="14">
        <v>33</v>
      </c>
      <c r="E35" s="23">
        <f>ROUND(C35*D35,2)</f>
        <v>7.92</v>
      </c>
      <c r="F35" s="16">
        <v>0</v>
      </c>
      <c r="G35" s="23">
        <f>ROUND(E35*F35,2)</f>
        <v>0</v>
      </c>
      <c r="H35" s="23">
        <f>ROUND(E35-G35,2)</f>
        <v>7.92</v>
      </c>
    </row>
    <row r="36" spans="1:8" x14ac:dyDescent="0.25">
      <c r="A36" s="13" t="s">
        <v>33</v>
      </c>
      <c r="C36" s="23"/>
      <c r="E36" s="23"/>
    </row>
    <row r="37" spans="1:8" x14ac:dyDescent="0.25">
      <c r="A37" s="14" t="s">
        <v>209</v>
      </c>
      <c r="B37" s="14" t="s">
        <v>29</v>
      </c>
      <c r="C37" s="15">
        <v>1.31</v>
      </c>
      <c r="D37" s="14">
        <v>77</v>
      </c>
      <c r="E37" s="23">
        <f>ROUND(C37*D37,2)</f>
        <v>100.87</v>
      </c>
      <c r="F37" s="16">
        <v>0</v>
      </c>
      <c r="G37" s="23">
        <f>ROUND(E37*F37,2)</f>
        <v>0</v>
      </c>
      <c r="H37" s="23">
        <f>ROUND(E37-G37,2)</f>
        <v>100.87</v>
      </c>
    </row>
    <row r="38" spans="1:8" x14ac:dyDescent="0.25">
      <c r="A38" s="14" t="s">
        <v>176</v>
      </c>
      <c r="B38" s="14" t="s">
        <v>177</v>
      </c>
      <c r="C38" s="15">
        <v>0.28999999999999998</v>
      </c>
      <c r="D38" s="14">
        <v>77</v>
      </c>
      <c r="E38" s="23">
        <f>ROUND(C38*D38,2)</f>
        <v>22.33</v>
      </c>
      <c r="F38" s="16">
        <v>0</v>
      </c>
      <c r="G38" s="23">
        <f>ROUND(E38*F38,2)</f>
        <v>0</v>
      </c>
      <c r="H38" s="23">
        <f>ROUND(E38-G38,2)</f>
        <v>22.33</v>
      </c>
    </row>
    <row r="39" spans="1:8" x14ac:dyDescent="0.25">
      <c r="A39" s="13" t="s">
        <v>113</v>
      </c>
      <c r="C39" s="23"/>
      <c r="E39" s="23"/>
    </row>
    <row r="40" spans="1:8" x14ac:dyDescent="0.25">
      <c r="A40" s="14" t="s">
        <v>180</v>
      </c>
      <c r="B40" s="14" t="s">
        <v>26</v>
      </c>
      <c r="C40" s="15">
        <v>3.5</v>
      </c>
      <c r="D40" s="14">
        <v>0.5</v>
      </c>
      <c r="E40" s="23">
        <f>ROUND(C40*D40,2)</f>
        <v>1.75</v>
      </c>
      <c r="F40" s="16">
        <v>0</v>
      </c>
      <c r="G40" s="23">
        <f>ROUND(E40*F40,2)</f>
        <v>0</v>
      </c>
      <c r="H40" s="23">
        <f>ROUND(E40-G40,2)</f>
        <v>1.75</v>
      </c>
    </row>
    <row r="41" spans="1:8" x14ac:dyDescent="0.25">
      <c r="A41" s="14" t="s">
        <v>179</v>
      </c>
      <c r="B41" s="14" t="s">
        <v>26</v>
      </c>
      <c r="C41" s="15">
        <v>2</v>
      </c>
      <c r="D41" s="14">
        <v>0.5</v>
      </c>
      <c r="E41" s="23">
        <f>ROUND(C41*D41,2)</f>
        <v>1</v>
      </c>
      <c r="F41" s="16">
        <v>0</v>
      </c>
      <c r="G41" s="23">
        <f>ROUND(E41*F41,2)</f>
        <v>0</v>
      </c>
      <c r="H41" s="23">
        <f>ROUND(E41-G41,2)</f>
        <v>1</v>
      </c>
    </row>
    <row r="42" spans="1:8" x14ac:dyDescent="0.25">
      <c r="A42" s="14" t="s">
        <v>182</v>
      </c>
      <c r="B42" s="14" t="s">
        <v>26</v>
      </c>
      <c r="C42" s="15">
        <v>2.86</v>
      </c>
      <c r="D42" s="14">
        <v>4</v>
      </c>
      <c r="E42" s="23">
        <f>ROUND(C42*D42,2)</f>
        <v>11.44</v>
      </c>
      <c r="F42" s="16">
        <v>0</v>
      </c>
      <c r="G42" s="23">
        <f>ROUND(E42*F42,2)</f>
        <v>0</v>
      </c>
      <c r="H42" s="23">
        <f>ROUND(E42-G42,2)</f>
        <v>11.44</v>
      </c>
    </row>
    <row r="43" spans="1:8" x14ac:dyDescent="0.25">
      <c r="A43" s="14" t="s">
        <v>181</v>
      </c>
      <c r="B43" s="14" t="s">
        <v>26</v>
      </c>
      <c r="C43" s="15">
        <v>4.17</v>
      </c>
      <c r="D43" s="14">
        <v>0.25</v>
      </c>
      <c r="E43" s="23">
        <f>ROUND(C43*D43,2)</f>
        <v>1.04</v>
      </c>
      <c r="F43" s="16">
        <v>0</v>
      </c>
      <c r="G43" s="23">
        <f>ROUND(E43*F43,2)</f>
        <v>0</v>
      </c>
      <c r="H43" s="23">
        <f>ROUND(E43-G43,2)</f>
        <v>1.04</v>
      </c>
    </row>
    <row r="44" spans="1:8" x14ac:dyDescent="0.25">
      <c r="A44" s="14" t="s">
        <v>114</v>
      </c>
      <c r="B44" s="14" t="s">
        <v>26</v>
      </c>
      <c r="C44" s="15">
        <v>3.3</v>
      </c>
      <c r="D44" s="14">
        <v>0.1</v>
      </c>
      <c r="E44" s="23">
        <f>ROUND(C44*D44,2)</f>
        <v>0.33</v>
      </c>
      <c r="F44" s="16">
        <v>0</v>
      </c>
      <c r="G44" s="23">
        <f>ROUND(E44*F44,2)</f>
        <v>0</v>
      </c>
      <c r="H44" s="23">
        <f>ROUND(E44-G44,2)</f>
        <v>0.33</v>
      </c>
    </row>
    <row r="45" spans="1:8" x14ac:dyDescent="0.25">
      <c r="A45" s="13" t="s">
        <v>61</v>
      </c>
      <c r="C45" s="23"/>
      <c r="E45" s="23"/>
    </row>
    <row r="46" spans="1:8" x14ac:dyDescent="0.25">
      <c r="A46" s="14" t="s">
        <v>183</v>
      </c>
      <c r="B46" s="14" t="s">
        <v>21</v>
      </c>
      <c r="C46" s="15">
        <v>13.6</v>
      </c>
      <c r="D46" s="14">
        <v>5.7</v>
      </c>
      <c r="E46" s="23">
        <f>ROUND(C46*D46,2)</f>
        <v>77.52</v>
      </c>
      <c r="F46" s="16">
        <v>0</v>
      </c>
      <c r="G46" s="23">
        <f>ROUND(E46*F46,2)</f>
        <v>0</v>
      </c>
      <c r="H46" s="23">
        <f>ROUND(E46-G46,2)</f>
        <v>77.52</v>
      </c>
    </row>
    <row r="47" spans="1:8" x14ac:dyDescent="0.25">
      <c r="A47" s="13" t="s">
        <v>130</v>
      </c>
      <c r="C47" s="23"/>
      <c r="E47" s="23"/>
    </row>
    <row r="48" spans="1:8" x14ac:dyDescent="0.25">
      <c r="A48" s="14" t="s">
        <v>184</v>
      </c>
      <c r="B48" s="14" t="s">
        <v>123</v>
      </c>
      <c r="C48" s="15">
        <v>0.3</v>
      </c>
      <c r="D48" s="14">
        <v>156</v>
      </c>
      <c r="E48" s="23">
        <f>ROUND(C48*D48,2)</f>
        <v>46.8</v>
      </c>
      <c r="F48" s="16">
        <v>0</v>
      </c>
      <c r="G48" s="23">
        <f>ROUND(E48*F48,2)</f>
        <v>0</v>
      </c>
      <c r="H48" s="23">
        <f>ROUND(E48-G48,2)</f>
        <v>46.8</v>
      </c>
    </row>
    <row r="49" spans="1:8" x14ac:dyDescent="0.25">
      <c r="A49" s="13" t="s">
        <v>185</v>
      </c>
      <c r="C49" s="23"/>
      <c r="E49" s="23"/>
    </row>
    <row r="50" spans="1:8" x14ac:dyDescent="0.25">
      <c r="A50" s="14" t="s">
        <v>186</v>
      </c>
      <c r="B50" s="14" t="s">
        <v>123</v>
      </c>
      <c r="C50" s="15">
        <v>0.4</v>
      </c>
      <c r="D50" s="14">
        <v>156</v>
      </c>
      <c r="E50" s="23">
        <f>ROUND(C50*D50,2)</f>
        <v>62.4</v>
      </c>
      <c r="F50" s="16">
        <v>0</v>
      </c>
      <c r="G50" s="23">
        <f>ROUND(E50*F50,2)</f>
        <v>0</v>
      </c>
      <c r="H50" s="23">
        <f>ROUND(E50-G50,2)</f>
        <v>62.4</v>
      </c>
    </row>
    <row r="51" spans="1:8" x14ac:dyDescent="0.25">
      <c r="A51" s="13" t="s">
        <v>99</v>
      </c>
      <c r="C51" s="23"/>
      <c r="E51" s="23"/>
    </row>
    <row r="52" spans="1:8" x14ac:dyDescent="0.25">
      <c r="A52" s="14" t="s">
        <v>187</v>
      </c>
      <c r="B52" s="14" t="s">
        <v>48</v>
      </c>
      <c r="C52" s="15">
        <v>4.5</v>
      </c>
      <c r="D52" s="14">
        <v>0.5</v>
      </c>
      <c r="E52" s="23">
        <f>ROUND(C52*D52,2)</f>
        <v>2.25</v>
      </c>
      <c r="F52" s="16">
        <v>0</v>
      </c>
      <c r="G52" s="23">
        <f>ROUND(E52*F52,2)</f>
        <v>0</v>
      </c>
      <c r="H52" s="23">
        <f>ROUND(E52-G52,2)</f>
        <v>2.25</v>
      </c>
    </row>
    <row r="53" spans="1:8" x14ac:dyDescent="0.25">
      <c r="A53" s="13" t="s">
        <v>115</v>
      </c>
      <c r="C53" s="23"/>
      <c r="E53" s="23"/>
    </row>
    <row r="54" spans="1:8" x14ac:dyDescent="0.25">
      <c r="A54" s="14" t="s">
        <v>188</v>
      </c>
      <c r="B54" s="14" t="s">
        <v>48</v>
      </c>
      <c r="C54" s="15">
        <v>8</v>
      </c>
      <c r="D54" s="14">
        <v>1</v>
      </c>
      <c r="E54" s="23">
        <f>ROUND(C54*D54,2)</f>
        <v>8</v>
      </c>
      <c r="F54" s="16">
        <v>0</v>
      </c>
      <c r="G54" s="23">
        <f>ROUND(E54*F54,2)</f>
        <v>0</v>
      </c>
      <c r="H54" s="23">
        <f>ROUND(E54-G54,2)</f>
        <v>8</v>
      </c>
    </row>
    <row r="55" spans="1:8" x14ac:dyDescent="0.25">
      <c r="A55" s="13" t="s">
        <v>117</v>
      </c>
      <c r="C55" s="23"/>
      <c r="E55" s="23"/>
    </row>
    <row r="56" spans="1:8" x14ac:dyDescent="0.25">
      <c r="A56" s="14" t="s">
        <v>118</v>
      </c>
      <c r="B56" s="14" t="s">
        <v>48</v>
      </c>
      <c r="C56" s="15">
        <v>10</v>
      </c>
      <c r="D56" s="14">
        <v>0.33300000000000002</v>
      </c>
      <c r="E56" s="23">
        <f>ROUND(C56*D56,2)</f>
        <v>3.33</v>
      </c>
      <c r="F56" s="16">
        <v>0</v>
      </c>
      <c r="G56" s="23">
        <f>ROUND(E56*F56,2)</f>
        <v>0</v>
      </c>
      <c r="H56" s="23">
        <f>ROUND(E56-G56,2)</f>
        <v>3.33</v>
      </c>
    </row>
    <row r="57" spans="1:8" x14ac:dyDescent="0.25">
      <c r="A57" s="13" t="s">
        <v>37</v>
      </c>
      <c r="C57" s="23"/>
      <c r="E57" s="23"/>
    </row>
    <row r="58" spans="1:8" x14ac:dyDescent="0.25">
      <c r="A58" s="14" t="s">
        <v>38</v>
      </c>
      <c r="B58" s="14" t="s">
        <v>39</v>
      </c>
      <c r="C58" s="15">
        <v>19.28</v>
      </c>
      <c r="D58" s="14">
        <v>0.52810000000000001</v>
      </c>
      <c r="E58" s="23">
        <f>ROUND(C58*D58,2)</f>
        <v>10.18</v>
      </c>
      <c r="F58" s="16">
        <v>0</v>
      </c>
      <c r="G58" s="23">
        <f>ROUND(E58*F58,2)</f>
        <v>0</v>
      </c>
      <c r="H58" s="23">
        <f>ROUND(E58-G58,2)</f>
        <v>10.18</v>
      </c>
    </row>
    <row r="59" spans="1:8" x14ac:dyDescent="0.25">
      <c r="A59" s="14" t="s">
        <v>133</v>
      </c>
      <c r="B59" s="14" t="s">
        <v>39</v>
      </c>
      <c r="C59" s="15">
        <v>19.28</v>
      </c>
      <c r="D59" s="14">
        <v>0.11</v>
      </c>
      <c r="E59" s="23">
        <f>ROUND(C59*D59,2)</f>
        <v>2.12</v>
      </c>
      <c r="F59" s="16">
        <v>0</v>
      </c>
      <c r="G59" s="23">
        <f>ROUND(E59*F59,2)</f>
        <v>0</v>
      </c>
      <c r="H59" s="23">
        <f>ROUND(E59-G59,2)</f>
        <v>2.12</v>
      </c>
    </row>
    <row r="60" spans="1:8" x14ac:dyDescent="0.25">
      <c r="A60" s="13" t="s">
        <v>40</v>
      </c>
      <c r="C60" s="23"/>
      <c r="E60" s="23"/>
    </row>
    <row r="61" spans="1:8" x14ac:dyDescent="0.25">
      <c r="A61" s="14" t="s">
        <v>41</v>
      </c>
      <c r="B61" s="14" t="s">
        <v>39</v>
      </c>
      <c r="C61" s="15">
        <v>9.06</v>
      </c>
      <c r="D61" s="14">
        <v>1.125</v>
      </c>
      <c r="E61" s="23">
        <f>ROUND(C61*D61,2)</f>
        <v>10.19</v>
      </c>
      <c r="F61" s="16">
        <v>0</v>
      </c>
      <c r="G61" s="23">
        <f>ROUND(E61*F61,2)</f>
        <v>0</v>
      </c>
      <c r="H61" s="23">
        <f>ROUND(E61-G61,2)</f>
        <v>10.19</v>
      </c>
    </row>
    <row r="62" spans="1:8" x14ac:dyDescent="0.25">
      <c r="A62" s="14" t="s">
        <v>42</v>
      </c>
      <c r="B62" s="14" t="s">
        <v>39</v>
      </c>
      <c r="C62" s="15">
        <v>9.06</v>
      </c>
      <c r="D62" s="14">
        <v>3.7499999999999999E-2</v>
      </c>
      <c r="E62" s="23">
        <f>ROUND(C62*D62,2)</f>
        <v>0.34</v>
      </c>
      <c r="F62" s="16">
        <v>0</v>
      </c>
      <c r="G62" s="23">
        <f>ROUND(E62*F62,2)</f>
        <v>0</v>
      </c>
      <c r="H62" s="23">
        <f>ROUND(E62-G62,2)</f>
        <v>0.34</v>
      </c>
    </row>
    <row r="63" spans="1:8" x14ac:dyDescent="0.25">
      <c r="A63" s="13" t="s">
        <v>43</v>
      </c>
      <c r="C63" s="23"/>
      <c r="E63" s="23"/>
    </row>
    <row r="64" spans="1:8" x14ac:dyDescent="0.25">
      <c r="A64" s="14" t="s">
        <v>41</v>
      </c>
      <c r="B64" s="14" t="s">
        <v>39</v>
      </c>
      <c r="C64" s="15">
        <v>9.06</v>
      </c>
      <c r="D64" s="14">
        <v>0.25</v>
      </c>
      <c r="E64" s="23">
        <f>ROUND(C64*D64,2)</f>
        <v>2.27</v>
      </c>
      <c r="F64" s="16">
        <v>0</v>
      </c>
      <c r="G64" s="23">
        <f>ROUND(E64*F64,2)</f>
        <v>0</v>
      </c>
      <c r="H64" s="23">
        <f>ROUND(E64-G64,2)</f>
        <v>2.27</v>
      </c>
    </row>
    <row r="65" spans="1:8" x14ac:dyDescent="0.25">
      <c r="A65" s="14" t="s">
        <v>42</v>
      </c>
      <c r="B65" s="14" t="s">
        <v>39</v>
      </c>
      <c r="C65" s="15">
        <v>9.06</v>
      </c>
      <c r="D65" s="14">
        <v>7.8600000000000003E-2</v>
      </c>
      <c r="E65" s="23">
        <f>ROUND(C65*D65,2)</f>
        <v>0.71</v>
      </c>
      <c r="F65" s="16">
        <v>0</v>
      </c>
      <c r="G65" s="23">
        <f>ROUND(E65*F65,2)</f>
        <v>0</v>
      </c>
      <c r="H65" s="23">
        <f>ROUND(E65-G65,2)</f>
        <v>0.71</v>
      </c>
    </row>
    <row r="66" spans="1:8" x14ac:dyDescent="0.25">
      <c r="A66" s="13" t="s">
        <v>100</v>
      </c>
      <c r="C66" s="23"/>
      <c r="E66" s="23"/>
    </row>
    <row r="67" spans="1:8" x14ac:dyDescent="0.25">
      <c r="A67" s="14" t="s">
        <v>41</v>
      </c>
      <c r="B67" s="14" t="s">
        <v>39</v>
      </c>
      <c r="C67" s="15">
        <v>9.06</v>
      </c>
      <c r="D67" s="14">
        <v>0.7</v>
      </c>
      <c r="E67" s="23">
        <f>ROUND(C67*D67,2)</f>
        <v>6.34</v>
      </c>
      <c r="F67" s="16">
        <v>0</v>
      </c>
      <c r="G67" s="23">
        <f>ROUND(E67*F67,2)</f>
        <v>0</v>
      </c>
      <c r="H67" s="23">
        <f>ROUND(E67-G67,2)</f>
        <v>6.34</v>
      </c>
    </row>
    <row r="68" spans="1:8" x14ac:dyDescent="0.25">
      <c r="A68" s="14" t="s">
        <v>44</v>
      </c>
      <c r="B68" s="14" t="s">
        <v>39</v>
      </c>
      <c r="C68" s="15">
        <v>19.27</v>
      </c>
      <c r="D68" s="14">
        <v>0.47960000000000003</v>
      </c>
      <c r="E68" s="23">
        <f>ROUND(C68*D68,2)</f>
        <v>9.24</v>
      </c>
      <c r="F68" s="16">
        <v>0</v>
      </c>
      <c r="G68" s="23">
        <f>ROUND(E68*F68,2)</f>
        <v>0</v>
      </c>
      <c r="H68" s="23">
        <f>ROUND(E68-G68,2)</f>
        <v>9.24</v>
      </c>
    </row>
    <row r="69" spans="1:8" x14ac:dyDescent="0.25">
      <c r="A69" s="13" t="s">
        <v>45</v>
      </c>
      <c r="C69" s="23"/>
      <c r="E69" s="23"/>
    </row>
    <row r="70" spans="1:8" x14ac:dyDescent="0.25">
      <c r="A70" s="14" t="s">
        <v>38</v>
      </c>
      <c r="B70" s="14" t="s">
        <v>19</v>
      </c>
      <c r="C70" s="15">
        <v>2.94</v>
      </c>
      <c r="D70" s="14">
        <v>7.4504999999999999</v>
      </c>
      <c r="E70" s="23">
        <f>ROUND(C70*D70,2)</f>
        <v>21.9</v>
      </c>
      <c r="F70" s="16">
        <v>0</v>
      </c>
      <c r="G70" s="23">
        <f>ROUND(E70*F70,2)</f>
        <v>0</v>
      </c>
      <c r="H70" s="23">
        <f>ROUND(E70-G70,2)</f>
        <v>21.9</v>
      </c>
    </row>
    <row r="71" spans="1:8" x14ac:dyDescent="0.25">
      <c r="A71" s="14" t="s">
        <v>133</v>
      </c>
      <c r="B71" s="14" t="s">
        <v>19</v>
      </c>
      <c r="C71" s="15">
        <v>2.94</v>
      </c>
      <c r="D71" s="14">
        <v>2.4064000000000001</v>
      </c>
      <c r="E71" s="23">
        <f>ROUND(C71*D71,2)</f>
        <v>7.07</v>
      </c>
      <c r="F71" s="16">
        <v>0</v>
      </c>
      <c r="G71" s="23">
        <f>ROUND(E71*F71,2)</f>
        <v>0</v>
      </c>
      <c r="H71" s="23">
        <f>ROUND(E71-G71,2)</f>
        <v>7.07</v>
      </c>
    </row>
    <row r="72" spans="1:8" x14ac:dyDescent="0.25">
      <c r="A72" s="14" t="s">
        <v>189</v>
      </c>
      <c r="B72" s="14" t="s">
        <v>19</v>
      </c>
      <c r="C72" s="15">
        <v>2.94</v>
      </c>
      <c r="D72" s="14">
        <v>18.736499999999999</v>
      </c>
      <c r="E72" s="23">
        <f>ROUND(C72*D72,2)</f>
        <v>55.09</v>
      </c>
      <c r="F72" s="16">
        <v>0</v>
      </c>
      <c r="G72" s="23">
        <f>ROUND(E72*F72,2)</f>
        <v>0</v>
      </c>
      <c r="H72" s="23">
        <f>ROUND(E72-G72,2)</f>
        <v>55.09</v>
      </c>
    </row>
    <row r="73" spans="1:8" x14ac:dyDescent="0.25">
      <c r="A73" s="13" t="s">
        <v>47</v>
      </c>
      <c r="C73" s="23"/>
      <c r="E73" s="23"/>
    </row>
    <row r="74" spans="1:8" x14ac:dyDescent="0.25">
      <c r="A74" s="14" t="s">
        <v>42</v>
      </c>
      <c r="B74" s="14" t="s">
        <v>48</v>
      </c>
      <c r="C74" s="15">
        <v>11.17</v>
      </c>
      <c r="D74" s="14">
        <v>1</v>
      </c>
      <c r="E74" s="23">
        <f>ROUND(C74*D74,2)</f>
        <v>11.17</v>
      </c>
      <c r="F74" s="16">
        <v>0</v>
      </c>
      <c r="G74" s="23">
        <f>ROUND(E74*F74,2)</f>
        <v>0</v>
      </c>
      <c r="H74" s="23">
        <f t="shared" ref="H74:H80" si="3">ROUND(E74-G74,2)</f>
        <v>11.17</v>
      </c>
    </row>
    <row r="75" spans="1:8" x14ac:dyDescent="0.25">
      <c r="A75" s="14" t="s">
        <v>38</v>
      </c>
      <c r="B75" s="14" t="s">
        <v>48</v>
      </c>
      <c r="C75" s="15">
        <v>5.94</v>
      </c>
      <c r="D75" s="14">
        <v>1</v>
      </c>
      <c r="E75" s="23">
        <f>ROUND(C75*D75,2)</f>
        <v>5.94</v>
      </c>
      <c r="F75" s="16">
        <v>0</v>
      </c>
      <c r="G75" s="23">
        <f>ROUND(E75*F75,2)</f>
        <v>0</v>
      </c>
      <c r="H75" s="23">
        <f t="shared" si="3"/>
        <v>5.94</v>
      </c>
    </row>
    <row r="76" spans="1:8" x14ac:dyDescent="0.25">
      <c r="A76" s="14" t="s">
        <v>133</v>
      </c>
      <c r="B76" s="14" t="s">
        <v>48</v>
      </c>
      <c r="C76" s="15">
        <v>6.51</v>
      </c>
      <c r="D76" s="14">
        <v>1</v>
      </c>
      <c r="E76" s="23">
        <f>ROUND(C76*D76,2)</f>
        <v>6.51</v>
      </c>
      <c r="F76" s="16">
        <v>0</v>
      </c>
      <c r="G76" s="23">
        <f>ROUND(E76*F76,2)</f>
        <v>0</v>
      </c>
      <c r="H76" s="23">
        <f t="shared" si="3"/>
        <v>6.51</v>
      </c>
    </row>
    <row r="77" spans="1:8" x14ac:dyDescent="0.25">
      <c r="A77" s="14" t="s">
        <v>189</v>
      </c>
      <c r="B77" s="14" t="s">
        <v>48</v>
      </c>
      <c r="C77" s="15">
        <v>13.96</v>
      </c>
      <c r="D77" s="14">
        <v>1</v>
      </c>
      <c r="E77" s="23">
        <f>ROUND(C77*D77,2)</f>
        <v>13.96</v>
      </c>
      <c r="F77" s="16">
        <v>0</v>
      </c>
      <c r="G77" s="23">
        <f>ROUND(E77*F77,2)</f>
        <v>0</v>
      </c>
      <c r="H77" s="23">
        <f t="shared" si="3"/>
        <v>13.96</v>
      </c>
    </row>
    <row r="78" spans="1:8" x14ac:dyDescent="0.25">
      <c r="A78" s="9" t="s">
        <v>49</v>
      </c>
      <c r="B78" s="9" t="s">
        <v>48</v>
      </c>
      <c r="C78" s="10">
        <v>28.91</v>
      </c>
      <c r="D78" s="9">
        <v>1</v>
      </c>
      <c r="E78" s="22">
        <f>ROUND(C78*D78,2)</f>
        <v>28.91</v>
      </c>
      <c r="F78" s="11">
        <v>0</v>
      </c>
      <c r="G78" s="22">
        <f>ROUND(E78*F78,2)</f>
        <v>0</v>
      </c>
      <c r="H78" s="22">
        <f t="shared" si="3"/>
        <v>28.91</v>
      </c>
    </row>
    <row r="79" spans="1:8" x14ac:dyDescent="0.25">
      <c r="A79" s="7" t="s">
        <v>50</v>
      </c>
      <c r="C79" s="23"/>
      <c r="E79" s="23">
        <f>SUM(E12:E78)</f>
        <v>944.13000000000022</v>
      </c>
      <c r="G79" s="12">
        <f>SUM(G12:G78)</f>
        <v>0</v>
      </c>
      <c r="H79" s="12">
        <f t="shared" si="3"/>
        <v>944.13</v>
      </c>
    </row>
    <row r="80" spans="1:8" x14ac:dyDescent="0.25">
      <c r="A80" s="7" t="s">
        <v>51</v>
      </c>
      <c r="C80" s="23"/>
      <c r="E80" s="23" t="e">
        <f>+#REF!-E79</f>
        <v>#REF!</v>
      </c>
      <c r="G80" s="12" t="e">
        <f>+#REF!-G79</f>
        <v>#REF!</v>
      </c>
      <c r="H80" s="12" t="e">
        <f t="shared" si="3"/>
        <v>#REF!</v>
      </c>
    </row>
    <row r="81" spans="1:8" x14ac:dyDescent="0.25">
      <c r="A81" t="s">
        <v>12</v>
      </c>
      <c r="C81" s="23"/>
      <c r="E81" s="23"/>
    </row>
    <row r="82" spans="1:8" x14ac:dyDescent="0.25">
      <c r="A82" s="7" t="s">
        <v>52</v>
      </c>
      <c r="C82" s="23"/>
      <c r="E82" s="23"/>
    </row>
    <row r="83" spans="1:8" x14ac:dyDescent="0.25">
      <c r="A83" s="14" t="s">
        <v>42</v>
      </c>
      <c r="B83" s="14" t="s">
        <v>48</v>
      </c>
      <c r="C83" s="15">
        <v>31.89</v>
      </c>
      <c r="D83" s="14">
        <v>1</v>
      </c>
      <c r="E83" s="23">
        <f>ROUND(C83*D83,2)</f>
        <v>31.89</v>
      </c>
      <c r="F83" s="16">
        <v>0</v>
      </c>
      <c r="G83" s="23">
        <f>ROUND(E83*F83,2)</f>
        <v>0</v>
      </c>
      <c r="H83" s="23">
        <f t="shared" ref="H83:H89" si="4">ROUND(E83-G83,2)</f>
        <v>31.89</v>
      </c>
    </row>
    <row r="84" spans="1:8" x14ac:dyDescent="0.25">
      <c r="A84" s="14" t="s">
        <v>38</v>
      </c>
      <c r="B84" s="14" t="s">
        <v>48</v>
      </c>
      <c r="C84" s="15">
        <v>45.94</v>
      </c>
      <c r="D84" s="14">
        <v>1</v>
      </c>
      <c r="E84" s="23">
        <f>ROUND(C84*D84,2)</f>
        <v>45.94</v>
      </c>
      <c r="F84" s="16">
        <v>0</v>
      </c>
      <c r="G84" s="23">
        <f>ROUND(E84*F84,2)</f>
        <v>0</v>
      </c>
      <c r="H84" s="23">
        <f t="shared" si="4"/>
        <v>45.94</v>
      </c>
    </row>
    <row r="85" spans="1:8" x14ac:dyDescent="0.25">
      <c r="A85" s="14" t="s">
        <v>133</v>
      </c>
      <c r="B85" s="14" t="s">
        <v>48</v>
      </c>
      <c r="C85" s="15">
        <v>31.16</v>
      </c>
      <c r="D85" s="14">
        <v>1</v>
      </c>
      <c r="E85" s="23">
        <f>ROUND(C85*D85,2)</f>
        <v>31.16</v>
      </c>
      <c r="F85" s="16">
        <v>0</v>
      </c>
      <c r="G85" s="23">
        <f>ROUND(E85*F85,2)</f>
        <v>0</v>
      </c>
      <c r="H85" s="23">
        <f t="shared" si="4"/>
        <v>31.16</v>
      </c>
    </row>
    <row r="86" spans="1:8" x14ac:dyDescent="0.25">
      <c r="A86" s="9" t="s">
        <v>189</v>
      </c>
      <c r="B86" s="9" t="s">
        <v>48</v>
      </c>
      <c r="C86" s="10">
        <v>92.02</v>
      </c>
      <c r="D86" s="9">
        <v>1</v>
      </c>
      <c r="E86" s="22">
        <f>ROUND(C86*D86,2)</f>
        <v>92.02</v>
      </c>
      <c r="F86" s="11">
        <v>0</v>
      </c>
      <c r="G86" s="22">
        <f>ROUND(E86*F86,2)</f>
        <v>0</v>
      </c>
      <c r="H86" s="22">
        <f t="shared" si="4"/>
        <v>92.02</v>
      </c>
    </row>
    <row r="87" spans="1:8" x14ac:dyDescent="0.25">
      <c r="A87" s="7" t="s">
        <v>53</v>
      </c>
      <c r="C87" s="23"/>
      <c r="E87" s="23">
        <f>SUM(E83:E86)</f>
        <v>201.01</v>
      </c>
      <c r="G87" s="12">
        <f>SUM(G83:G86)</f>
        <v>0</v>
      </c>
      <c r="H87" s="12">
        <f t="shared" si="4"/>
        <v>201.01</v>
      </c>
    </row>
    <row r="88" spans="1:8" x14ac:dyDescent="0.25">
      <c r="A88" s="7" t="s">
        <v>54</v>
      </c>
      <c r="C88" s="23"/>
      <c r="E88" s="23">
        <f>+E79+E87</f>
        <v>1145.1400000000003</v>
      </c>
      <c r="G88" s="12">
        <f>+G79+G87</f>
        <v>0</v>
      </c>
      <c r="H88" s="12">
        <f t="shared" si="4"/>
        <v>1145.1400000000001</v>
      </c>
    </row>
    <row r="89" spans="1:8" x14ac:dyDescent="0.25">
      <c r="A89" s="7" t="s">
        <v>55</v>
      </c>
      <c r="C89" s="23"/>
      <c r="E89" s="23" t="e">
        <f>+#REF!-E88</f>
        <v>#REF!</v>
      </c>
      <c r="G89" s="12" t="e">
        <f>+#REF!-G88</f>
        <v>#REF!</v>
      </c>
      <c r="H89" s="12" t="e">
        <f t="shared" si="4"/>
        <v>#REF!</v>
      </c>
    </row>
    <row r="90" spans="1:8" x14ac:dyDescent="0.25">
      <c r="A90" t="s">
        <v>119</v>
      </c>
      <c r="C90" s="23"/>
      <c r="E90" s="23"/>
    </row>
    <row r="91" spans="1:8" x14ac:dyDescent="0.25">
      <c r="A91" t="s">
        <v>483</v>
      </c>
      <c r="C91" s="23"/>
      <c r="E91" s="23"/>
    </row>
    <row r="92" spans="1:8" x14ac:dyDescent="0.25">
      <c r="C92" s="23"/>
      <c r="E92" s="23"/>
    </row>
    <row r="93" spans="1:8" x14ac:dyDescent="0.25">
      <c r="A93" s="7" t="s">
        <v>120</v>
      </c>
      <c r="C93" s="23"/>
      <c r="E93" s="23"/>
    </row>
    <row r="94" spans="1:8" x14ac:dyDescent="0.25">
      <c r="A94" s="7" t="s">
        <v>121</v>
      </c>
      <c r="C94" s="23"/>
      <c r="E94" s="23"/>
    </row>
    <row r="98" spans="1:5" x14ac:dyDescent="0.25">
      <c r="A98" t="str" cm="1">
        <f t="array" aca="1" ref="A98" ca="1">MID(CELL("filename",A1),FIND("]",CELL("filename",A1))+1,256)</f>
        <v>rice23</v>
      </c>
    </row>
    <row r="99" spans="1:5" x14ac:dyDescent="0.25">
      <c r="A99" s="7" t="s">
        <v>50</v>
      </c>
      <c r="E99" s="25">
        <f>VLOOKUP(A99,$A$1:$H$98,5,FALSE)</f>
        <v>944.13000000000022</v>
      </c>
    </row>
    <row r="100" spans="1:5" x14ac:dyDescent="0.25">
      <c r="A100" s="7" t="s">
        <v>288</v>
      </c>
      <c r="E100" s="25">
        <f>VLOOKUP(A100,$A$1:$H$98,5,FALSE)</f>
        <v>201.01</v>
      </c>
    </row>
    <row r="101" spans="1:5" x14ac:dyDescent="0.25">
      <c r="A101" s="7" t="s">
        <v>289</v>
      </c>
      <c r="E101" s="25">
        <f t="shared" ref="E101:E102" si="5">VLOOKUP(A101,$A$1:$H$98,5,FALSE)</f>
        <v>1145.1400000000003</v>
      </c>
    </row>
    <row r="102" spans="1:5" x14ac:dyDescent="0.25">
      <c r="A102" s="7" t="s">
        <v>55</v>
      </c>
      <c r="E102" s="25" t="e">
        <f t="shared" si="5"/>
        <v>#REF!</v>
      </c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FC4BC-CC02-4DF7-B9C0-CA12B833AE94}">
  <sheetPr codeName="Sheet66"/>
  <dimension ref="A1:H102"/>
  <sheetViews>
    <sheetView topLeftCell="A91" workbookViewId="0">
      <selection activeCell="D7" sqref="D7"/>
    </sheetView>
  </sheetViews>
  <sheetFormatPr defaultRowHeight="15" x14ac:dyDescent="0.25"/>
  <cols>
    <col min="1" max="1" width="22.5703125" customWidth="1"/>
    <col min="5" max="5" width="14.5703125" bestFit="1" customWidth="1"/>
    <col min="8" max="8" width="10.5703125" bestFit="1" customWidth="1"/>
  </cols>
  <sheetData>
    <row r="1" spans="1:8" x14ac:dyDescent="0.25">
      <c r="A1" s="81" t="s">
        <v>447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212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517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C8" s="23"/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4.5</v>
      </c>
      <c r="E12" s="23">
        <f>ROUND(C12*D12,2)</f>
        <v>36.229999999999997</v>
      </c>
      <c r="F12" s="16">
        <v>0</v>
      </c>
      <c r="G12" s="23">
        <f>ROUND(E12*F12,2)</f>
        <v>0</v>
      </c>
      <c r="H12" s="23">
        <f>ROUND(E12-G12,2)</f>
        <v>36.229999999999997</v>
      </c>
    </row>
    <row r="13" spans="1:8" x14ac:dyDescent="0.25">
      <c r="A13" s="14" t="s">
        <v>199</v>
      </c>
      <c r="B13" s="14" t="s">
        <v>16</v>
      </c>
      <c r="C13" s="15">
        <v>9.5</v>
      </c>
      <c r="D13" s="14">
        <v>1</v>
      </c>
      <c r="E13" s="23">
        <f>ROUND(C13*D13,2)</f>
        <v>9.5</v>
      </c>
      <c r="F13" s="16">
        <v>0</v>
      </c>
      <c r="G13" s="23">
        <f>ROUND(E13*F13,2)</f>
        <v>0</v>
      </c>
      <c r="H13" s="23">
        <f>ROUND(E13-G13,2)</f>
        <v>9.5</v>
      </c>
    </row>
    <row r="14" spans="1:8" x14ac:dyDescent="0.25">
      <c r="A14" s="14" t="s">
        <v>57</v>
      </c>
      <c r="B14" s="14" t="s">
        <v>16</v>
      </c>
      <c r="C14" s="15">
        <v>7.5</v>
      </c>
      <c r="D14" s="14">
        <v>1.3</v>
      </c>
      <c r="E14" s="23">
        <f>ROUND(C14*D14,2)</f>
        <v>9.75</v>
      </c>
      <c r="F14" s="16">
        <v>0</v>
      </c>
      <c r="G14" s="23">
        <f>ROUND(E14*F14,2)</f>
        <v>0</v>
      </c>
      <c r="H14" s="23">
        <f>ROUND(E14-G14,2)</f>
        <v>9.75</v>
      </c>
    </row>
    <row r="15" spans="1:8" x14ac:dyDescent="0.25">
      <c r="A15" s="13" t="s">
        <v>20</v>
      </c>
      <c r="C15" s="23"/>
      <c r="E15" s="23"/>
    </row>
    <row r="16" spans="1:8" x14ac:dyDescent="0.25">
      <c r="A16" s="14" t="s">
        <v>166</v>
      </c>
      <c r="B16" s="14" t="s">
        <v>21</v>
      </c>
      <c r="C16" s="15">
        <v>26.41</v>
      </c>
      <c r="D16" s="14">
        <v>0.5</v>
      </c>
      <c r="E16" s="23">
        <f>ROUND(C16*D16,2)</f>
        <v>13.21</v>
      </c>
      <c r="F16" s="16">
        <v>0</v>
      </c>
      <c r="G16" s="23">
        <f>ROUND(E16*F16,2)</f>
        <v>0</v>
      </c>
      <c r="H16" s="23">
        <f>ROUND(E16-G16,2)</f>
        <v>13.21</v>
      </c>
    </row>
    <row r="17" spans="1:8" x14ac:dyDescent="0.25">
      <c r="A17" s="14" t="s">
        <v>153</v>
      </c>
      <c r="B17" s="14" t="s">
        <v>21</v>
      </c>
      <c r="C17" s="15">
        <v>43.41</v>
      </c>
      <c r="D17" s="14">
        <v>0.5</v>
      </c>
      <c r="E17" s="23">
        <f>ROUND(C17*D17,2)</f>
        <v>21.71</v>
      </c>
      <c r="F17" s="16">
        <v>0</v>
      </c>
      <c r="G17" s="23">
        <f>ROUND(E17*F17,2)</f>
        <v>0</v>
      </c>
      <c r="H17" s="23">
        <f>ROUND(E17-G17,2)</f>
        <v>21.71</v>
      </c>
    </row>
    <row r="18" spans="1:8" x14ac:dyDescent="0.25">
      <c r="A18" s="14" t="s">
        <v>167</v>
      </c>
      <c r="B18" s="14" t="s">
        <v>21</v>
      </c>
      <c r="C18" s="15">
        <v>31.08</v>
      </c>
      <c r="D18" s="14">
        <v>4.7</v>
      </c>
      <c r="E18" s="23">
        <f>ROUND(C18*D18,2)</f>
        <v>146.08000000000001</v>
      </c>
      <c r="F18" s="16">
        <v>0</v>
      </c>
      <c r="G18" s="23">
        <f>ROUND(E18*F18,2)</f>
        <v>0</v>
      </c>
      <c r="H18" s="23">
        <f>ROUND(E18-G18,2)</f>
        <v>146.08000000000001</v>
      </c>
    </row>
    <row r="19" spans="1:8" x14ac:dyDescent="0.25">
      <c r="A19" s="14" t="s">
        <v>168</v>
      </c>
      <c r="B19" s="14" t="s">
        <v>26</v>
      </c>
      <c r="C19" s="15">
        <v>18.2</v>
      </c>
      <c r="D19" s="14">
        <v>0.75</v>
      </c>
      <c r="E19" s="23">
        <f>ROUND(C19*D19,2)</f>
        <v>13.65</v>
      </c>
      <c r="F19" s="16">
        <v>0</v>
      </c>
      <c r="G19" s="23">
        <f>ROUND(E19*F19,2)</f>
        <v>0</v>
      </c>
      <c r="H19" s="23">
        <f>ROUND(E19-G19,2)</f>
        <v>13.65</v>
      </c>
    </row>
    <row r="20" spans="1:8" x14ac:dyDescent="0.25">
      <c r="A20" s="13" t="s">
        <v>23</v>
      </c>
      <c r="C20" s="23"/>
      <c r="E20" s="23"/>
    </row>
    <row r="21" spans="1:8" x14ac:dyDescent="0.25">
      <c r="A21" s="14" t="s">
        <v>515</v>
      </c>
      <c r="B21" s="14" t="s">
        <v>18</v>
      </c>
      <c r="C21" s="15">
        <v>2.76</v>
      </c>
      <c r="D21" s="14">
        <v>10</v>
      </c>
      <c r="E21" s="23">
        <f>ROUND(C21*D21,2)</f>
        <v>27.6</v>
      </c>
      <c r="F21" s="16">
        <v>0</v>
      </c>
      <c r="G21" s="23">
        <f>ROUND(E21*F21,2)</f>
        <v>0</v>
      </c>
      <c r="H21" s="23">
        <f>ROUND(E21-G21,2)</f>
        <v>27.6</v>
      </c>
    </row>
    <row r="22" spans="1:8" x14ac:dyDescent="0.25">
      <c r="A22" s="13" t="s">
        <v>24</v>
      </c>
      <c r="C22" s="23"/>
      <c r="E22" s="23"/>
    </row>
    <row r="23" spans="1:8" x14ac:dyDescent="0.25">
      <c r="A23" s="14" t="s">
        <v>25</v>
      </c>
      <c r="B23" s="14" t="s">
        <v>18</v>
      </c>
      <c r="C23" s="15">
        <v>0.12</v>
      </c>
      <c r="D23" s="14">
        <v>80</v>
      </c>
      <c r="E23" s="23">
        <f t="shared" ref="E23:E30" si="0">ROUND(C23*D23,2)</f>
        <v>9.6</v>
      </c>
      <c r="F23" s="16">
        <v>0</v>
      </c>
      <c r="G23" s="23">
        <f t="shared" ref="G23:G30" si="1">ROUND(E23*F23,2)</f>
        <v>0</v>
      </c>
      <c r="H23" s="23">
        <f t="shared" ref="H23:H30" si="2">ROUND(E23-G23,2)</f>
        <v>9.6</v>
      </c>
    </row>
    <row r="24" spans="1:8" x14ac:dyDescent="0.25">
      <c r="A24" s="14" t="s">
        <v>137</v>
      </c>
      <c r="B24" s="14" t="s">
        <v>26</v>
      </c>
      <c r="C24" s="15">
        <v>2.69</v>
      </c>
      <c r="D24" s="14">
        <v>2</v>
      </c>
      <c r="E24" s="23">
        <f t="shared" si="0"/>
        <v>5.38</v>
      </c>
      <c r="F24" s="16">
        <v>0</v>
      </c>
      <c r="G24" s="23">
        <f t="shared" si="1"/>
        <v>0</v>
      </c>
      <c r="H24" s="23">
        <f t="shared" si="2"/>
        <v>5.38</v>
      </c>
    </row>
    <row r="25" spans="1:8" x14ac:dyDescent="0.25">
      <c r="A25" s="14" t="s">
        <v>169</v>
      </c>
      <c r="B25" s="14" t="s">
        <v>26</v>
      </c>
      <c r="C25" s="15">
        <v>13.75</v>
      </c>
      <c r="D25" s="14">
        <v>1.3</v>
      </c>
      <c r="E25" s="23">
        <f t="shared" si="0"/>
        <v>17.88</v>
      </c>
      <c r="F25" s="16">
        <v>0</v>
      </c>
      <c r="G25" s="23">
        <f t="shared" si="1"/>
        <v>0</v>
      </c>
      <c r="H25" s="23">
        <f t="shared" si="2"/>
        <v>17.88</v>
      </c>
    </row>
    <row r="26" spans="1:8" x14ac:dyDescent="0.25">
      <c r="A26" s="14" t="s">
        <v>170</v>
      </c>
      <c r="B26" s="14" t="s">
        <v>18</v>
      </c>
      <c r="C26" s="15">
        <v>6.91</v>
      </c>
      <c r="D26" s="14">
        <v>3</v>
      </c>
      <c r="E26" s="23">
        <f t="shared" si="0"/>
        <v>20.73</v>
      </c>
      <c r="F26" s="16">
        <v>0</v>
      </c>
      <c r="G26" s="23">
        <f t="shared" si="1"/>
        <v>0</v>
      </c>
      <c r="H26" s="23">
        <f t="shared" si="2"/>
        <v>20.73</v>
      </c>
    </row>
    <row r="27" spans="1:8" x14ac:dyDescent="0.25">
      <c r="A27" s="14" t="s">
        <v>208</v>
      </c>
      <c r="B27" s="14" t="s">
        <v>18</v>
      </c>
      <c r="C27" s="15">
        <v>0.96</v>
      </c>
      <c r="D27" s="14">
        <v>31</v>
      </c>
      <c r="E27" s="23">
        <f t="shared" si="0"/>
        <v>29.76</v>
      </c>
      <c r="F27" s="16">
        <v>0</v>
      </c>
      <c r="G27" s="23">
        <f t="shared" si="1"/>
        <v>0</v>
      </c>
      <c r="H27" s="23">
        <f t="shared" si="2"/>
        <v>29.76</v>
      </c>
    </row>
    <row r="28" spans="1:8" x14ac:dyDescent="0.25">
      <c r="A28" s="14" t="s">
        <v>202</v>
      </c>
      <c r="B28" s="14" t="s">
        <v>18</v>
      </c>
      <c r="C28" s="15">
        <v>4.2699999999999996</v>
      </c>
      <c r="D28" s="14">
        <v>1</v>
      </c>
      <c r="E28" s="23">
        <f t="shared" si="0"/>
        <v>4.2699999999999996</v>
      </c>
      <c r="F28" s="16">
        <v>0</v>
      </c>
      <c r="G28" s="23">
        <f t="shared" si="1"/>
        <v>0</v>
      </c>
      <c r="H28" s="23">
        <f t="shared" si="2"/>
        <v>4.2699999999999996</v>
      </c>
    </row>
    <row r="29" spans="1:8" x14ac:dyDescent="0.25">
      <c r="A29" s="14" t="s">
        <v>173</v>
      </c>
      <c r="B29" s="14" t="s">
        <v>18</v>
      </c>
      <c r="C29" s="15">
        <v>16.5</v>
      </c>
      <c r="D29" s="14">
        <v>0.75</v>
      </c>
      <c r="E29" s="23">
        <f t="shared" si="0"/>
        <v>12.38</v>
      </c>
      <c r="F29" s="16">
        <v>0</v>
      </c>
      <c r="G29" s="23">
        <f t="shared" si="1"/>
        <v>0</v>
      </c>
      <c r="H29" s="23">
        <f t="shared" si="2"/>
        <v>12.38</v>
      </c>
    </row>
    <row r="30" spans="1:8" x14ac:dyDescent="0.25">
      <c r="A30" s="14" t="s">
        <v>171</v>
      </c>
      <c r="B30" s="14" t="s">
        <v>18</v>
      </c>
      <c r="C30" s="15">
        <v>61.59</v>
      </c>
      <c r="D30" s="14">
        <v>0.25</v>
      </c>
      <c r="E30" s="23">
        <f t="shared" si="0"/>
        <v>15.4</v>
      </c>
      <c r="F30" s="16">
        <v>0</v>
      </c>
      <c r="G30" s="23">
        <f t="shared" si="1"/>
        <v>0</v>
      </c>
      <c r="H30" s="23">
        <f t="shared" si="2"/>
        <v>15.4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395</v>
      </c>
      <c r="B32" s="14" t="s">
        <v>18</v>
      </c>
      <c r="C32" s="15">
        <v>1.23</v>
      </c>
      <c r="D32" s="14">
        <v>8</v>
      </c>
      <c r="E32" s="23">
        <f>ROUND(C32*D32,2)</f>
        <v>9.84</v>
      </c>
      <c r="F32" s="16">
        <v>0</v>
      </c>
      <c r="G32" s="23">
        <f>ROUND(E32*F32,2)</f>
        <v>0</v>
      </c>
      <c r="H32" s="23">
        <f>ROUND(E32-G32,2)</f>
        <v>9.84</v>
      </c>
    </row>
    <row r="33" spans="1:8" x14ac:dyDescent="0.25">
      <c r="A33" s="14" t="s">
        <v>468</v>
      </c>
      <c r="B33" s="14" t="s">
        <v>18</v>
      </c>
      <c r="C33" s="15">
        <v>3.73</v>
      </c>
      <c r="D33" s="14">
        <v>0.6</v>
      </c>
      <c r="E33" s="23">
        <f>ROUND(C33*D33,2)</f>
        <v>2.2400000000000002</v>
      </c>
      <c r="F33" s="16">
        <v>0</v>
      </c>
      <c r="G33" s="23">
        <f>ROUND(E33*F33,2)</f>
        <v>0</v>
      </c>
      <c r="H33" s="23">
        <f>ROUND(E33-G33,2)</f>
        <v>2.2400000000000002</v>
      </c>
    </row>
    <row r="34" spans="1:8" x14ac:dyDescent="0.25">
      <c r="A34" s="13" t="s">
        <v>33</v>
      </c>
      <c r="C34" s="23"/>
      <c r="E34" s="23"/>
    </row>
    <row r="35" spans="1:8" x14ac:dyDescent="0.25">
      <c r="A35" s="14" t="s">
        <v>209</v>
      </c>
      <c r="B35" s="14" t="s">
        <v>29</v>
      </c>
      <c r="C35" s="15">
        <v>1.31</v>
      </c>
      <c r="D35" s="14">
        <v>77</v>
      </c>
      <c r="E35" s="23">
        <f>ROUND(C35*D35,2)</f>
        <v>100.87</v>
      </c>
      <c r="F35" s="16">
        <v>0</v>
      </c>
      <c r="G35" s="23">
        <f>ROUND(E35*F35,2)</f>
        <v>0</v>
      </c>
      <c r="H35" s="23">
        <f>ROUND(E35-G35,2)</f>
        <v>100.87</v>
      </c>
    </row>
    <row r="36" spans="1:8" x14ac:dyDescent="0.25">
      <c r="A36" s="14" t="s">
        <v>176</v>
      </c>
      <c r="B36" s="14" t="s">
        <v>177</v>
      </c>
      <c r="C36" s="15">
        <v>0.28999999999999998</v>
      </c>
      <c r="D36" s="14">
        <v>77</v>
      </c>
      <c r="E36" s="23">
        <f>ROUND(C36*D36,2)</f>
        <v>22.33</v>
      </c>
      <c r="F36" s="16">
        <v>0</v>
      </c>
      <c r="G36" s="23">
        <f>ROUND(E36*F36,2)</f>
        <v>0</v>
      </c>
      <c r="H36" s="23">
        <f>ROUND(E36-G36,2)</f>
        <v>22.33</v>
      </c>
    </row>
    <row r="37" spans="1:8" x14ac:dyDescent="0.25">
      <c r="A37" s="13" t="s">
        <v>113</v>
      </c>
      <c r="C37" s="23"/>
      <c r="E37" s="23"/>
    </row>
    <row r="38" spans="1:8" x14ac:dyDescent="0.25">
      <c r="A38" s="14" t="s">
        <v>180</v>
      </c>
      <c r="B38" s="14" t="s">
        <v>26</v>
      </c>
      <c r="C38" s="15">
        <v>3.5</v>
      </c>
      <c r="D38" s="14">
        <v>0.5</v>
      </c>
      <c r="E38" s="23">
        <f>ROUND(C38*D38,2)</f>
        <v>1.75</v>
      </c>
      <c r="F38" s="16">
        <v>0</v>
      </c>
      <c r="G38" s="23">
        <f>ROUND(E38*F38,2)</f>
        <v>0</v>
      </c>
      <c r="H38" s="23">
        <f>ROUND(E38-G38,2)</f>
        <v>1.75</v>
      </c>
    </row>
    <row r="39" spans="1:8" x14ac:dyDescent="0.25">
      <c r="A39" s="14" t="s">
        <v>179</v>
      </c>
      <c r="B39" s="14" t="s">
        <v>26</v>
      </c>
      <c r="C39" s="15">
        <v>2</v>
      </c>
      <c r="D39" s="14">
        <v>0.5</v>
      </c>
      <c r="E39" s="23">
        <f>ROUND(C39*D39,2)</f>
        <v>1</v>
      </c>
      <c r="F39" s="16">
        <v>0</v>
      </c>
      <c r="G39" s="23">
        <f>ROUND(E39*F39,2)</f>
        <v>0</v>
      </c>
      <c r="H39" s="23">
        <f>ROUND(E39-G39,2)</f>
        <v>1</v>
      </c>
    </row>
    <row r="40" spans="1:8" x14ac:dyDescent="0.25">
      <c r="A40" s="14" t="s">
        <v>182</v>
      </c>
      <c r="B40" s="14" t="s">
        <v>26</v>
      </c>
      <c r="C40" s="15">
        <v>2.86</v>
      </c>
      <c r="D40" s="14">
        <v>4</v>
      </c>
      <c r="E40" s="23">
        <f>ROUND(C40*D40,2)</f>
        <v>11.44</v>
      </c>
      <c r="F40" s="16">
        <v>0</v>
      </c>
      <c r="G40" s="23">
        <f>ROUND(E40*F40,2)</f>
        <v>0</v>
      </c>
      <c r="H40" s="23">
        <f>ROUND(E40-G40,2)</f>
        <v>11.44</v>
      </c>
    </row>
    <row r="41" spans="1:8" x14ac:dyDescent="0.25">
      <c r="A41" s="14" t="s">
        <v>181</v>
      </c>
      <c r="B41" s="14" t="s">
        <v>26</v>
      </c>
      <c r="C41" s="15">
        <v>4.17</v>
      </c>
      <c r="D41" s="14">
        <v>0.25</v>
      </c>
      <c r="E41" s="23">
        <f>ROUND(C41*D41,2)</f>
        <v>1.04</v>
      </c>
      <c r="F41" s="16">
        <v>0</v>
      </c>
      <c r="G41" s="23">
        <f>ROUND(E41*F41,2)</f>
        <v>0</v>
      </c>
      <c r="H41" s="23">
        <f>ROUND(E41-G41,2)</f>
        <v>1.04</v>
      </c>
    </row>
    <row r="42" spans="1:8" x14ac:dyDescent="0.25">
      <c r="A42" s="14" t="s">
        <v>114</v>
      </c>
      <c r="B42" s="14" t="s">
        <v>26</v>
      </c>
      <c r="C42" s="15">
        <v>3.3</v>
      </c>
      <c r="D42" s="14">
        <v>0.1</v>
      </c>
      <c r="E42" s="23">
        <f>ROUND(C42*D42,2)</f>
        <v>0.33</v>
      </c>
      <c r="F42" s="16">
        <v>0</v>
      </c>
      <c r="G42" s="23">
        <f>ROUND(E42*F42,2)</f>
        <v>0</v>
      </c>
      <c r="H42" s="23">
        <f>ROUND(E42-G42,2)</f>
        <v>0.33</v>
      </c>
    </row>
    <row r="43" spans="1:8" x14ac:dyDescent="0.25">
      <c r="A43" s="13" t="s">
        <v>61</v>
      </c>
      <c r="C43" s="23"/>
      <c r="E43" s="23"/>
    </row>
    <row r="44" spans="1:8" x14ac:dyDescent="0.25">
      <c r="A44" s="14" t="s">
        <v>183</v>
      </c>
      <c r="B44" s="14" t="s">
        <v>21</v>
      </c>
      <c r="C44" s="15">
        <v>13.6</v>
      </c>
      <c r="D44" s="14">
        <v>5.7</v>
      </c>
      <c r="E44" s="23">
        <f>ROUND(C44*D44,2)</f>
        <v>77.52</v>
      </c>
      <c r="F44" s="16">
        <v>0</v>
      </c>
      <c r="G44" s="23">
        <f>ROUND(E44*F44,2)</f>
        <v>0</v>
      </c>
      <c r="H44" s="23">
        <f>ROUND(E44-G44,2)</f>
        <v>77.52</v>
      </c>
    </row>
    <row r="45" spans="1:8" x14ac:dyDescent="0.25">
      <c r="A45" s="13" t="s">
        <v>130</v>
      </c>
      <c r="C45" s="23"/>
      <c r="E45" s="23"/>
    </row>
    <row r="46" spans="1:8" x14ac:dyDescent="0.25">
      <c r="A46" s="14" t="s">
        <v>184</v>
      </c>
      <c r="B46" s="14" t="s">
        <v>123</v>
      </c>
      <c r="C46" s="15">
        <v>0.3</v>
      </c>
      <c r="D46" s="14">
        <v>156</v>
      </c>
      <c r="E46" s="23">
        <f>ROUND(C46*D46,2)</f>
        <v>46.8</v>
      </c>
      <c r="F46" s="16">
        <v>0</v>
      </c>
      <c r="G46" s="23">
        <f>ROUND(E46*F46,2)</f>
        <v>0</v>
      </c>
      <c r="H46" s="23">
        <f>ROUND(E46-G46,2)</f>
        <v>46.8</v>
      </c>
    </row>
    <row r="47" spans="1:8" x14ac:dyDescent="0.25">
      <c r="A47" s="13" t="s">
        <v>185</v>
      </c>
      <c r="C47" s="23"/>
      <c r="E47" s="23"/>
    </row>
    <row r="48" spans="1:8" x14ac:dyDescent="0.25">
      <c r="A48" s="14" t="s">
        <v>186</v>
      </c>
      <c r="B48" s="14" t="s">
        <v>123</v>
      </c>
      <c r="C48" s="15">
        <v>0.4</v>
      </c>
      <c r="D48" s="14">
        <v>156</v>
      </c>
      <c r="E48" s="23">
        <f>ROUND(C48*D48,2)</f>
        <v>62.4</v>
      </c>
      <c r="F48" s="16">
        <v>0</v>
      </c>
      <c r="G48" s="23">
        <f>ROUND(E48*F48,2)</f>
        <v>0</v>
      </c>
      <c r="H48" s="23">
        <f>ROUND(E48-G48,2)</f>
        <v>62.4</v>
      </c>
    </row>
    <row r="49" spans="1:8" x14ac:dyDescent="0.25">
      <c r="A49" s="13" t="s">
        <v>115</v>
      </c>
      <c r="C49" s="23"/>
      <c r="E49" s="23"/>
    </row>
    <row r="50" spans="1:8" x14ac:dyDescent="0.25">
      <c r="A50" s="14" t="s">
        <v>188</v>
      </c>
      <c r="B50" s="14" t="s">
        <v>48</v>
      </c>
      <c r="C50" s="15">
        <v>8</v>
      </c>
      <c r="D50" s="14">
        <v>1</v>
      </c>
      <c r="E50" s="23">
        <f>ROUND(C50*D50,2)</f>
        <v>8</v>
      </c>
      <c r="F50" s="16">
        <v>0</v>
      </c>
      <c r="G50" s="23">
        <f>ROUND(E50*F50,2)</f>
        <v>0</v>
      </c>
      <c r="H50" s="23">
        <f>ROUND(E50-G50,2)</f>
        <v>8</v>
      </c>
    </row>
    <row r="51" spans="1:8" x14ac:dyDescent="0.25">
      <c r="A51" s="13" t="s">
        <v>117</v>
      </c>
      <c r="C51" s="23"/>
      <c r="E51" s="23"/>
    </row>
    <row r="52" spans="1:8" x14ac:dyDescent="0.25">
      <c r="A52" s="14" t="s">
        <v>118</v>
      </c>
      <c r="B52" s="14" t="s">
        <v>48</v>
      </c>
      <c r="C52" s="15">
        <v>10</v>
      </c>
      <c r="D52" s="14">
        <v>0.33300000000000002</v>
      </c>
      <c r="E52" s="23">
        <f>ROUND(C52*D52,2)</f>
        <v>3.33</v>
      </c>
      <c r="F52" s="16">
        <v>0</v>
      </c>
      <c r="G52" s="23">
        <f>ROUND(E52*F52,2)</f>
        <v>0</v>
      </c>
      <c r="H52" s="23">
        <f>ROUND(E52-G52,2)</f>
        <v>3.33</v>
      </c>
    </row>
    <row r="53" spans="1:8" x14ac:dyDescent="0.25">
      <c r="A53" s="13" t="s">
        <v>37</v>
      </c>
      <c r="C53" s="23"/>
      <c r="E53" s="23"/>
    </row>
    <row r="54" spans="1:8" x14ac:dyDescent="0.25">
      <c r="A54" s="14" t="s">
        <v>38</v>
      </c>
      <c r="B54" s="14" t="s">
        <v>39</v>
      </c>
      <c r="C54" s="15">
        <v>19.28</v>
      </c>
      <c r="D54" s="14">
        <v>0.42280000000000001</v>
      </c>
      <c r="E54" s="23">
        <f>ROUND(C54*D54,2)</f>
        <v>8.15</v>
      </c>
      <c r="F54" s="16">
        <v>0</v>
      </c>
      <c r="G54" s="23">
        <f>ROUND(E54*F54,2)</f>
        <v>0</v>
      </c>
      <c r="H54" s="23">
        <f>ROUND(E54-G54,2)</f>
        <v>8.15</v>
      </c>
    </row>
    <row r="55" spans="1:8" x14ac:dyDescent="0.25">
      <c r="A55" s="14" t="s">
        <v>133</v>
      </c>
      <c r="B55" s="14" t="s">
        <v>39</v>
      </c>
      <c r="C55" s="15">
        <v>19.28</v>
      </c>
      <c r="D55" s="14">
        <v>0.11</v>
      </c>
      <c r="E55" s="23">
        <f>ROUND(C55*D55,2)</f>
        <v>2.12</v>
      </c>
      <c r="F55" s="16">
        <v>0</v>
      </c>
      <c r="G55" s="23">
        <f>ROUND(E55*F55,2)</f>
        <v>0</v>
      </c>
      <c r="H55" s="23">
        <f>ROUND(E55-G55,2)</f>
        <v>2.12</v>
      </c>
    </row>
    <row r="56" spans="1:8" x14ac:dyDescent="0.25">
      <c r="A56" s="13" t="s">
        <v>40</v>
      </c>
      <c r="C56" s="23"/>
      <c r="E56" s="23"/>
    </row>
    <row r="57" spans="1:8" x14ac:dyDescent="0.25">
      <c r="A57" s="14" t="s">
        <v>41</v>
      </c>
      <c r="B57" s="14" t="s">
        <v>39</v>
      </c>
      <c r="C57" s="15">
        <v>9.06</v>
      </c>
      <c r="D57" s="14">
        <v>1.05</v>
      </c>
      <c r="E57" s="23">
        <f>ROUND(C57*D57,2)</f>
        <v>9.51</v>
      </c>
      <c r="F57" s="16">
        <v>0</v>
      </c>
      <c r="G57" s="23">
        <f>ROUND(E57*F57,2)</f>
        <v>0</v>
      </c>
      <c r="H57" s="23">
        <f>ROUND(E57-G57,2)</f>
        <v>9.51</v>
      </c>
    </row>
    <row r="58" spans="1:8" x14ac:dyDescent="0.25">
      <c r="A58" s="13" t="s">
        <v>43</v>
      </c>
      <c r="C58" s="23"/>
      <c r="E58" s="23"/>
    </row>
    <row r="59" spans="1:8" x14ac:dyDescent="0.25">
      <c r="A59" s="14" t="s">
        <v>41</v>
      </c>
      <c r="B59" s="14" t="s">
        <v>39</v>
      </c>
      <c r="C59" s="15">
        <v>9.06</v>
      </c>
      <c r="D59" s="14">
        <v>0.25</v>
      </c>
      <c r="E59" s="23">
        <f>ROUND(C59*D59,2)</f>
        <v>2.27</v>
      </c>
      <c r="F59" s="16">
        <v>0</v>
      </c>
      <c r="G59" s="23">
        <f>ROUND(E59*F59,2)</f>
        <v>0</v>
      </c>
      <c r="H59" s="23">
        <f>ROUND(E59-G59,2)</f>
        <v>2.27</v>
      </c>
    </row>
    <row r="60" spans="1:8" x14ac:dyDescent="0.25">
      <c r="A60" s="14" t="s">
        <v>42</v>
      </c>
      <c r="B60" s="14" t="s">
        <v>39</v>
      </c>
      <c r="C60" s="15">
        <v>9.06</v>
      </c>
      <c r="D60" s="14">
        <v>7.8600000000000003E-2</v>
      </c>
      <c r="E60" s="23">
        <f>ROUND(C60*D60,2)</f>
        <v>0.71</v>
      </c>
      <c r="F60" s="16">
        <v>0</v>
      </c>
      <c r="G60" s="23">
        <f>ROUND(E60*F60,2)</f>
        <v>0</v>
      </c>
      <c r="H60" s="23">
        <f>ROUND(E60-G60,2)</f>
        <v>0.71</v>
      </c>
    </row>
    <row r="61" spans="1:8" x14ac:dyDescent="0.25">
      <c r="A61" s="13" t="s">
        <v>100</v>
      </c>
      <c r="C61" s="23"/>
      <c r="E61" s="23"/>
    </row>
    <row r="62" spans="1:8" x14ac:dyDescent="0.25">
      <c r="A62" s="14" t="s">
        <v>41</v>
      </c>
      <c r="B62" s="14" t="s">
        <v>39</v>
      </c>
      <c r="C62" s="15">
        <v>9.06</v>
      </c>
      <c r="D62" s="14">
        <v>0.7</v>
      </c>
      <c r="E62" s="23">
        <f>ROUND(C62*D62,2)</f>
        <v>6.34</v>
      </c>
      <c r="F62" s="16">
        <v>0</v>
      </c>
      <c r="G62" s="23">
        <f>ROUND(E62*F62,2)</f>
        <v>0</v>
      </c>
      <c r="H62" s="23">
        <f>ROUND(E62-G62,2)</f>
        <v>6.34</v>
      </c>
    </row>
    <row r="63" spans="1:8" x14ac:dyDescent="0.25">
      <c r="A63" s="14" t="s">
        <v>44</v>
      </c>
      <c r="B63" s="14" t="s">
        <v>39</v>
      </c>
      <c r="C63" s="15">
        <v>19.27</v>
      </c>
      <c r="D63" s="14">
        <v>0.47960000000000003</v>
      </c>
      <c r="E63" s="23">
        <f>ROUND(C63*D63,2)</f>
        <v>9.24</v>
      </c>
      <c r="F63" s="16">
        <v>0</v>
      </c>
      <c r="G63" s="23">
        <f>ROUND(E63*F63,2)</f>
        <v>0</v>
      </c>
      <c r="H63" s="23">
        <f>ROUND(E63-G63,2)</f>
        <v>9.24</v>
      </c>
    </row>
    <row r="64" spans="1:8" x14ac:dyDescent="0.25">
      <c r="A64" s="13" t="s">
        <v>45</v>
      </c>
      <c r="C64" s="23"/>
      <c r="E64" s="23"/>
    </row>
    <row r="65" spans="1:8" x14ac:dyDescent="0.25">
      <c r="A65" s="14" t="s">
        <v>38</v>
      </c>
      <c r="B65" s="14" t="s">
        <v>19</v>
      </c>
      <c r="C65" s="15">
        <v>2.94</v>
      </c>
      <c r="D65" s="14">
        <v>6.5293999999999999</v>
      </c>
      <c r="E65" s="23">
        <f>ROUND(C65*D65,2)</f>
        <v>19.2</v>
      </c>
      <c r="F65" s="16">
        <v>0</v>
      </c>
      <c r="G65" s="23">
        <f>ROUND(E65*F65,2)</f>
        <v>0</v>
      </c>
      <c r="H65" s="23">
        <f>ROUND(E65-G65,2)</f>
        <v>19.2</v>
      </c>
    </row>
    <row r="66" spans="1:8" x14ac:dyDescent="0.25">
      <c r="A66" s="14" t="s">
        <v>133</v>
      </c>
      <c r="B66" s="14" t="s">
        <v>19</v>
      </c>
      <c r="C66" s="15">
        <v>2.94</v>
      </c>
      <c r="D66" s="14">
        <v>2.4064000000000001</v>
      </c>
      <c r="E66" s="23">
        <f>ROUND(C66*D66,2)</f>
        <v>7.07</v>
      </c>
      <c r="F66" s="16">
        <v>0</v>
      </c>
      <c r="G66" s="23">
        <f>ROUND(E66*F66,2)</f>
        <v>0</v>
      </c>
      <c r="H66" s="23">
        <f>ROUND(E66-G66,2)</f>
        <v>7.07</v>
      </c>
    </row>
    <row r="67" spans="1:8" x14ac:dyDescent="0.25">
      <c r="A67" s="14" t="s">
        <v>189</v>
      </c>
      <c r="B67" s="14" t="s">
        <v>19</v>
      </c>
      <c r="C67" s="15">
        <v>2.94</v>
      </c>
      <c r="D67" s="14">
        <v>15.4779</v>
      </c>
      <c r="E67" s="23">
        <f>ROUND(C67*D67,2)</f>
        <v>45.51</v>
      </c>
      <c r="F67" s="16">
        <v>0</v>
      </c>
      <c r="G67" s="23">
        <f>ROUND(E67*F67,2)</f>
        <v>0</v>
      </c>
      <c r="H67" s="23">
        <f>ROUND(E67-G67,2)</f>
        <v>45.51</v>
      </c>
    </row>
    <row r="68" spans="1:8" x14ac:dyDescent="0.25">
      <c r="A68" s="13" t="s">
        <v>47</v>
      </c>
      <c r="C68" s="23"/>
      <c r="E68" s="23"/>
    </row>
    <row r="69" spans="1:8" x14ac:dyDescent="0.25">
      <c r="A69" s="14" t="s">
        <v>42</v>
      </c>
      <c r="B69" s="14" t="s">
        <v>48</v>
      </c>
      <c r="C69" s="15">
        <v>10.92</v>
      </c>
      <c r="D69" s="14">
        <v>1</v>
      </c>
      <c r="E69" s="23">
        <f>ROUND(C69*D69,2)</f>
        <v>10.92</v>
      </c>
      <c r="F69" s="16">
        <v>0</v>
      </c>
      <c r="G69" s="23">
        <f>ROUND(E69*F69,2)</f>
        <v>0</v>
      </c>
      <c r="H69" s="23">
        <f t="shared" ref="H69:H75" si="3">ROUND(E69-G69,2)</f>
        <v>10.92</v>
      </c>
    </row>
    <row r="70" spans="1:8" x14ac:dyDescent="0.25">
      <c r="A70" s="14" t="s">
        <v>38</v>
      </c>
      <c r="B70" s="14" t="s">
        <v>48</v>
      </c>
      <c r="C70" s="15">
        <v>5.22</v>
      </c>
      <c r="D70" s="14">
        <v>1</v>
      </c>
      <c r="E70" s="23">
        <f>ROUND(C70*D70,2)</f>
        <v>5.22</v>
      </c>
      <c r="F70" s="16">
        <v>0</v>
      </c>
      <c r="G70" s="23">
        <f>ROUND(E70*F70,2)</f>
        <v>0</v>
      </c>
      <c r="H70" s="23">
        <f t="shared" si="3"/>
        <v>5.22</v>
      </c>
    </row>
    <row r="71" spans="1:8" x14ac:dyDescent="0.25">
      <c r="A71" s="14" t="s">
        <v>133</v>
      </c>
      <c r="B71" s="14" t="s">
        <v>48</v>
      </c>
      <c r="C71" s="15">
        <v>6.51</v>
      </c>
      <c r="D71" s="14">
        <v>1</v>
      </c>
      <c r="E71" s="23">
        <f>ROUND(C71*D71,2)</f>
        <v>6.51</v>
      </c>
      <c r="F71" s="16">
        <v>0</v>
      </c>
      <c r="G71" s="23">
        <f>ROUND(E71*F71,2)</f>
        <v>0</v>
      </c>
      <c r="H71" s="23">
        <f t="shared" si="3"/>
        <v>6.51</v>
      </c>
    </row>
    <row r="72" spans="1:8" x14ac:dyDescent="0.25">
      <c r="A72" s="14" t="s">
        <v>189</v>
      </c>
      <c r="B72" s="14" t="s">
        <v>48</v>
      </c>
      <c r="C72" s="15">
        <v>11.8</v>
      </c>
      <c r="D72" s="14">
        <v>1</v>
      </c>
      <c r="E72" s="23">
        <f>ROUND(C72*D72,2)</f>
        <v>11.8</v>
      </c>
      <c r="F72" s="16">
        <v>0</v>
      </c>
      <c r="G72" s="23">
        <f>ROUND(E72*F72,2)</f>
        <v>0</v>
      </c>
      <c r="H72" s="23">
        <f t="shared" si="3"/>
        <v>11.8</v>
      </c>
    </row>
    <row r="73" spans="1:8" x14ac:dyDescent="0.25">
      <c r="A73" s="9" t="s">
        <v>49</v>
      </c>
      <c r="B73" s="9" t="s">
        <v>48</v>
      </c>
      <c r="C73" s="10">
        <v>27.89</v>
      </c>
      <c r="D73" s="9">
        <v>1</v>
      </c>
      <c r="E73" s="22">
        <f>ROUND(C73*D73,2)</f>
        <v>27.89</v>
      </c>
      <c r="F73" s="11">
        <v>0</v>
      </c>
      <c r="G73" s="22">
        <f>ROUND(E73*F73,2)</f>
        <v>0</v>
      </c>
      <c r="H73" s="22">
        <f t="shared" si="3"/>
        <v>27.89</v>
      </c>
    </row>
    <row r="74" spans="1:8" x14ac:dyDescent="0.25">
      <c r="A74" s="7" t="s">
        <v>50</v>
      </c>
      <c r="C74" s="23"/>
      <c r="E74" s="23">
        <f>SUM(E12:E73)</f>
        <v>914.48</v>
      </c>
      <c r="G74" s="12">
        <f>SUM(G12:G73)</f>
        <v>0</v>
      </c>
      <c r="H74" s="12">
        <f t="shared" si="3"/>
        <v>914.48</v>
      </c>
    </row>
    <row r="75" spans="1:8" x14ac:dyDescent="0.25">
      <c r="A75" s="7" t="s">
        <v>51</v>
      </c>
      <c r="C75" s="23"/>
      <c r="E75" s="23" t="e">
        <f>+#REF!-E74</f>
        <v>#REF!</v>
      </c>
      <c r="G75" s="12" t="e">
        <f>+#REF!-G74</f>
        <v>#REF!</v>
      </c>
      <c r="H75" s="12" t="e">
        <f t="shared" si="3"/>
        <v>#REF!</v>
      </c>
    </row>
    <row r="76" spans="1:8" x14ac:dyDescent="0.25">
      <c r="A76" t="s">
        <v>12</v>
      </c>
      <c r="C76" s="23"/>
      <c r="E76" s="23"/>
    </row>
    <row r="77" spans="1:8" x14ac:dyDescent="0.25">
      <c r="A77" s="7" t="s">
        <v>52</v>
      </c>
      <c r="C77" s="23"/>
      <c r="E77" s="23"/>
    </row>
    <row r="78" spans="1:8" x14ac:dyDescent="0.25">
      <c r="A78" s="14" t="s">
        <v>42</v>
      </c>
      <c r="B78" s="14" t="s">
        <v>48</v>
      </c>
      <c r="C78" s="15">
        <v>30.02</v>
      </c>
      <c r="D78" s="14">
        <v>1</v>
      </c>
      <c r="E78" s="23">
        <f>ROUND(C78*D78,2)</f>
        <v>30.02</v>
      </c>
      <c r="F78" s="16">
        <v>0</v>
      </c>
      <c r="G78" s="23">
        <f>ROUND(E78*F78,2)</f>
        <v>0</v>
      </c>
      <c r="H78" s="23">
        <f t="shared" ref="H78:H84" si="4">ROUND(E78-G78,2)</f>
        <v>30.02</v>
      </c>
    </row>
    <row r="79" spans="1:8" x14ac:dyDescent="0.25">
      <c r="A79" s="14" t="s">
        <v>38</v>
      </c>
      <c r="B79" s="14" t="s">
        <v>48</v>
      </c>
      <c r="C79" s="15">
        <v>40.369999999999997</v>
      </c>
      <c r="D79" s="14">
        <v>1</v>
      </c>
      <c r="E79" s="23">
        <f>ROUND(C79*D79,2)</f>
        <v>40.369999999999997</v>
      </c>
      <c r="F79" s="16">
        <v>0</v>
      </c>
      <c r="G79" s="23">
        <f>ROUND(E79*F79,2)</f>
        <v>0</v>
      </c>
      <c r="H79" s="23">
        <f t="shared" si="4"/>
        <v>40.369999999999997</v>
      </c>
    </row>
    <row r="80" spans="1:8" x14ac:dyDescent="0.25">
      <c r="A80" s="14" t="s">
        <v>133</v>
      </c>
      <c r="B80" s="14" t="s">
        <v>48</v>
      </c>
      <c r="C80" s="15">
        <v>31.16</v>
      </c>
      <c r="D80" s="14">
        <v>1</v>
      </c>
      <c r="E80" s="23">
        <f>ROUND(C80*D80,2)</f>
        <v>31.16</v>
      </c>
      <c r="F80" s="16">
        <v>0</v>
      </c>
      <c r="G80" s="23">
        <f>ROUND(E80*F80,2)</f>
        <v>0</v>
      </c>
      <c r="H80" s="23">
        <f t="shared" si="4"/>
        <v>31.16</v>
      </c>
    </row>
    <row r="81" spans="1:8" x14ac:dyDescent="0.25">
      <c r="A81" s="9" t="s">
        <v>189</v>
      </c>
      <c r="B81" s="9" t="s">
        <v>48</v>
      </c>
      <c r="C81" s="10">
        <v>91.67</v>
      </c>
      <c r="D81" s="9">
        <v>1</v>
      </c>
      <c r="E81" s="22">
        <f>ROUND(C81*D81,2)</f>
        <v>91.67</v>
      </c>
      <c r="F81" s="11">
        <v>0</v>
      </c>
      <c r="G81" s="22">
        <f>ROUND(E81*F81,2)</f>
        <v>0</v>
      </c>
      <c r="H81" s="22">
        <f t="shared" si="4"/>
        <v>91.67</v>
      </c>
    </row>
    <row r="82" spans="1:8" x14ac:dyDescent="0.25">
      <c r="A82" s="7" t="s">
        <v>53</v>
      </c>
      <c r="C82" s="23"/>
      <c r="E82" s="23">
        <f>SUM(E78:E81)</f>
        <v>193.22</v>
      </c>
      <c r="G82" s="12">
        <f>SUM(G78:G81)</f>
        <v>0</v>
      </c>
      <c r="H82" s="12">
        <f t="shared" si="4"/>
        <v>193.22</v>
      </c>
    </row>
    <row r="83" spans="1:8" x14ac:dyDescent="0.25">
      <c r="A83" s="7" t="s">
        <v>54</v>
      </c>
      <c r="C83" s="23"/>
      <c r="E83" s="23">
        <f>+E74+E82</f>
        <v>1107.7</v>
      </c>
      <c r="G83" s="12">
        <f>+G74+G82</f>
        <v>0</v>
      </c>
      <c r="H83" s="12">
        <f t="shared" si="4"/>
        <v>1107.7</v>
      </c>
    </row>
    <row r="84" spans="1:8" x14ac:dyDescent="0.25">
      <c r="A84" s="7" t="s">
        <v>55</v>
      </c>
      <c r="C84" s="23"/>
      <c r="E84" s="23" t="e">
        <f>+#REF!-E83</f>
        <v>#REF!</v>
      </c>
      <c r="G84" s="12" t="e">
        <f>+#REF!-G83</f>
        <v>#REF!</v>
      </c>
      <c r="H84" s="12" t="e">
        <f t="shared" si="4"/>
        <v>#REF!</v>
      </c>
    </row>
    <row r="85" spans="1:8" x14ac:dyDescent="0.25">
      <c r="A85" t="s">
        <v>119</v>
      </c>
      <c r="C85" s="23"/>
      <c r="E85" s="23"/>
    </row>
    <row r="86" spans="1:8" x14ac:dyDescent="0.25">
      <c r="A86" t="s">
        <v>483</v>
      </c>
      <c r="C86" s="23"/>
      <c r="E86" s="23"/>
    </row>
    <row r="87" spans="1:8" x14ac:dyDescent="0.25">
      <c r="C87" s="23"/>
      <c r="E87" s="23"/>
    </row>
    <row r="88" spans="1:8" x14ac:dyDescent="0.25">
      <c r="A88" s="7" t="s">
        <v>120</v>
      </c>
      <c r="C88" s="23"/>
      <c r="E88" s="23"/>
    </row>
    <row r="89" spans="1:8" x14ac:dyDescent="0.25">
      <c r="A89" s="7" t="s">
        <v>121</v>
      </c>
      <c r="C89" s="23"/>
      <c r="E89" s="23"/>
    </row>
    <row r="98" spans="1:5" x14ac:dyDescent="0.25">
      <c r="A98" t="str" cm="1">
        <f t="array" aca="1" ref="A98" ca="1">MID(CELL("filename",A1),FIND("]",CELL("filename",A1))+1,256)</f>
        <v>rice24</v>
      </c>
    </row>
    <row r="99" spans="1:5" x14ac:dyDescent="0.25">
      <c r="A99" s="7" t="s">
        <v>50</v>
      </c>
      <c r="E99" s="25">
        <f>VLOOKUP(A99,$A$1:$H$98,5,FALSE)</f>
        <v>914.48</v>
      </c>
    </row>
    <row r="100" spans="1:5" x14ac:dyDescent="0.25">
      <c r="A100" s="7" t="s">
        <v>288</v>
      </c>
      <c r="E100" s="25">
        <f>VLOOKUP(A100,$A$1:$H$98,5,FALSE)</f>
        <v>193.22</v>
      </c>
    </row>
    <row r="101" spans="1:5" x14ac:dyDescent="0.25">
      <c r="A101" s="7" t="s">
        <v>289</v>
      </c>
      <c r="E101" s="25">
        <f t="shared" ref="E101:E102" si="5">VLOOKUP(A101,$A$1:$H$98,5,FALSE)</f>
        <v>1107.7</v>
      </c>
    </row>
    <row r="102" spans="1:5" x14ac:dyDescent="0.25">
      <c r="A102" s="7" t="s">
        <v>55</v>
      </c>
      <c r="E102" s="25" t="e">
        <f t="shared" si="5"/>
        <v>#REF!</v>
      </c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1E9C0-0BDC-4958-B240-5094F39C5903}">
  <sheetPr codeName="Sheet67"/>
  <dimension ref="A1:H102"/>
  <sheetViews>
    <sheetView topLeftCell="A106" workbookViewId="0">
      <selection activeCell="D7" sqref="D7"/>
    </sheetView>
  </sheetViews>
  <sheetFormatPr defaultRowHeight="15" x14ac:dyDescent="0.25"/>
  <cols>
    <col min="1" max="1" width="21.5703125" customWidth="1"/>
    <col min="5" max="5" width="14.5703125" bestFit="1" customWidth="1"/>
    <col min="8" max="8" width="10.5703125" bestFit="1" customWidth="1"/>
  </cols>
  <sheetData>
    <row r="1" spans="1:8" x14ac:dyDescent="0.25">
      <c r="A1" s="81" t="s">
        <v>448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469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516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98</v>
      </c>
      <c r="B7" s="9" t="s">
        <v>123</v>
      </c>
      <c r="C7" s="28">
        <f>IF(Calculator!B7="Rice",Calculator!B15,IF(Calculator!B20="Rice",Calculator!B28,6.75))</f>
        <v>6.75</v>
      </c>
      <c r="D7" s="29">
        <f>IF(Calculator!B7="Rice",Calculator!B11,IF(Calculator!B20="Rice",Calculator!B24,160))</f>
        <v>160</v>
      </c>
      <c r="E7" s="22">
        <f>ROUND(C7*D7,2)</f>
        <v>1080</v>
      </c>
      <c r="F7" s="11">
        <v>0</v>
      </c>
      <c r="G7" s="22">
        <f>ROUND(E7*F7,2)</f>
        <v>0</v>
      </c>
      <c r="H7" s="22">
        <f>ROUND(E7-G7,2)</f>
        <v>1080</v>
      </c>
    </row>
    <row r="8" spans="1:8" x14ac:dyDescent="0.25">
      <c r="A8" s="7" t="s">
        <v>11</v>
      </c>
      <c r="C8" s="23"/>
      <c r="E8" s="23">
        <f>SUM(E7:E7)</f>
        <v>1080</v>
      </c>
      <c r="G8" s="12">
        <f>SUM(G7:G7)</f>
        <v>0</v>
      </c>
      <c r="H8" s="12">
        <f>ROUND(E8-G8,2)</f>
        <v>1080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6</v>
      </c>
      <c r="E12" s="23">
        <f>ROUND(C12*D12,2)</f>
        <v>48.3</v>
      </c>
      <c r="F12" s="16">
        <v>0</v>
      </c>
      <c r="G12" s="23">
        <f>ROUND(E12*F12,2)</f>
        <v>0</v>
      </c>
      <c r="H12" s="23">
        <f>ROUND(E12-G12,2)</f>
        <v>48.3</v>
      </c>
    </row>
    <row r="13" spans="1:8" x14ac:dyDescent="0.25">
      <c r="A13" s="13" t="s">
        <v>20</v>
      </c>
      <c r="C13" s="23"/>
      <c r="E13" s="23"/>
    </row>
    <row r="14" spans="1:8" x14ac:dyDescent="0.25">
      <c r="A14" s="14" t="s">
        <v>167</v>
      </c>
      <c r="B14" s="14" t="s">
        <v>21</v>
      </c>
      <c r="C14" s="15">
        <v>31.08</v>
      </c>
      <c r="D14" s="14">
        <v>4.8</v>
      </c>
      <c r="E14" s="23">
        <f>ROUND(C14*D14,2)</f>
        <v>149.18</v>
      </c>
      <c r="F14" s="16">
        <v>0</v>
      </c>
      <c r="G14" s="23">
        <f>ROUND(E14*F14,2)</f>
        <v>0</v>
      </c>
      <c r="H14" s="23">
        <f>ROUND(E14-G14,2)</f>
        <v>149.18</v>
      </c>
    </row>
    <row r="15" spans="1:8" x14ac:dyDescent="0.25">
      <c r="A15" s="14" t="s">
        <v>168</v>
      </c>
      <c r="B15" s="14" t="s">
        <v>26</v>
      </c>
      <c r="C15" s="15">
        <v>18.2</v>
      </c>
      <c r="D15" s="14">
        <v>1.52</v>
      </c>
      <c r="E15" s="23">
        <f>ROUND(C15*D15,2)</f>
        <v>27.66</v>
      </c>
      <c r="F15" s="16">
        <v>0</v>
      </c>
      <c r="G15" s="23">
        <f>ROUND(E15*F15,2)</f>
        <v>0</v>
      </c>
      <c r="H15" s="23">
        <f>ROUND(E15-G15,2)</f>
        <v>27.66</v>
      </c>
    </row>
    <row r="16" spans="1:8" x14ac:dyDescent="0.25">
      <c r="A16" s="13" t="s">
        <v>23</v>
      </c>
      <c r="C16" s="23"/>
      <c r="E16" s="23"/>
    </row>
    <row r="17" spans="1:8" x14ac:dyDescent="0.25">
      <c r="A17" s="14" t="s">
        <v>470</v>
      </c>
      <c r="B17" s="14" t="s">
        <v>18</v>
      </c>
      <c r="C17" s="15">
        <v>1.1299999999999999</v>
      </c>
      <c r="D17" s="14">
        <v>12.5</v>
      </c>
      <c r="E17" s="23">
        <f>ROUND(C17*D17,2)</f>
        <v>14.13</v>
      </c>
      <c r="F17" s="16">
        <v>0</v>
      </c>
      <c r="G17" s="23">
        <f>ROUND(E17*F17,2)</f>
        <v>0</v>
      </c>
      <c r="H17" s="23">
        <f>ROUND(E17-G17,2)</f>
        <v>14.13</v>
      </c>
    </row>
    <row r="18" spans="1:8" x14ac:dyDescent="0.25">
      <c r="A18" s="13" t="s">
        <v>24</v>
      </c>
      <c r="C18" s="23"/>
      <c r="E18" s="23"/>
    </row>
    <row r="19" spans="1:8" x14ac:dyDescent="0.25">
      <c r="A19" s="14" t="s">
        <v>25</v>
      </c>
      <c r="B19" s="14" t="s">
        <v>18</v>
      </c>
      <c r="C19" s="15">
        <v>0.12</v>
      </c>
      <c r="D19" s="14">
        <v>80</v>
      </c>
      <c r="E19" s="23">
        <f t="shared" ref="E19:E26" si="0">ROUND(C19*D19,2)</f>
        <v>9.6</v>
      </c>
      <c r="F19" s="16">
        <v>0</v>
      </c>
      <c r="G19" s="23">
        <f t="shared" ref="G19:G26" si="1">ROUND(E19*F19,2)</f>
        <v>0</v>
      </c>
      <c r="H19" s="23">
        <f t="shared" ref="H19:H26" si="2">ROUND(E19-G19,2)</f>
        <v>9.6</v>
      </c>
    </row>
    <row r="20" spans="1:8" x14ac:dyDescent="0.25">
      <c r="A20" s="14" t="s">
        <v>137</v>
      </c>
      <c r="B20" s="14" t="s">
        <v>26</v>
      </c>
      <c r="C20" s="15">
        <v>2.69</v>
      </c>
      <c r="D20" s="14">
        <v>2</v>
      </c>
      <c r="E20" s="23">
        <f t="shared" si="0"/>
        <v>5.38</v>
      </c>
      <c r="F20" s="16">
        <v>0</v>
      </c>
      <c r="G20" s="23">
        <f t="shared" si="1"/>
        <v>0</v>
      </c>
      <c r="H20" s="23">
        <f t="shared" si="2"/>
        <v>5.38</v>
      </c>
    </row>
    <row r="21" spans="1:8" x14ac:dyDescent="0.25">
      <c r="A21" s="14" t="s">
        <v>169</v>
      </c>
      <c r="B21" s="14" t="s">
        <v>26</v>
      </c>
      <c r="C21" s="15">
        <v>13.75</v>
      </c>
      <c r="D21" s="14">
        <v>1.3</v>
      </c>
      <c r="E21" s="23">
        <f t="shared" si="0"/>
        <v>17.88</v>
      </c>
      <c r="F21" s="16">
        <v>0</v>
      </c>
      <c r="G21" s="23">
        <f t="shared" si="1"/>
        <v>0</v>
      </c>
      <c r="H21" s="23">
        <f t="shared" si="2"/>
        <v>17.88</v>
      </c>
    </row>
    <row r="22" spans="1:8" x14ac:dyDescent="0.25">
      <c r="A22" s="14" t="s">
        <v>170</v>
      </c>
      <c r="B22" s="14" t="s">
        <v>18</v>
      </c>
      <c r="C22" s="15">
        <v>6.91</v>
      </c>
      <c r="D22" s="14">
        <v>3</v>
      </c>
      <c r="E22" s="23">
        <f t="shared" si="0"/>
        <v>20.73</v>
      </c>
      <c r="F22" s="16">
        <v>0</v>
      </c>
      <c r="G22" s="23">
        <f t="shared" si="1"/>
        <v>0</v>
      </c>
      <c r="H22" s="23">
        <f t="shared" si="2"/>
        <v>20.73</v>
      </c>
    </row>
    <row r="23" spans="1:8" x14ac:dyDescent="0.25">
      <c r="A23" s="14" t="s">
        <v>471</v>
      </c>
      <c r="B23" s="14" t="s">
        <v>26</v>
      </c>
      <c r="C23" s="15">
        <v>6.72</v>
      </c>
      <c r="D23" s="14">
        <v>8</v>
      </c>
      <c r="E23" s="23">
        <f t="shared" si="0"/>
        <v>53.76</v>
      </c>
      <c r="F23" s="16">
        <v>0</v>
      </c>
      <c r="G23" s="23">
        <f t="shared" si="1"/>
        <v>0</v>
      </c>
      <c r="H23" s="23">
        <f t="shared" si="2"/>
        <v>53.76</v>
      </c>
    </row>
    <row r="24" spans="1:8" x14ac:dyDescent="0.25">
      <c r="A24" s="14" t="s">
        <v>172</v>
      </c>
      <c r="B24" s="14" t="s">
        <v>26</v>
      </c>
      <c r="C24" s="15">
        <v>17.78</v>
      </c>
      <c r="D24" s="14">
        <v>2</v>
      </c>
      <c r="E24" s="23">
        <f t="shared" si="0"/>
        <v>35.56</v>
      </c>
      <c r="F24" s="16">
        <v>0</v>
      </c>
      <c r="G24" s="23">
        <f t="shared" si="1"/>
        <v>0</v>
      </c>
      <c r="H24" s="23">
        <f t="shared" si="2"/>
        <v>35.56</v>
      </c>
    </row>
    <row r="25" spans="1:8" x14ac:dyDescent="0.25">
      <c r="A25" s="14" t="s">
        <v>472</v>
      </c>
      <c r="B25" s="14" t="s">
        <v>18</v>
      </c>
      <c r="C25" s="15">
        <v>18.420000000000002</v>
      </c>
      <c r="D25" s="14">
        <v>2</v>
      </c>
      <c r="E25" s="23">
        <f t="shared" si="0"/>
        <v>36.840000000000003</v>
      </c>
      <c r="F25" s="16">
        <v>0</v>
      </c>
      <c r="G25" s="23">
        <f t="shared" si="1"/>
        <v>0</v>
      </c>
      <c r="H25" s="23">
        <f t="shared" si="2"/>
        <v>36.840000000000003</v>
      </c>
    </row>
    <row r="26" spans="1:8" x14ac:dyDescent="0.25">
      <c r="A26" s="14" t="s">
        <v>473</v>
      </c>
      <c r="B26" s="14" t="s">
        <v>26</v>
      </c>
      <c r="C26" s="15">
        <v>19.22</v>
      </c>
      <c r="D26" s="14">
        <v>1</v>
      </c>
      <c r="E26" s="23">
        <f t="shared" si="0"/>
        <v>19.22</v>
      </c>
      <c r="F26" s="16">
        <v>0</v>
      </c>
      <c r="G26" s="23">
        <f t="shared" si="1"/>
        <v>0</v>
      </c>
      <c r="H26" s="23">
        <f t="shared" si="2"/>
        <v>19.22</v>
      </c>
    </row>
    <row r="27" spans="1:8" x14ac:dyDescent="0.25">
      <c r="A27" s="13" t="s">
        <v>27</v>
      </c>
      <c r="C27" s="23"/>
      <c r="E27" s="23"/>
    </row>
    <row r="28" spans="1:8" x14ac:dyDescent="0.25">
      <c r="A28" s="14" t="s">
        <v>395</v>
      </c>
      <c r="B28" s="14" t="s">
        <v>18</v>
      </c>
      <c r="C28" s="15">
        <v>1.23</v>
      </c>
      <c r="D28" s="14">
        <v>10.5</v>
      </c>
      <c r="E28" s="23">
        <f>ROUND(C28*D28,2)</f>
        <v>12.92</v>
      </c>
      <c r="F28" s="16">
        <v>0</v>
      </c>
      <c r="G28" s="23">
        <f>ROUND(E28*F28,2)</f>
        <v>0</v>
      </c>
      <c r="H28" s="23">
        <f>ROUND(E28-G28,2)</f>
        <v>12.92</v>
      </c>
    </row>
    <row r="29" spans="1:8" x14ac:dyDescent="0.25">
      <c r="A29" s="14" t="s">
        <v>468</v>
      </c>
      <c r="B29" s="14" t="s">
        <v>18</v>
      </c>
      <c r="C29" s="15">
        <v>3.73</v>
      </c>
      <c r="D29" s="14">
        <v>2.56</v>
      </c>
      <c r="E29" s="23">
        <f>ROUND(C29*D29,2)</f>
        <v>9.5500000000000007</v>
      </c>
      <c r="F29" s="16">
        <v>0</v>
      </c>
      <c r="G29" s="23">
        <f>ROUND(E29*F29,2)</f>
        <v>0</v>
      </c>
      <c r="H29" s="23">
        <f>ROUND(E29-G29,2)</f>
        <v>9.5500000000000007</v>
      </c>
    </row>
    <row r="30" spans="1:8" x14ac:dyDescent="0.25">
      <c r="A30" s="13" t="s">
        <v>30</v>
      </c>
      <c r="C30" s="23"/>
      <c r="E30" s="23"/>
    </row>
    <row r="31" spans="1:8" x14ac:dyDescent="0.25">
      <c r="A31" s="14" t="s">
        <v>31</v>
      </c>
      <c r="B31" s="14" t="s">
        <v>32</v>
      </c>
      <c r="C31" s="15">
        <v>0.24</v>
      </c>
      <c r="D31" s="14">
        <v>33</v>
      </c>
      <c r="E31" s="23">
        <f>ROUND(C31*D31,2)</f>
        <v>7.92</v>
      </c>
      <c r="F31" s="16">
        <v>0</v>
      </c>
      <c r="G31" s="23">
        <f>ROUND(E31*F31,2)</f>
        <v>0</v>
      </c>
      <c r="H31" s="23">
        <f>ROUND(E31-G31,2)</f>
        <v>7.92</v>
      </c>
    </row>
    <row r="32" spans="1:8" x14ac:dyDescent="0.25">
      <c r="A32" s="13" t="s">
        <v>33</v>
      </c>
      <c r="C32" s="23"/>
      <c r="E32" s="23"/>
    </row>
    <row r="33" spans="1:8" x14ac:dyDescent="0.25">
      <c r="A33" s="14" t="s">
        <v>175</v>
      </c>
      <c r="B33" s="14" t="s">
        <v>29</v>
      </c>
      <c r="C33" s="15">
        <v>0.3</v>
      </c>
      <c r="D33" s="14">
        <v>80</v>
      </c>
      <c r="E33" s="23">
        <f>ROUND(C33*D33,2)</f>
        <v>24</v>
      </c>
      <c r="F33" s="16">
        <v>0</v>
      </c>
      <c r="G33" s="23">
        <f>ROUND(E33*F33,2)</f>
        <v>0</v>
      </c>
      <c r="H33" s="23">
        <f>ROUND(E33-G33,2)</f>
        <v>24</v>
      </c>
    </row>
    <row r="34" spans="1:8" x14ac:dyDescent="0.25">
      <c r="A34" s="14" t="s">
        <v>193</v>
      </c>
      <c r="B34" s="14" t="s">
        <v>29</v>
      </c>
      <c r="C34" s="15">
        <v>6.31</v>
      </c>
      <c r="D34" s="14">
        <v>30</v>
      </c>
      <c r="E34" s="23">
        <f>ROUND(C34*D34,2)</f>
        <v>189.3</v>
      </c>
      <c r="F34" s="16">
        <v>0</v>
      </c>
      <c r="G34" s="23">
        <f>ROUND(E34*F34,2)</f>
        <v>0</v>
      </c>
      <c r="H34" s="23">
        <f>ROUND(E34-G34,2)</f>
        <v>189.3</v>
      </c>
    </row>
    <row r="35" spans="1:8" x14ac:dyDescent="0.25">
      <c r="A35" s="14" t="s">
        <v>176</v>
      </c>
      <c r="B35" s="14" t="s">
        <v>177</v>
      </c>
      <c r="C35" s="15">
        <v>0.28999999999999998</v>
      </c>
      <c r="D35" s="14">
        <v>110</v>
      </c>
      <c r="E35" s="23">
        <f>ROUND(C35*D35,2)</f>
        <v>31.9</v>
      </c>
      <c r="F35" s="16">
        <v>0</v>
      </c>
      <c r="G35" s="23">
        <f>ROUND(E35*F35,2)</f>
        <v>0</v>
      </c>
      <c r="H35" s="23">
        <f>ROUND(E35-G35,2)</f>
        <v>31.9</v>
      </c>
    </row>
    <row r="36" spans="1:8" x14ac:dyDescent="0.25">
      <c r="A36" s="13" t="s">
        <v>113</v>
      </c>
      <c r="C36" s="23"/>
      <c r="E36" s="23"/>
    </row>
    <row r="37" spans="1:8" x14ac:dyDescent="0.25">
      <c r="A37" s="14" t="s">
        <v>180</v>
      </c>
      <c r="B37" s="14" t="s">
        <v>26</v>
      </c>
      <c r="C37" s="15">
        <v>3.5</v>
      </c>
      <c r="D37" s="14">
        <v>3</v>
      </c>
      <c r="E37" s="23">
        <f>ROUND(C37*D37,2)</f>
        <v>10.5</v>
      </c>
      <c r="F37" s="16">
        <v>0</v>
      </c>
      <c r="G37" s="23">
        <f>ROUND(E37*F37,2)</f>
        <v>0</v>
      </c>
      <c r="H37" s="23">
        <f>ROUND(E37-G37,2)</f>
        <v>10.5</v>
      </c>
    </row>
    <row r="38" spans="1:8" x14ac:dyDescent="0.25">
      <c r="A38" s="14" t="s">
        <v>179</v>
      </c>
      <c r="B38" s="14" t="s">
        <v>26</v>
      </c>
      <c r="C38" s="15">
        <v>2</v>
      </c>
      <c r="D38" s="14">
        <v>1</v>
      </c>
      <c r="E38" s="23">
        <f>ROUND(C38*D38,2)</f>
        <v>2</v>
      </c>
      <c r="F38" s="16">
        <v>0</v>
      </c>
      <c r="G38" s="23">
        <f>ROUND(E38*F38,2)</f>
        <v>0</v>
      </c>
      <c r="H38" s="23">
        <f>ROUND(E38-G38,2)</f>
        <v>2</v>
      </c>
    </row>
    <row r="39" spans="1:8" x14ac:dyDescent="0.25">
      <c r="A39" s="14" t="s">
        <v>182</v>
      </c>
      <c r="B39" s="14" t="s">
        <v>26</v>
      </c>
      <c r="C39" s="15">
        <v>2.86</v>
      </c>
      <c r="D39" s="14">
        <v>2</v>
      </c>
      <c r="E39" s="23">
        <f>ROUND(C39*D39,2)</f>
        <v>5.72</v>
      </c>
      <c r="F39" s="16">
        <v>0</v>
      </c>
      <c r="G39" s="23">
        <f>ROUND(E39*F39,2)</f>
        <v>0</v>
      </c>
      <c r="H39" s="23">
        <f>ROUND(E39-G39,2)</f>
        <v>5.72</v>
      </c>
    </row>
    <row r="40" spans="1:8" x14ac:dyDescent="0.25">
      <c r="A40" s="13" t="s">
        <v>61</v>
      </c>
      <c r="C40" s="23"/>
      <c r="E40" s="23"/>
    </row>
    <row r="41" spans="1:8" x14ac:dyDescent="0.25">
      <c r="A41" s="14" t="s">
        <v>183</v>
      </c>
      <c r="B41" s="14" t="s">
        <v>21</v>
      </c>
      <c r="C41" s="15">
        <v>13.6</v>
      </c>
      <c r="D41" s="14">
        <v>4.8</v>
      </c>
      <c r="E41" s="23">
        <f>ROUND(C41*D41,2)</f>
        <v>65.28</v>
      </c>
      <c r="F41" s="16">
        <v>0</v>
      </c>
      <c r="G41" s="23">
        <f>ROUND(E41*F41,2)</f>
        <v>0</v>
      </c>
      <c r="H41" s="23">
        <f>ROUND(E41-G41,2)</f>
        <v>65.28</v>
      </c>
    </row>
    <row r="42" spans="1:8" x14ac:dyDescent="0.25">
      <c r="A42" s="13" t="s">
        <v>115</v>
      </c>
      <c r="C42" s="23"/>
      <c r="E42" s="23"/>
    </row>
    <row r="43" spans="1:8" x14ac:dyDescent="0.25">
      <c r="A43" s="14" t="s">
        <v>188</v>
      </c>
      <c r="B43" s="14" t="s">
        <v>48</v>
      </c>
      <c r="C43" s="15">
        <v>8</v>
      </c>
      <c r="D43" s="14">
        <v>1</v>
      </c>
      <c r="E43" s="23">
        <f>ROUND(C43*D43,2)</f>
        <v>8</v>
      </c>
      <c r="F43" s="16">
        <v>0</v>
      </c>
      <c r="G43" s="23">
        <f>ROUND(E43*F43,2)</f>
        <v>0</v>
      </c>
      <c r="H43" s="23">
        <f>ROUND(E43-G43,2)</f>
        <v>8</v>
      </c>
    </row>
    <row r="44" spans="1:8" x14ac:dyDescent="0.25">
      <c r="A44" s="13" t="s">
        <v>117</v>
      </c>
      <c r="C44" s="23"/>
      <c r="E44" s="23"/>
    </row>
    <row r="45" spans="1:8" x14ac:dyDescent="0.25">
      <c r="A45" s="14" t="s">
        <v>118</v>
      </c>
      <c r="B45" s="14" t="s">
        <v>48</v>
      </c>
      <c r="C45" s="15">
        <v>10</v>
      </c>
      <c r="D45" s="14">
        <v>0.33</v>
      </c>
      <c r="E45" s="23">
        <f>ROUND(C45*D45,2)</f>
        <v>3.3</v>
      </c>
      <c r="F45" s="16">
        <v>0</v>
      </c>
      <c r="G45" s="23">
        <f>ROUND(E45*F45,2)</f>
        <v>0</v>
      </c>
      <c r="H45" s="23">
        <f>ROUND(E45-G45,2)</f>
        <v>3.3</v>
      </c>
    </row>
    <row r="46" spans="1:8" x14ac:dyDescent="0.25">
      <c r="A46" s="13" t="s">
        <v>37</v>
      </c>
      <c r="C46" s="23"/>
      <c r="E46" s="23"/>
    </row>
    <row r="47" spans="1:8" x14ac:dyDescent="0.25">
      <c r="A47" s="14" t="s">
        <v>38</v>
      </c>
      <c r="B47" s="14" t="s">
        <v>39</v>
      </c>
      <c r="C47" s="15">
        <v>19.28</v>
      </c>
      <c r="D47" s="14">
        <v>0.34470000000000001</v>
      </c>
      <c r="E47" s="23">
        <f>ROUND(C47*D47,2)</f>
        <v>6.65</v>
      </c>
      <c r="F47" s="16">
        <v>0</v>
      </c>
      <c r="G47" s="23">
        <f>ROUND(E47*F47,2)</f>
        <v>0</v>
      </c>
      <c r="H47" s="23">
        <f>ROUND(E47-G47,2)</f>
        <v>6.65</v>
      </c>
    </row>
    <row r="48" spans="1:8" x14ac:dyDescent="0.25">
      <c r="A48" s="14" t="s">
        <v>133</v>
      </c>
      <c r="B48" s="14" t="s">
        <v>39</v>
      </c>
      <c r="C48" s="15">
        <v>19.28</v>
      </c>
      <c r="D48" s="14">
        <v>0.11</v>
      </c>
      <c r="E48" s="23">
        <f>ROUND(C48*D48,2)</f>
        <v>2.12</v>
      </c>
      <c r="F48" s="16">
        <v>0</v>
      </c>
      <c r="G48" s="23">
        <f>ROUND(E48*F48,2)</f>
        <v>0</v>
      </c>
      <c r="H48" s="23">
        <f>ROUND(E48-G48,2)</f>
        <v>2.12</v>
      </c>
    </row>
    <row r="49" spans="1:8" x14ac:dyDescent="0.25">
      <c r="A49" s="13" t="s">
        <v>40</v>
      </c>
      <c r="C49" s="23"/>
      <c r="E49" s="23"/>
    </row>
    <row r="50" spans="1:8" x14ac:dyDescent="0.25">
      <c r="A50" s="14" t="s">
        <v>41</v>
      </c>
      <c r="B50" s="14" t="s">
        <v>39</v>
      </c>
      <c r="C50" s="15">
        <v>9.06</v>
      </c>
      <c r="D50" s="14">
        <v>0.3</v>
      </c>
      <c r="E50" s="23">
        <f>ROUND(C50*D50,2)</f>
        <v>2.72</v>
      </c>
      <c r="F50" s="16">
        <v>0</v>
      </c>
      <c r="G50" s="23">
        <f>ROUND(E50*F50,2)</f>
        <v>0</v>
      </c>
      <c r="H50" s="23">
        <f>ROUND(E50-G50,2)</f>
        <v>2.72</v>
      </c>
    </row>
    <row r="51" spans="1:8" x14ac:dyDescent="0.25">
      <c r="A51" s="14" t="s">
        <v>42</v>
      </c>
      <c r="B51" s="14" t="s">
        <v>39</v>
      </c>
      <c r="C51" s="15">
        <v>9.06</v>
      </c>
      <c r="D51" s="14">
        <v>6.25E-2</v>
      </c>
      <c r="E51" s="23">
        <f>ROUND(C51*D51,2)</f>
        <v>0.56999999999999995</v>
      </c>
      <c r="F51" s="16">
        <v>0</v>
      </c>
      <c r="G51" s="23">
        <f>ROUND(E51*F51,2)</f>
        <v>0</v>
      </c>
      <c r="H51" s="23">
        <f>ROUND(E51-G51,2)</f>
        <v>0.56999999999999995</v>
      </c>
    </row>
    <row r="52" spans="1:8" x14ac:dyDescent="0.25">
      <c r="A52" s="13" t="s">
        <v>43</v>
      </c>
      <c r="C52" s="23"/>
      <c r="E52" s="23"/>
    </row>
    <row r="53" spans="1:8" x14ac:dyDescent="0.25">
      <c r="A53" s="14" t="s">
        <v>42</v>
      </c>
      <c r="B53" s="14" t="s">
        <v>39</v>
      </c>
      <c r="C53" s="15">
        <v>9.06</v>
      </c>
      <c r="D53" s="14">
        <v>7.8600000000000003E-2</v>
      </c>
      <c r="E53" s="23">
        <f>ROUND(C53*D53,2)</f>
        <v>0.71</v>
      </c>
      <c r="F53" s="16">
        <v>0</v>
      </c>
      <c r="G53" s="23">
        <f>ROUND(E53*F53,2)</f>
        <v>0</v>
      </c>
      <c r="H53" s="23">
        <f>ROUND(E53-G53,2)</f>
        <v>0.71</v>
      </c>
    </row>
    <row r="54" spans="1:8" x14ac:dyDescent="0.25">
      <c r="A54" s="13" t="s">
        <v>474</v>
      </c>
      <c r="C54" s="23"/>
      <c r="E54" s="23"/>
    </row>
    <row r="55" spans="1:8" x14ac:dyDescent="0.25">
      <c r="A55" s="14" t="s">
        <v>41</v>
      </c>
      <c r="B55" s="14" t="s">
        <v>39</v>
      </c>
      <c r="C55" s="15">
        <v>9.06</v>
      </c>
      <c r="D55" s="14">
        <v>0.2</v>
      </c>
      <c r="E55" s="23">
        <f>ROUND(C55*D55,2)</f>
        <v>1.81</v>
      </c>
      <c r="F55" s="16">
        <v>0</v>
      </c>
      <c r="G55" s="23">
        <f>ROUND(E55*F55,2)</f>
        <v>0</v>
      </c>
      <c r="H55" s="23">
        <f>ROUND(E55-G55,2)</f>
        <v>1.81</v>
      </c>
    </row>
    <row r="56" spans="1:8" x14ac:dyDescent="0.25">
      <c r="A56" s="14" t="s">
        <v>44</v>
      </c>
      <c r="B56" s="14" t="s">
        <v>39</v>
      </c>
      <c r="C56" s="15">
        <v>19.260000000000002</v>
      </c>
      <c r="D56" s="14">
        <v>0.33860000000000001</v>
      </c>
      <c r="E56" s="23">
        <f>ROUND(C56*D56,2)</f>
        <v>6.52</v>
      </c>
      <c r="F56" s="16">
        <v>0</v>
      </c>
      <c r="G56" s="23">
        <f>ROUND(E56*F56,2)</f>
        <v>0</v>
      </c>
      <c r="H56" s="23">
        <f>ROUND(E56-G56,2)</f>
        <v>6.52</v>
      </c>
    </row>
    <row r="57" spans="1:8" x14ac:dyDescent="0.25">
      <c r="A57" s="13" t="s">
        <v>45</v>
      </c>
      <c r="C57" s="23"/>
      <c r="E57" s="23"/>
    </row>
    <row r="58" spans="1:8" x14ac:dyDescent="0.25">
      <c r="A58" s="14" t="s">
        <v>38</v>
      </c>
      <c r="B58" s="14" t="s">
        <v>19</v>
      </c>
      <c r="C58" s="15">
        <v>2.94</v>
      </c>
      <c r="D58" s="14">
        <v>4.6243999999999996</v>
      </c>
      <c r="E58" s="23">
        <f>ROUND(C58*D58,2)</f>
        <v>13.6</v>
      </c>
      <c r="F58" s="16">
        <v>0</v>
      </c>
      <c r="G58" s="23">
        <f>ROUND(E58*F58,2)</f>
        <v>0</v>
      </c>
      <c r="H58" s="23">
        <f>ROUND(E58-G58,2)</f>
        <v>13.6</v>
      </c>
    </row>
    <row r="59" spans="1:8" x14ac:dyDescent="0.25">
      <c r="A59" s="14" t="s">
        <v>133</v>
      </c>
      <c r="B59" s="14" t="s">
        <v>19</v>
      </c>
      <c r="C59" s="15">
        <v>2.94</v>
      </c>
      <c r="D59" s="14">
        <v>2.4064000000000001</v>
      </c>
      <c r="E59" s="23">
        <f>ROUND(C59*D59,2)</f>
        <v>7.07</v>
      </c>
      <c r="F59" s="16">
        <v>0</v>
      </c>
      <c r="G59" s="23">
        <f>ROUND(E59*F59,2)</f>
        <v>0</v>
      </c>
      <c r="H59" s="23">
        <f>ROUND(E59-G59,2)</f>
        <v>7.07</v>
      </c>
    </row>
    <row r="60" spans="1:8" x14ac:dyDescent="0.25">
      <c r="A60" s="14" t="s">
        <v>189</v>
      </c>
      <c r="B60" s="14" t="s">
        <v>19</v>
      </c>
      <c r="C60" s="15">
        <v>2.94</v>
      </c>
      <c r="D60" s="14">
        <v>17.107199999999999</v>
      </c>
      <c r="E60" s="23">
        <f>ROUND(C60*D60,2)</f>
        <v>50.3</v>
      </c>
      <c r="F60" s="16">
        <v>0</v>
      </c>
      <c r="G60" s="23">
        <f>ROUND(E60*F60,2)</f>
        <v>0</v>
      </c>
      <c r="H60" s="23">
        <f>ROUND(E60-G60,2)</f>
        <v>50.3</v>
      </c>
    </row>
    <row r="61" spans="1:8" x14ac:dyDescent="0.25">
      <c r="A61" s="13" t="s">
        <v>47</v>
      </c>
      <c r="C61" s="23"/>
      <c r="E61" s="23"/>
    </row>
    <row r="62" spans="1:8" x14ac:dyDescent="0.25">
      <c r="A62" s="14" t="s">
        <v>42</v>
      </c>
      <c r="B62" s="14" t="s">
        <v>48</v>
      </c>
      <c r="C62" s="15">
        <v>8.1</v>
      </c>
      <c r="D62" s="14">
        <v>1</v>
      </c>
      <c r="E62" s="23">
        <f>ROUND(C62*D62,2)</f>
        <v>8.1</v>
      </c>
      <c r="F62" s="16">
        <v>0</v>
      </c>
      <c r="G62" s="23">
        <f>ROUND(E62*F62,2)</f>
        <v>0</v>
      </c>
      <c r="H62" s="23">
        <f t="shared" ref="H62:H68" si="3">ROUND(E62-G62,2)</f>
        <v>8.1</v>
      </c>
    </row>
    <row r="63" spans="1:8" x14ac:dyDescent="0.25">
      <c r="A63" s="14" t="s">
        <v>38</v>
      </c>
      <c r="B63" s="14" t="s">
        <v>48</v>
      </c>
      <c r="C63" s="15">
        <v>3.75</v>
      </c>
      <c r="D63" s="14">
        <v>1</v>
      </c>
      <c r="E63" s="23">
        <f>ROUND(C63*D63,2)</f>
        <v>3.75</v>
      </c>
      <c r="F63" s="16">
        <v>0</v>
      </c>
      <c r="G63" s="23">
        <f>ROUND(E63*F63,2)</f>
        <v>0</v>
      </c>
      <c r="H63" s="23">
        <f t="shared" si="3"/>
        <v>3.75</v>
      </c>
    </row>
    <row r="64" spans="1:8" x14ac:dyDescent="0.25">
      <c r="A64" s="14" t="s">
        <v>133</v>
      </c>
      <c r="B64" s="14" t="s">
        <v>48</v>
      </c>
      <c r="C64" s="15">
        <v>6.51</v>
      </c>
      <c r="D64" s="14">
        <v>1</v>
      </c>
      <c r="E64" s="23">
        <f>ROUND(C64*D64,2)</f>
        <v>6.51</v>
      </c>
      <c r="F64" s="16">
        <v>0</v>
      </c>
      <c r="G64" s="23">
        <f>ROUND(E64*F64,2)</f>
        <v>0</v>
      </c>
      <c r="H64" s="23">
        <f t="shared" si="3"/>
        <v>6.51</v>
      </c>
    </row>
    <row r="65" spans="1:8" x14ac:dyDescent="0.25">
      <c r="A65" s="14" t="s">
        <v>189</v>
      </c>
      <c r="B65" s="14" t="s">
        <v>48</v>
      </c>
      <c r="C65" s="15">
        <v>11.36</v>
      </c>
      <c r="D65" s="14">
        <v>1</v>
      </c>
      <c r="E65" s="23">
        <f>ROUND(C65*D65,2)</f>
        <v>11.36</v>
      </c>
      <c r="F65" s="16">
        <v>0</v>
      </c>
      <c r="G65" s="23">
        <f>ROUND(E65*F65,2)</f>
        <v>0</v>
      </c>
      <c r="H65" s="23">
        <f t="shared" si="3"/>
        <v>11.36</v>
      </c>
    </row>
    <row r="66" spans="1:8" x14ac:dyDescent="0.25">
      <c r="A66" s="9" t="s">
        <v>49</v>
      </c>
      <c r="B66" s="9" t="s">
        <v>48</v>
      </c>
      <c r="C66" s="10">
        <v>31.65</v>
      </c>
      <c r="D66" s="9">
        <v>1</v>
      </c>
      <c r="E66" s="22">
        <f>ROUND(C66*D66,2)</f>
        <v>31.65</v>
      </c>
      <c r="F66" s="11">
        <v>0</v>
      </c>
      <c r="G66" s="22">
        <f>ROUND(E66*F66,2)</f>
        <v>0</v>
      </c>
      <c r="H66" s="22">
        <f t="shared" si="3"/>
        <v>31.65</v>
      </c>
    </row>
    <row r="67" spans="1:8" x14ac:dyDescent="0.25">
      <c r="A67" s="7" t="s">
        <v>50</v>
      </c>
      <c r="C67" s="23"/>
      <c r="E67" s="23">
        <f>SUM(E12:E66)</f>
        <v>962.07</v>
      </c>
      <c r="G67" s="12">
        <f>SUM(G12:G66)</f>
        <v>0</v>
      </c>
      <c r="H67" s="12">
        <f t="shared" si="3"/>
        <v>962.07</v>
      </c>
    </row>
    <row r="68" spans="1:8" x14ac:dyDescent="0.25">
      <c r="A68" s="7" t="s">
        <v>51</v>
      </c>
      <c r="C68" s="23"/>
      <c r="E68" s="23" t="e">
        <f>+#REF!-E67</f>
        <v>#REF!</v>
      </c>
      <c r="G68" s="12" t="e">
        <f>+#REF!-G67</f>
        <v>#REF!</v>
      </c>
      <c r="H68" s="12" t="e">
        <f t="shared" si="3"/>
        <v>#REF!</v>
      </c>
    </row>
    <row r="69" spans="1:8" x14ac:dyDescent="0.25">
      <c r="A69" t="s">
        <v>12</v>
      </c>
      <c r="C69" s="23"/>
      <c r="E69" s="23"/>
    </row>
    <row r="70" spans="1:8" x14ac:dyDescent="0.25">
      <c r="A70" s="7" t="s">
        <v>52</v>
      </c>
      <c r="C70" s="23"/>
      <c r="E70" s="23"/>
    </row>
    <row r="71" spans="1:8" x14ac:dyDescent="0.25">
      <c r="A71" s="14" t="s">
        <v>42</v>
      </c>
      <c r="B71" s="14" t="s">
        <v>48</v>
      </c>
      <c r="C71" s="15">
        <v>23.89</v>
      </c>
      <c r="D71" s="14">
        <v>1</v>
      </c>
      <c r="E71" s="23">
        <f>ROUND(C71*D71,2)</f>
        <v>23.89</v>
      </c>
      <c r="F71" s="16">
        <v>0</v>
      </c>
      <c r="G71" s="23">
        <f>ROUND(E71*F71,2)</f>
        <v>0</v>
      </c>
      <c r="H71" s="23">
        <f t="shared" ref="H71:H77" si="4">ROUND(E71-G71,2)</f>
        <v>23.89</v>
      </c>
    </row>
    <row r="72" spans="1:8" x14ac:dyDescent="0.25">
      <c r="A72" s="14" t="s">
        <v>38</v>
      </c>
      <c r="B72" s="14" t="s">
        <v>48</v>
      </c>
      <c r="C72" s="15">
        <v>28.96</v>
      </c>
      <c r="D72" s="14">
        <v>1</v>
      </c>
      <c r="E72" s="23">
        <f>ROUND(C72*D72,2)</f>
        <v>28.96</v>
      </c>
      <c r="F72" s="16">
        <v>0</v>
      </c>
      <c r="G72" s="23">
        <f>ROUND(E72*F72,2)</f>
        <v>0</v>
      </c>
      <c r="H72" s="23">
        <f t="shared" si="4"/>
        <v>28.96</v>
      </c>
    </row>
    <row r="73" spans="1:8" x14ac:dyDescent="0.25">
      <c r="A73" s="14" t="s">
        <v>133</v>
      </c>
      <c r="B73" s="14" t="s">
        <v>48</v>
      </c>
      <c r="C73" s="15">
        <v>31.16</v>
      </c>
      <c r="D73" s="14">
        <v>1</v>
      </c>
      <c r="E73" s="23">
        <f>ROUND(C73*D73,2)</f>
        <v>31.16</v>
      </c>
      <c r="F73" s="16">
        <v>0</v>
      </c>
      <c r="G73" s="23">
        <f>ROUND(E73*F73,2)</f>
        <v>0</v>
      </c>
      <c r="H73" s="23">
        <f t="shared" si="4"/>
        <v>31.16</v>
      </c>
    </row>
    <row r="74" spans="1:8" x14ac:dyDescent="0.25">
      <c r="A74" s="9" t="s">
        <v>189</v>
      </c>
      <c r="B74" s="9" t="s">
        <v>48</v>
      </c>
      <c r="C74" s="10">
        <v>74.47</v>
      </c>
      <c r="D74" s="9">
        <v>1</v>
      </c>
      <c r="E74" s="22">
        <f>ROUND(C74*D74,2)</f>
        <v>74.47</v>
      </c>
      <c r="F74" s="11">
        <v>0</v>
      </c>
      <c r="G74" s="22">
        <f>ROUND(E74*F74,2)</f>
        <v>0</v>
      </c>
      <c r="H74" s="22">
        <f t="shared" si="4"/>
        <v>74.47</v>
      </c>
    </row>
    <row r="75" spans="1:8" x14ac:dyDescent="0.25">
      <c r="A75" s="7" t="s">
        <v>53</v>
      </c>
      <c r="C75" s="23"/>
      <c r="E75" s="23">
        <f>SUM(E71:E74)</f>
        <v>158.48000000000002</v>
      </c>
      <c r="G75" s="12">
        <f>SUM(G71:G74)</f>
        <v>0</v>
      </c>
      <c r="H75" s="12">
        <f t="shared" si="4"/>
        <v>158.47999999999999</v>
      </c>
    </row>
    <row r="76" spans="1:8" x14ac:dyDescent="0.25">
      <c r="A76" s="7" t="s">
        <v>54</v>
      </c>
      <c r="C76" s="23"/>
      <c r="E76" s="23">
        <f>+E67+E75</f>
        <v>1120.5500000000002</v>
      </c>
      <c r="G76" s="12">
        <f>+G67+G75</f>
        <v>0</v>
      </c>
      <c r="H76" s="12">
        <f t="shared" si="4"/>
        <v>1120.55</v>
      </c>
    </row>
    <row r="77" spans="1:8" x14ac:dyDescent="0.25">
      <c r="A77" s="7" t="s">
        <v>55</v>
      </c>
      <c r="C77" s="23"/>
      <c r="E77" s="23" t="e">
        <f>+#REF!-E76</f>
        <v>#REF!</v>
      </c>
      <c r="G77" s="12" t="e">
        <f>+#REF!-G76</f>
        <v>#REF!</v>
      </c>
      <c r="H77" s="12" t="e">
        <f t="shared" si="4"/>
        <v>#REF!</v>
      </c>
    </row>
    <row r="78" spans="1:8" x14ac:dyDescent="0.25">
      <c r="A78" t="s">
        <v>119</v>
      </c>
      <c r="C78" s="23"/>
      <c r="E78" s="23"/>
    </row>
    <row r="79" spans="1:8" x14ac:dyDescent="0.25">
      <c r="A79" t="s">
        <v>483</v>
      </c>
      <c r="C79" s="23"/>
      <c r="E79" s="23"/>
    </row>
    <row r="81" spans="1:1" x14ac:dyDescent="0.25">
      <c r="A81" s="7" t="s">
        <v>120</v>
      </c>
    </row>
    <row r="82" spans="1:1" x14ac:dyDescent="0.25">
      <c r="A82" s="7" t="s">
        <v>121</v>
      </c>
    </row>
    <row r="98" spans="1:5" x14ac:dyDescent="0.25">
      <c r="A98" t="str" cm="1">
        <f t="array" aca="1" ref="A98" ca="1">MID(CELL("filename",A1),FIND("]",CELL("filename",A1))+1,256)</f>
        <v>rice25</v>
      </c>
    </row>
    <row r="99" spans="1:5" x14ac:dyDescent="0.25">
      <c r="A99" s="7" t="s">
        <v>50</v>
      </c>
      <c r="E99" s="25">
        <f>VLOOKUP(A99,$A$1:$H$98,5,FALSE)</f>
        <v>962.07</v>
      </c>
    </row>
    <row r="100" spans="1:5" x14ac:dyDescent="0.25">
      <c r="A100" s="7" t="s">
        <v>288</v>
      </c>
      <c r="E100" s="25">
        <f>VLOOKUP(A100,$A$1:$H$98,5,FALSE)</f>
        <v>158.48000000000002</v>
      </c>
    </row>
    <row r="101" spans="1:5" x14ac:dyDescent="0.25">
      <c r="A101" s="7" t="s">
        <v>289</v>
      </c>
      <c r="E101" s="25">
        <f t="shared" ref="E101:E102" si="5">VLOOKUP(A101,$A$1:$H$98,5,FALSE)</f>
        <v>1120.5500000000002</v>
      </c>
    </row>
    <row r="102" spans="1:5" x14ac:dyDescent="0.25">
      <c r="A102" s="7" t="s">
        <v>55</v>
      </c>
      <c r="E102" s="25" t="e">
        <f t="shared" si="5"/>
        <v>#REF!</v>
      </c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0A9F2-92B9-4B27-A2E5-D6C898C0E6F4}">
  <sheetPr codeName="Sheet68"/>
  <dimension ref="A1:H116"/>
  <sheetViews>
    <sheetView workbookViewId="0">
      <selection activeCell="D7" sqref="D7"/>
    </sheetView>
  </sheetViews>
  <sheetFormatPr defaultRowHeight="15" x14ac:dyDescent="0.25"/>
  <cols>
    <col min="1" max="1" width="25.5703125" customWidth="1"/>
    <col min="5" max="5" width="11.5703125" customWidth="1"/>
    <col min="8" max="8" width="13.5703125" customWidth="1"/>
  </cols>
  <sheetData>
    <row r="1" spans="1:8" x14ac:dyDescent="0.25">
      <c r="A1" s="81" t="s">
        <v>154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379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492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10</v>
      </c>
      <c r="B7" s="9" t="s">
        <v>123</v>
      </c>
      <c r="C7" s="28">
        <f>IF(Calculator!B7="Soybeans",Calculator!B15,IF(Calculator!B20="Soybeans",Calculator!B28,13.66))</f>
        <v>10.6</v>
      </c>
      <c r="D7" s="29">
        <f>IF(Calculator!B7="Soybeans",Calculator!B11,IF(Calculator!B20="Soybeans",Calculator!B24,42))</f>
        <v>60</v>
      </c>
      <c r="E7" s="22">
        <f>ROUND(C7*D7,2)</f>
        <v>636</v>
      </c>
      <c r="F7" s="11">
        <v>0</v>
      </c>
      <c r="G7" s="22">
        <f>ROUND(E7*F7,2)</f>
        <v>0</v>
      </c>
      <c r="H7" s="22">
        <f>ROUND(E7-G7,2)</f>
        <v>636</v>
      </c>
    </row>
    <row r="8" spans="1:8" x14ac:dyDescent="0.25">
      <c r="A8" s="7" t="s">
        <v>11</v>
      </c>
      <c r="C8" s="23"/>
      <c r="E8" s="23">
        <f>SUM(E7:E7)</f>
        <v>636</v>
      </c>
      <c r="G8" s="12">
        <f>SUM(G7:G7)</f>
        <v>0</v>
      </c>
      <c r="H8" s="12">
        <f>ROUND(E8-G8,2)</f>
        <v>636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4</v>
      </c>
      <c r="E12" s="23">
        <f>ROUND(C12*D12,2)</f>
        <v>32.200000000000003</v>
      </c>
      <c r="F12" s="16">
        <v>0</v>
      </c>
      <c r="G12" s="23">
        <f>ROUND(E12*F12,2)</f>
        <v>0</v>
      </c>
      <c r="H12" s="23">
        <f>ROUND(E12-G12,2)</f>
        <v>32.200000000000003</v>
      </c>
    </row>
    <row r="13" spans="1:8" x14ac:dyDescent="0.25">
      <c r="A13" s="13" t="s">
        <v>17</v>
      </c>
      <c r="C13" s="23"/>
      <c r="E13" s="23"/>
    </row>
    <row r="14" spans="1:8" x14ac:dyDescent="0.25">
      <c r="A14" s="14" t="s">
        <v>135</v>
      </c>
      <c r="B14" s="14" t="s">
        <v>18</v>
      </c>
      <c r="C14" s="15">
        <v>0.32</v>
      </c>
      <c r="D14" s="14">
        <v>16</v>
      </c>
      <c r="E14" s="23">
        <f>ROUND(C14*D14,2)</f>
        <v>5.12</v>
      </c>
      <c r="F14" s="16">
        <v>0</v>
      </c>
      <c r="G14" s="23">
        <f>ROUND(E14*F14,2)</f>
        <v>0</v>
      </c>
      <c r="H14" s="23">
        <f>ROUND(E14-G14,2)</f>
        <v>5.12</v>
      </c>
    </row>
    <row r="15" spans="1:8" x14ac:dyDescent="0.25">
      <c r="A15" s="14" t="s">
        <v>136</v>
      </c>
      <c r="B15" s="14" t="s">
        <v>19</v>
      </c>
      <c r="C15" s="15">
        <v>8.68</v>
      </c>
      <c r="D15" s="14">
        <v>0.6</v>
      </c>
      <c r="E15" s="23">
        <f>ROUND(C15*D15,2)</f>
        <v>5.21</v>
      </c>
      <c r="F15" s="16">
        <v>0</v>
      </c>
      <c r="G15" s="23">
        <f>ROUND(E15*F15,2)</f>
        <v>0</v>
      </c>
      <c r="H15" s="23">
        <f>ROUND(E15-G15,2)</f>
        <v>5.21</v>
      </c>
    </row>
    <row r="16" spans="1:8" x14ac:dyDescent="0.25">
      <c r="A16" s="13" t="s">
        <v>20</v>
      </c>
      <c r="C16" s="23"/>
      <c r="E16" s="23"/>
    </row>
    <row r="17" spans="1:8" x14ac:dyDescent="0.25">
      <c r="A17" s="14" t="s">
        <v>124</v>
      </c>
      <c r="B17" s="14" t="s">
        <v>21</v>
      </c>
      <c r="C17" s="15">
        <v>32.25</v>
      </c>
      <c r="D17" s="14">
        <v>0.87</v>
      </c>
      <c r="E17" s="23">
        <f>ROUND(C17*D17,2)</f>
        <v>28.06</v>
      </c>
      <c r="F17" s="16">
        <v>0</v>
      </c>
      <c r="G17" s="23">
        <f>ROUND(E17*F17,2)</f>
        <v>0</v>
      </c>
      <c r="H17" s="23">
        <f>ROUND(E17-G17,2)</f>
        <v>28.06</v>
      </c>
    </row>
    <row r="18" spans="1:8" x14ac:dyDescent="0.25">
      <c r="A18" s="14" t="s">
        <v>22</v>
      </c>
      <c r="B18" s="14" t="s">
        <v>21</v>
      </c>
      <c r="C18" s="15">
        <v>25.56</v>
      </c>
      <c r="D18" s="14">
        <v>1.33</v>
      </c>
      <c r="E18" s="23">
        <f>ROUND(C18*D18,2)</f>
        <v>33.99</v>
      </c>
      <c r="F18" s="16">
        <v>0</v>
      </c>
      <c r="G18" s="23">
        <f>ROUND(E18*F18,2)</f>
        <v>0</v>
      </c>
      <c r="H18" s="23">
        <f>ROUND(E18-G18,2)</f>
        <v>33.99</v>
      </c>
    </row>
    <row r="19" spans="1:8" x14ac:dyDescent="0.25">
      <c r="A19" s="13" t="s">
        <v>23</v>
      </c>
      <c r="C19" s="23"/>
      <c r="E19" s="23"/>
    </row>
    <row r="20" spans="1:8" x14ac:dyDescent="0.25">
      <c r="A20" s="14" t="s">
        <v>319</v>
      </c>
      <c r="B20" s="14" t="s">
        <v>18</v>
      </c>
      <c r="C20" s="15">
        <v>4.46</v>
      </c>
      <c r="D20" s="14">
        <v>1.6</v>
      </c>
      <c r="E20" s="23">
        <f>ROUND(C20*D20,2)</f>
        <v>7.14</v>
      </c>
      <c r="F20" s="16">
        <v>0</v>
      </c>
      <c r="G20" s="23">
        <f>ROUND(E20*F20,2)</f>
        <v>0</v>
      </c>
      <c r="H20" s="23">
        <f>ROUND(E20-G20,2)</f>
        <v>7.14</v>
      </c>
    </row>
    <row r="21" spans="1:8" x14ac:dyDescent="0.25">
      <c r="A21" s="13" t="s">
        <v>24</v>
      </c>
      <c r="C21" s="23"/>
      <c r="E21" s="23"/>
    </row>
    <row r="22" spans="1:8" x14ac:dyDescent="0.25">
      <c r="A22" s="14" t="s">
        <v>25</v>
      </c>
      <c r="B22" s="14" t="s">
        <v>18</v>
      </c>
      <c r="C22" s="15">
        <v>0.12</v>
      </c>
      <c r="D22" s="14">
        <v>64</v>
      </c>
      <c r="E22" s="23">
        <f t="shared" ref="E22:E30" si="0">ROUND(C22*D22,2)</f>
        <v>7.68</v>
      </c>
      <c r="F22" s="16">
        <v>0</v>
      </c>
      <c r="G22" s="23">
        <f t="shared" ref="G22:G30" si="1">ROUND(E22*F22,2)</f>
        <v>0</v>
      </c>
      <c r="H22" s="23">
        <f t="shared" ref="H22:H30" si="2">ROUND(E22-G22,2)</f>
        <v>7.68</v>
      </c>
    </row>
    <row r="23" spans="1:8" x14ac:dyDescent="0.25">
      <c r="A23" s="14" t="s">
        <v>137</v>
      </c>
      <c r="B23" s="14" t="s">
        <v>26</v>
      </c>
      <c r="C23" s="15">
        <v>2.69</v>
      </c>
      <c r="D23" s="14">
        <v>2</v>
      </c>
      <c r="E23" s="23">
        <f t="shared" si="0"/>
        <v>5.38</v>
      </c>
      <c r="F23" s="16">
        <v>0</v>
      </c>
      <c r="G23" s="23">
        <f t="shared" si="1"/>
        <v>0</v>
      </c>
      <c r="H23" s="23">
        <f t="shared" si="2"/>
        <v>5.38</v>
      </c>
    </row>
    <row r="24" spans="1:8" x14ac:dyDescent="0.25">
      <c r="A24" s="14" t="s">
        <v>104</v>
      </c>
      <c r="B24" s="14" t="s">
        <v>26</v>
      </c>
      <c r="C24" s="15">
        <v>11.55</v>
      </c>
      <c r="D24" s="14">
        <v>1</v>
      </c>
      <c r="E24" s="23">
        <f t="shared" si="0"/>
        <v>11.55</v>
      </c>
      <c r="F24" s="16">
        <v>0</v>
      </c>
      <c r="G24" s="23">
        <f t="shared" si="1"/>
        <v>0</v>
      </c>
      <c r="H24" s="23">
        <f t="shared" si="2"/>
        <v>11.55</v>
      </c>
    </row>
    <row r="25" spans="1:8" x14ac:dyDescent="0.25">
      <c r="A25" s="14" t="s">
        <v>138</v>
      </c>
      <c r="B25" s="14" t="s">
        <v>18</v>
      </c>
      <c r="C25" s="15">
        <v>3.06</v>
      </c>
      <c r="D25" s="14">
        <v>2</v>
      </c>
      <c r="E25" s="23">
        <f t="shared" si="0"/>
        <v>6.12</v>
      </c>
      <c r="F25" s="16">
        <v>0</v>
      </c>
      <c r="G25" s="23">
        <f t="shared" si="1"/>
        <v>0</v>
      </c>
      <c r="H25" s="23">
        <f t="shared" si="2"/>
        <v>6.12</v>
      </c>
    </row>
    <row r="26" spans="1:8" x14ac:dyDescent="0.25">
      <c r="A26" s="14" t="s">
        <v>139</v>
      </c>
      <c r="B26" s="14" t="s">
        <v>26</v>
      </c>
      <c r="C26" s="15">
        <v>6.86</v>
      </c>
      <c r="D26" s="14">
        <v>2</v>
      </c>
      <c r="E26" s="23">
        <f t="shared" si="0"/>
        <v>13.72</v>
      </c>
      <c r="F26" s="16">
        <v>0</v>
      </c>
      <c r="G26" s="23">
        <f t="shared" si="1"/>
        <v>0</v>
      </c>
      <c r="H26" s="23">
        <f t="shared" si="2"/>
        <v>13.72</v>
      </c>
    </row>
    <row r="27" spans="1:8" x14ac:dyDescent="0.25">
      <c r="A27" s="14" t="s">
        <v>105</v>
      </c>
      <c r="B27" s="14" t="s">
        <v>18</v>
      </c>
      <c r="C27" s="15">
        <v>0.32</v>
      </c>
      <c r="D27" s="14">
        <v>32</v>
      </c>
      <c r="E27" s="23">
        <f t="shared" si="0"/>
        <v>10.24</v>
      </c>
      <c r="F27" s="16">
        <v>0</v>
      </c>
      <c r="G27" s="23">
        <f t="shared" si="1"/>
        <v>0</v>
      </c>
      <c r="H27" s="23">
        <f t="shared" si="2"/>
        <v>10.24</v>
      </c>
    </row>
    <row r="28" spans="1:8" x14ac:dyDescent="0.25">
      <c r="A28" s="14" t="s">
        <v>370</v>
      </c>
      <c r="B28" s="14" t="s">
        <v>26</v>
      </c>
      <c r="C28" s="15">
        <v>6.07</v>
      </c>
      <c r="D28" s="14">
        <v>3.5</v>
      </c>
      <c r="E28" s="23">
        <f t="shared" si="0"/>
        <v>21.25</v>
      </c>
      <c r="F28" s="16">
        <v>0</v>
      </c>
      <c r="G28" s="23">
        <f t="shared" si="1"/>
        <v>0</v>
      </c>
      <c r="H28" s="23">
        <f t="shared" si="2"/>
        <v>21.25</v>
      </c>
    </row>
    <row r="29" spans="1:8" x14ac:dyDescent="0.25">
      <c r="A29" s="14" t="s">
        <v>74</v>
      </c>
      <c r="B29" s="14" t="s">
        <v>26</v>
      </c>
      <c r="C29" s="15">
        <v>7.79</v>
      </c>
      <c r="D29" s="14">
        <v>1</v>
      </c>
      <c r="E29" s="23">
        <f t="shared" si="0"/>
        <v>7.79</v>
      </c>
      <c r="F29" s="16">
        <v>0</v>
      </c>
      <c r="G29" s="23">
        <f t="shared" si="1"/>
        <v>0</v>
      </c>
      <c r="H29" s="23">
        <f t="shared" si="2"/>
        <v>7.79</v>
      </c>
    </row>
    <row r="30" spans="1:8" x14ac:dyDescent="0.25">
      <c r="A30" s="14" t="s">
        <v>396</v>
      </c>
      <c r="B30" s="14" t="s">
        <v>18</v>
      </c>
      <c r="C30" s="15">
        <v>7.37</v>
      </c>
      <c r="D30" s="14">
        <v>1.5</v>
      </c>
      <c r="E30" s="23">
        <f t="shared" si="0"/>
        <v>11.06</v>
      </c>
      <c r="F30" s="16">
        <v>0</v>
      </c>
      <c r="G30" s="23">
        <f t="shared" si="1"/>
        <v>0</v>
      </c>
      <c r="H30" s="23">
        <f t="shared" si="2"/>
        <v>11.06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140</v>
      </c>
      <c r="B32" s="14" t="s">
        <v>29</v>
      </c>
      <c r="C32" s="15">
        <v>7.97</v>
      </c>
      <c r="D32" s="14">
        <v>0.75</v>
      </c>
      <c r="E32" s="23">
        <f>ROUND(C32*D32,2)</f>
        <v>5.98</v>
      </c>
      <c r="F32" s="16">
        <v>0</v>
      </c>
      <c r="G32" s="23">
        <f>ROUND(E32*F32,2)</f>
        <v>0</v>
      </c>
      <c r="H32" s="23">
        <f>ROUND(E32-G32,2)</f>
        <v>5.98</v>
      </c>
    </row>
    <row r="33" spans="1:8" x14ac:dyDescent="0.25">
      <c r="A33" s="14" t="s">
        <v>141</v>
      </c>
      <c r="B33" s="14" t="s">
        <v>48</v>
      </c>
      <c r="C33" s="15">
        <v>8</v>
      </c>
      <c r="D33" s="14">
        <v>1</v>
      </c>
      <c r="E33" s="23">
        <f>ROUND(C33*D33,2)</f>
        <v>8</v>
      </c>
      <c r="F33" s="16">
        <v>0</v>
      </c>
      <c r="G33" s="23">
        <f>ROUND(E33*F33,2)</f>
        <v>0</v>
      </c>
      <c r="H33" s="23">
        <f>ROUND(E33-G33,2)</f>
        <v>8</v>
      </c>
    </row>
    <row r="34" spans="1:8" x14ac:dyDescent="0.25">
      <c r="A34" s="13" t="s">
        <v>33</v>
      </c>
      <c r="C34" s="23"/>
      <c r="E34" s="23"/>
    </row>
    <row r="35" spans="1:8" x14ac:dyDescent="0.25">
      <c r="A35" s="14" t="s">
        <v>320</v>
      </c>
      <c r="B35" s="14" t="s">
        <v>29</v>
      </c>
      <c r="C35" s="15">
        <v>1.44</v>
      </c>
      <c r="D35" s="14">
        <v>50</v>
      </c>
      <c r="E35" s="23">
        <f>ROUND(C35*D35,2)</f>
        <v>72</v>
      </c>
      <c r="F35" s="16">
        <v>0</v>
      </c>
      <c r="G35" s="23">
        <f>ROUND(E35*F35,2)</f>
        <v>0</v>
      </c>
      <c r="H35" s="23">
        <f>ROUND(E35-G35,2)</f>
        <v>72</v>
      </c>
    </row>
    <row r="36" spans="1:8" x14ac:dyDescent="0.25">
      <c r="A36" s="13" t="s">
        <v>113</v>
      </c>
      <c r="C36" s="23"/>
      <c r="E36" s="23"/>
    </row>
    <row r="37" spans="1:8" x14ac:dyDescent="0.25">
      <c r="A37" s="14" t="s">
        <v>114</v>
      </c>
      <c r="B37" s="14" t="s">
        <v>26</v>
      </c>
      <c r="C37" s="15">
        <v>3.3</v>
      </c>
      <c r="D37" s="14">
        <v>1</v>
      </c>
      <c r="E37" s="23">
        <f>ROUND(C37*D37,2)</f>
        <v>3.3</v>
      </c>
      <c r="F37" s="16">
        <v>0</v>
      </c>
      <c r="G37" s="23">
        <f>ROUND(E37*F37,2)</f>
        <v>0</v>
      </c>
      <c r="H37" s="23">
        <f>ROUND(E37-G37,2)</f>
        <v>3.3</v>
      </c>
    </row>
    <row r="38" spans="1:8" x14ac:dyDescent="0.25">
      <c r="A38" s="13" t="s">
        <v>61</v>
      </c>
      <c r="C38" s="23"/>
      <c r="E38" s="23"/>
    </row>
    <row r="39" spans="1:8" x14ac:dyDescent="0.25">
      <c r="A39" s="14" t="s">
        <v>62</v>
      </c>
      <c r="B39" s="14" t="s">
        <v>48</v>
      </c>
      <c r="C39" s="15">
        <v>9</v>
      </c>
      <c r="D39" s="14">
        <v>1</v>
      </c>
      <c r="E39" s="23">
        <f>ROUND(C39*D39,2)</f>
        <v>9</v>
      </c>
      <c r="F39" s="16">
        <v>0</v>
      </c>
      <c r="G39" s="23">
        <f>ROUND(E39*F39,2)</f>
        <v>0</v>
      </c>
      <c r="H39" s="23">
        <f>ROUND(E39-G39,2)</f>
        <v>9</v>
      </c>
    </row>
    <row r="40" spans="1:8" x14ac:dyDescent="0.25">
      <c r="A40" s="13" t="s">
        <v>130</v>
      </c>
      <c r="C40" s="23"/>
      <c r="E40" s="23"/>
    </row>
    <row r="41" spans="1:8" x14ac:dyDescent="0.25">
      <c r="A41" s="14" t="s">
        <v>143</v>
      </c>
      <c r="B41" s="14" t="s">
        <v>123</v>
      </c>
      <c r="C41" s="15">
        <v>0.28999999999999998</v>
      </c>
      <c r="D41" s="14">
        <v>42</v>
      </c>
      <c r="E41" s="23">
        <f>ROUND(C41*D41,2)</f>
        <v>12.18</v>
      </c>
      <c r="F41" s="16">
        <v>0</v>
      </c>
      <c r="G41" s="23">
        <f>ROUND(E41*F41,2)</f>
        <v>0</v>
      </c>
      <c r="H41" s="23">
        <f>ROUND(E41-G41,2)</f>
        <v>12.18</v>
      </c>
    </row>
    <row r="42" spans="1:8" x14ac:dyDescent="0.25">
      <c r="A42" s="13" t="s">
        <v>34</v>
      </c>
      <c r="C42" s="23"/>
      <c r="E42" s="23"/>
    </row>
    <row r="43" spans="1:8" x14ac:dyDescent="0.25">
      <c r="A43" s="14" t="s">
        <v>35</v>
      </c>
      <c r="B43" s="14" t="s">
        <v>36</v>
      </c>
      <c r="C43" s="15">
        <v>63.67</v>
      </c>
      <c r="D43" s="14">
        <v>0.33300000000000002</v>
      </c>
      <c r="E43" s="23">
        <f>ROUND(C43*D43,2)</f>
        <v>21.2</v>
      </c>
      <c r="F43" s="16">
        <v>0</v>
      </c>
      <c r="G43" s="23">
        <f>ROUND(E43*F43,2)</f>
        <v>0</v>
      </c>
      <c r="H43" s="23">
        <f>ROUND(E43-G43,2)</f>
        <v>21.2</v>
      </c>
    </row>
    <row r="44" spans="1:8" x14ac:dyDescent="0.25">
      <c r="A44" s="13" t="s">
        <v>115</v>
      </c>
      <c r="C44" s="23"/>
      <c r="E44" s="23"/>
    </row>
    <row r="45" spans="1:8" x14ac:dyDescent="0.25">
      <c r="A45" s="14" t="s">
        <v>144</v>
      </c>
      <c r="B45" s="14" t="s">
        <v>48</v>
      </c>
      <c r="C45" s="15">
        <v>6.5</v>
      </c>
      <c r="D45" s="14">
        <v>1</v>
      </c>
      <c r="E45" s="23">
        <f>ROUND(C45*D45,2)</f>
        <v>6.5</v>
      </c>
      <c r="F45" s="16">
        <v>0</v>
      </c>
      <c r="G45" s="23">
        <f>ROUND(E45*F45,2)</f>
        <v>0</v>
      </c>
      <c r="H45" s="23">
        <f>ROUND(E45-G45,2)</f>
        <v>6.5</v>
      </c>
    </row>
    <row r="46" spans="1:8" x14ac:dyDescent="0.25">
      <c r="A46" s="13" t="s">
        <v>145</v>
      </c>
      <c r="C46" s="23"/>
      <c r="E46" s="23"/>
    </row>
    <row r="47" spans="1:8" x14ac:dyDescent="0.25">
      <c r="A47" s="14" t="s">
        <v>146</v>
      </c>
      <c r="B47" s="14" t="s">
        <v>48</v>
      </c>
      <c r="C47" s="15">
        <v>1.55</v>
      </c>
      <c r="D47" s="14">
        <v>1</v>
      </c>
      <c r="E47" s="23">
        <f>ROUND(C47*D47,2)</f>
        <v>1.55</v>
      </c>
      <c r="F47" s="16">
        <v>0</v>
      </c>
      <c r="G47" s="23">
        <f>ROUND(E47*F47,2)</f>
        <v>0</v>
      </c>
      <c r="H47" s="23">
        <f>ROUND(E47-G47,2)</f>
        <v>1.55</v>
      </c>
    </row>
    <row r="48" spans="1:8" x14ac:dyDescent="0.25">
      <c r="A48" s="13" t="s">
        <v>117</v>
      </c>
      <c r="C48" s="23"/>
      <c r="E48" s="23"/>
    </row>
    <row r="49" spans="1:8" x14ac:dyDescent="0.25">
      <c r="A49" s="14" t="s">
        <v>118</v>
      </c>
      <c r="B49" s="14" t="s">
        <v>48</v>
      </c>
      <c r="C49" s="15">
        <v>10</v>
      </c>
      <c r="D49" s="14">
        <v>0.33300000000000002</v>
      </c>
      <c r="E49" s="23">
        <f>ROUND(C49*D49,2)</f>
        <v>3.33</v>
      </c>
      <c r="F49" s="16">
        <v>0</v>
      </c>
      <c r="G49" s="23">
        <f>ROUND(E49*F49,2)</f>
        <v>0</v>
      </c>
      <c r="H49" s="23">
        <f>ROUND(E49-G49,2)</f>
        <v>3.33</v>
      </c>
    </row>
    <row r="50" spans="1:8" x14ac:dyDescent="0.25">
      <c r="A50" s="13" t="s">
        <v>37</v>
      </c>
      <c r="C50" s="23"/>
      <c r="E50" s="23"/>
    </row>
    <row r="51" spans="1:8" x14ac:dyDescent="0.25">
      <c r="A51" s="14" t="s">
        <v>38</v>
      </c>
      <c r="B51" s="14" t="s">
        <v>39</v>
      </c>
      <c r="C51" s="15">
        <v>19.28</v>
      </c>
      <c r="D51" s="14">
        <v>0.22090000000000001</v>
      </c>
      <c r="E51" s="23">
        <f>ROUND(C51*D51,2)</f>
        <v>4.26</v>
      </c>
      <c r="F51" s="16">
        <v>0</v>
      </c>
      <c r="G51" s="23">
        <f>ROUND(E51*F51,2)</f>
        <v>0</v>
      </c>
      <c r="H51" s="23">
        <f>ROUND(E51-G51,2)</f>
        <v>4.26</v>
      </c>
    </row>
    <row r="52" spans="1:8" x14ac:dyDescent="0.25">
      <c r="A52" s="14" t="s">
        <v>133</v>
      </c>
      <c r="B52" s="14" t="s">
        <v>39</v>
      </c>
      <c r="C52" s="15">
        <v>19.28</v>
      </c>
      <c r="D52" s="14">
        <v>8.5099999999999995E-2</v>
      </c>
      <c r="E52" s="23">
        <f>ROUND(C52*D52,2)</f>
        <v>1.64</v>
      </c>
      <c r="F52" s="16">
        <v>0</v>
      </c>
      <c r="G52" s="23">
        <f>ROUND(E52*F52,2)</f>
        <v>0</v>
      </c>
      <c r="H52" s="23">
        <f>ROUND(E52-G52,2)</f>
        <v>1.64</v>
      </c>
    </row>
    <row r="53" spans="1:8" x14ac:dyDescent="0.25">
      <c r="A53" s="14" t="s">
        <v>91</v>
      </c>
      <c r="B53" s="14" t="s">
        <v>39</v>
      </c>
      <c r="C53" s="15">
        <v>19.28</v>
      </c>
      <c r="D53" s="14">
        <v>2.35E-2</v>
      </c>
      <c r="E53" s="23">
        <f>ROUND(C53*D53,2)</f>
        <v>0.45</v>
      </c>
      <c r="F53" s="16">
        <v>0</v>
      </c>
      <c r="G53" s="23">
        <f>ROUND(E53*F53,2)</f>
        <v>0</v>
      </c>
      <c r="H53" s="23">
        <f>ROUND(E53-G53,2)</f>
        <v>0.45</v>
      </c>
    </row>
    <row r="54" spans="1:8" x14ac:dyDescent="0.25">
      <c r="A54" s="13" t="s">
        <v>43</v>
      </c>
      <c r="C54" s="23"/>
      <c r="E54" s="23"/>
    </row>
    <row r="55" spans="1:8" x14ac:dyDescent="0.25">
      <c r="A55" s="14" t="s">
        <v>42</v>
      </c>
      <c r="B55" s="14" t="s">
        <v>39</v>
      </c>
      <c r="C55" s="15">
        <v>9.06</v>
      </c>
      <c r="D55" s="14">
        <v>5.0799999999999998E-2</v>
      </c>
      <c r="E55" s="23">
        <f>ROUND(C55*D55,2)</f>
        <v>0.46</v>
      </c>
      <c r="F55" s="16">
        <v>0</v>
      </c>
      <c r="G55" s="23">
        <f>ROUND(E55*F55,2)</f>
        <v>0</v>
      </c>
      <c r="H55" s="23">
        <f>ROUND(E55-G55,2)</f>
        <v>0.46</v>
      </c>
    </row>
    <row r="56" spans="1:8" x14ac:dyDescent="0.25">
      <c r="A56" s="14" t="s">
        <v>91</v>
      </c>
      <c r="B56" s="14" t="s">
        <v>39</v>
      </c>
      <c r="C56" s="15">
        <v>9.06</v>
      </c>
      <c r="D56" s="14">
        <v>1.18E-2</v>
      </c>
      <c r="E56" s="23">
        <f>ROUND(C56*D56,2)</f>
        <v>0.11</v>
      </c>
      <c r="F56" s="16">
        <v>0</v>
      </c>
      <c r="G56" s="23">
        <f>ROUND(E56*F56,2)</f>
        <v>0</v>
      </c>
      <c r="H56" s="23">
        <f>ROUND(E56-G56,2)</f>
        <v>0.11</v>
      </c>
    </row>
    <row r="57" spans="1:8" x14ac:dyDescent="0.25">
      <c r="A57" s="14" t="s">
        <v>44</v>
      </c>
      <c r="B57" s="14" t="s">
        <v>39</v>
      </c>
      <c r="C57" s="15">
        <v>19.28</v>
      </c>
      <c r="D57" s="14">
        <v>0.29659999999999997</v>
      </c>
      <c r="E57" s="23">
        <f>ROUND(C57*D57,2)</f>
        <v>5.72</v>
      </c>
      <c r="F57" s="16">
        <v>0</v>
      </c>
      <c r="G57" s="23">
        <f>ROUND(E57*F57,2)</f>
        <v>0</v>
      </c>
      <c r="H57" s="23">
        <f>ROUND(E57-G57,2)</f>
        <v>5.72</v>
      </c>
    </row>
    <row r="58" spans="1:8" x14ac:dyDescent="0.25">
      <c r="A58" s="13" t="s">
        <v>45</v>
      </c>
      <c r="C58" s="23"/>
      <c r="E58" s="23"/>
    </row>
    <row r="59" spans="1:8" x14ac:dyDescent="0.25">
      <c r="A59" s="14" t="s">
        <v>38</v>
      </c>
      <c r="B59" s="14" t="s">
        <v>19</v>
      </c>
      <c r="C59" s="15">
        <v>2.94</v>
      </c>
      <c r="D59" s="14">
        <v>3.4115000000000002</v>
      </c>
      <c r="E59" s="23">
        <f>ROUND(C59*D59,2)</f>
        <v>10.029999999999999</v>
      </c>
      <c r="F59" s="16">
        <v>0</v>
      </c>
      <c r="G59" s="23">
        <f>ROUND(E59*F59,2)</f>
        <v>0</v>
      </c>
      <c r="H59" s="23">
        <f>ROUND(E59-G59,2)</f>
        <v>10.029999999999999</v>
      </c>
    </row>
    <row r="60" spans="1:8" x14ac:dyDescent="0.25">
      <c r="A60" s="14" t="s">
        <v>133</v>
      </c>
      <c r="B60" s="14" t="s">
        <v>19</v>
      </c>
      <c r="C60" s="15">
        <v>2.94</v>
      </c>
      <c r="D60" s="14">
        <v>1.4244000000000001</v>
      </c>
      <c r="E60" s="23">
        <f>ROUND(C60*D60,2)</f>
        <v>4.1900000000000004</v>
      </c>
      <c r="F60" s="16">
        <v>0</v>
      </c>
      <c r="G60" s="23">
        <f>ROUND(E60*F60,2)</f>
        <v>0</v>
      </c>
      <c r="H60" s="23">
        <f>ROUND(E60-G60,2)</f>
        <v>4.1900000000000004</v>
      </c>
    </row>
    <row r="61" spans="1:8" x14ac:dyDescent="0.25">
      <c r="A61" s="14" t="s">
        <v>91</v>
      </c>
      <c r="B61" s="14" t="s">
        <v>19</v>
      </c>
      <c r="C61" s="15">
        <v>2.94</v>
      </c>
      <c r="D61" s="14">
        <v>0.2994</v>
      </c>
      <c r="E61" s="23">
        <f>ROUND(C61*D61,2)</f>
        <v>0.88</v>
      </c>
      <c r="F61" s="16">
        <v>0</v>
      </c>
      <c r="G61" s="23">
        <f>ROUND(E61*F61,2)</f>
        <v>0</v>
      </c>
      <c r="H61" s="23">
        <f>ROUND(E61-G61,2)</f>
        <v>0.88</v>
      </c>
    </row>
    <row r="62" spans="1:8" x14ac:dyDescent="0.25">
      <c r="A62" s="13" t="s">
        <v>47</v>
      </c>
      <c r="C62" s="23"/>
      <c r="E62" s="23"/>
    </row>
    <row r="63" spans="1:8" x14ac:dyDescent="0.25">
      <c r="A63" s="14" t="s">
        <v>42</v>
      </c>
      <c r="B63" s="14" t="s">
        <v>48</v>
      </c>
      <c r="C63" s="15">
        <v>7.63</v>
      </c>
      <c r="D63" s="14">
        <v>1</v>
      </c>
      <c r="E63" s="23">
        <f>ROUND(C63*D63,2)</f>
        <v>7.63</v>
      </c>
      <c r="F63" s="16">
        <v>0</v>
      </c>
      <c r="G63" s="23">
        <f>ROUND(E63*F63,2)</f>
        <v>0</v>
      </c>
      <c r="H63" s="23">
        <f t="shared" ref="H63:H69" si="3">ROUND(E63-G63,2)</f>
        <v>7.63</v>
      </c>
    </row>
    <row r="64" spans="1:8" x14ac:dyDescent="0.25">
      <c r="A64" s="14" t="s">
        <v>38</v>
      </c>
      <c r="B64" s="14" t="s">
        <v>48</v>
      </c>
      <c r="C64" s="15">
        <v>2.73</v>
      </c>
      <c r="D64" s="14">
        <v>1</v>
      </c>
      <c r="E64" s="23">
        <f>ROUND(C64*D64,2)</f>
        <v>2.73</v>
      </c>
      <c r="F64" s="16">
        <v>0</v>
      </c>
      <c r="G64" s="23">
        <f>ROUND(E64*F64,2)</f>
        <v>0</v>
      </c>
      <c r="H64" s="23">
        <f t="shared" si="3"/>
        <v>2.73</v>
      </c>
    </row>
    <row r="65" spans="1:8" x14ac:dyDescent="0.25">
      <c r="A65" s="14" t="s">
        <v>133</v>
      </c>
      <c r="B65" s="14" t="s">
        <v>48</v>
      </c>
      <c r="C65" s="15">
        <v>4.97</v>
      </c>
      <c r="D65" s="14">
        <v>1</v>
      </c>
      <c r="E65" s="23">
        <f>ROUND(C65*D65,2)</f>
        <v>4.97</v>
      </c>
      <c r="F65" s="16">
        <v>0</v>
      </c>
      <c r="G65" s="23">
        <f>ROUND(E65*F65,2)</f>
        <v>0</v>
      </c>
      <c r="H65" s="23">
        <f t="shared" si="3"/>
        <v>4.97</v>
      </c>
    </row>
    <row r="66" spans="1:8" x14ac:dyDescent="0.25">
      <c r="A66" s="14" t="s">
        <v>91</v>
      </c>
      <c r="B66" s="14" t="s">
        <v>48</v>
      </c>
      <c r="C66" s="15">
        <v>0.44</v>
      </c>
      <c r="D66" s="14">
        <v>1</v>
      </c>
      <c r="E66" s="23">
        <f>ROUND(C66*D66,2)</f>
        <v>0.44</v>
      </c>
      <c r="F66" s="16">
        <v>0</v>
      </c>
      <c r="G66" s="23">
        <f>ROUND(E66*F66,2)</f>
        <v>0</v>
      </c>
      <c r="H66" s="23">
        <f t="shared" si="3"/>
        <v>0.44</v>
      </c>
    </row>
    <row r="67" spans="1:8" x14ac:dyDescent="0.25">
      <c r="A67" s="9" t="s">
        <v>49</v>
      </c>
      <c r="B67" s="9" t="s">
        <v>48</v>
      </c>
      <c r="C67" s="10">
        <v>18.63</v>
      </c>
      <c r="D67" s="9">
        <v>1</v>
      </c>
      <c r="E67" s="22">
        <f>ROUND(C67*D67,2)</f>
        <v>18.63</v>
      </c>
      <c r="F67" s="11">
        <v>0</v>
      </c>
      <c r="G67" s="22">
        <f>ROUND(E67*F67,2)</f>
        <v>0</v>
      </c>
      <c r="H67" s="22">
        <f t="shared" si="3"/>
        <v>18.63</v>
      </c>
    </row>
    <row r="68" spans="1:8" x14ac:dyDescent="0.25">
      <c r="A68" s="7" t="s">
        <v>50</v>
      </c>
      <c r="C68" s="23"/>
      <c r="E68" s="23">
        <f>SUM(E12:E67)</f>
        <v>411.69</v>
      </c>
      <c r="G68" s="12">
        <f>SUM(G12:G67)</f>
        <v>0</v>
      </c>
      <c r="H68" s="12">
        <f t="shared" si="3"/>
        <v>411.69</v>
      </c>
    </row>
    <row r="69" spans="1:8" x14ac:dyDescent="0.25">
      <c r="A69" s="7" t="s">
        <v>51</v>
      </c>
      <c r="C69" s="23"/>
      <c r="E69" s="23" t="e">
        <f>+#REF!-E68</f>
        <v>#REF!</v>
      </c>
      <c r="G69" s="12" t="e">
        <f>+#REF!-G68</f>
        <v>#REF!</v>
      </c>
      <c r="H69" s="12" t="e">
        <f t="shared" si="3"/>
        <v>#REF!</v>
      </c>
    </row>
    <row r="70" spans="1:8" x14ac:dyDescent="0.25">
      <c r="A70" t="s">
        <v>12</v>
      </c>
      <c r="C70" s="23"/>
      <c r="E70" s="23"/>
    </row>
    <row r="71" spans="1:8" x14ac:dyDescent="0.25">
      <c r="A71" s="7" t="s">
        <v>52</v>
      </c>
      <c r="C71" s="23"/>
      <c r="E71" s="23"/>
    </row>
    <row r="72" spans="1:8" x14ac:dyDescent="0.25">
      <c r="A72" s="14" t="s">
        <v>42</v>
      </c>
      <c r="B72" s="14" t="s">
        <v>48</v>
      </c>
      <c r="C72" s="15">
        <v>20.39</v>
      </c>
      <c r="D72" s="14">
        <v>1</v>
      </c>
      <c r="E72" s="23">
        <f>ROUND(C72*D72,2)</f>
        <v>20.39</v>
      </c>
      <c r="F72" s="16">
        <v>0</v>
      </c>
      <c r="G72" s="23">
        <f>ROUND(E72*F72,2)</f>
        <v>0</v>
      </c>
      <c r="H72" s="23">
        <f t="shared" ref="H72:H78" si="4">ROUND(E72-G72,2)</f>
        <v>20.39</v>
      </c>
    </row>
    <row r="73" spans="1:8" x14ac:dyDescent="0.25">
      <c r="A73" s="14" t="s">
        <v>38</v>
      </c>
      <c r="B73" s="14" t="s">
        <v>48</v>
      </c>
      <c r="C73" s="15">
        <v>21.09</v>
      </c>
      <c r="D73" s="14">
        <v>1</v>
      </c>
      <c r="E73" s="23">
        <f>ROUND(C73*D73,2)</f>
        <v>21.09</v>
      </c>
      <c r="F73" s="16">
        <v>0</v>
      </c>
      <c r="G73" s="23">
        <f>ROUND(E73*F73,2)</f>
        <v>0</v>
      </c>
      <c r="H73" s="23">
        <f t="shared" si="4"/>
        <v>21.09</v>
      </c>
    </row>
    <row r="74" spans="1:8" x14ac:dyDescent="0.25">
      <c r="A74" s="14" t="s">
        <v>133</v>
      </c>
      <c r="B74" s="14" t="s">
        <v>48</v>
      </c>
      <c r="C74" s="15">
        <v>23.78</v>
      </c>
      <c r="D74" s="14">
        <v>1</v>
      </c>
      <c r="E74" s="23">
        <f>ROUND(C74*D74,2)</f>
        <v>23.78</v>
      </c>
      <c r="F74" s="16">
        <v>0</v>
      </c>
      <c r="G74" s="23">
        <f>ROUND(E74*F74,2)</f>
        <v>0</v>
      </c>
      <c r="H74" s="23">
        <f t="shared" si="4"/>
        <v>23.78</v>
      </c>
    </row>
    <row r="75" spans="1:8" x14ac:dyDescent="0.25">
      <c r="A75" s="9" t="s">
        <v>91</v>
      </c>
      <c r="B75" s="9" t="s">
        <v>48</v>
      </c>
      <c r="C75" s="10">
        <v>3.58</v>
      </c>
      <c r="D75" s="9">
        <v>1</v>
      </c>
      <c r="E75" s="22">
        <f>ROUND(C75*D75,2)</f>
        <v>3.58</v>
      </c>
      <c r="F75" s="11">
        <v>0</v>
      </c>
      <c r="G75" s="22">
        <f>ROUND(E75*F75,2)</f>
        <v>0</v>
      </c>
      <c r="H75" s="22">
        <f t="shared" si="4"/>
        <v>3.58</v>
      </c>
    </row>
    <row r="76" spans="1:8" x14ac:dyDescent="0.25">
      <c r="A76" s="7" t="s">
        <v>53</v>
      </c>
      <c r="C76" s="23"/>
      <c r="E76" s="23">
        <f>SUM(E72:E75)</f>
        <v>68.84</v>
      </c>
      <c r="G76" s="12">
        <f>SUM(G72:G75)</f>
        <v>0</v>
      </c>
      <c r="H76" s="12">
        <f t="shared" si="4"/>
        <v>68.84</v>
      </c>
    </row>
    <row r="77" spans="1:8" x14ac:dyDescent="0.25">
      <c r="A77" s="7" t="s">
        <v>54</v>
      </c>
      <c r="C77" s="23"/>
      <c r="E77" s="23">
        <f>+E68+E76</f>
        <v>480.53</v>
      </c>
      <c r="G77" s="12">
        <f>+G68+G76</f>
        <v>0</v>
      </c>
      <c r="H77" s="12">
        <f t="shared" si="4"/>
        <v>480.53</v>
      </c>
    </row>
    <row r="78" spans="1:8" x14ac:dyDescent="0.25">
      <c r="A78" s="7" t="s">
        <v>55</v>
      </c>
      <c r="C78" s="23"/>
      <c r="E78" s="23" t="e">
        <f>+#REF!-E77</f>
        <v>#REF!</v>
      </c>
      <c r="G78" s="12" t="e">
        <f>+#REF!-G77</f>
        <v>#REF!</v>
      </c>
      <c r="H78" s="12" t="e">
        <f t="shared" si="4"/>
        <v>#REF!</v>
      </c>
    </row>
    <row r="79" spans="1:8" x14ac:dyDescent="0.25">
      <c r="A79" t="s">
        <v>119</v>
      </c>
      <c r="C79" s="23"/>
      <c r="E79" s="23"/>
    </row>
    <row r="80" spans="1:8" x14ac:dyDescent="0.25">
      <c r="A80" t="s">
        <v>483</v>
      </c>
      <c r="C80" s="23"/>
      <c r="E80" s="23"/>
    </row>
    <row r="81" spans="1:5" x14ac:dyDescent="0.25">
      <c r="C81" s="23"/>
      <c r="E81" s="23"/>
    </row>
    <row r="82" spans="1:5" x14ac:dyDescent="0.25">
      <c r="A82" s="7" t="s">
        <v>120</v>
      </c>
      <c r="C82" s="23"/>
      <c r="E82" s="23"/>
    </row>
    <row r="83" spans="1:5" x14ac:dyDescent="0.25">
      <c r="A83" s="7" t="s">
        <v>121</v>
      </c>
      <c r="C83" s="23"/>
      <c r="E83" s="23"/>
    </row>
    <row r="84" spans="1:5" x14ac:dyDescent="0.25">
      <c r="C84" s="23"/>
      <c r="E84" s="23"/>
    </row>
    <row r="85" spans="1:5" x14ac:dyDescent="0.25">
      <c r="C85" s="23"/>
      <c r="E85" s="23"/>
    </row>
    <row r="86" spans="1:5" x14ac:dyDescent="0.25">
      <c r="C86" s="23"/>
      <c r="E86" s="23"/>
    </row>
    <row r="87" spans="1:5" x14ac:dyDescent="0.25">
      <c r="C87" s="23"/>
      <c r="E87" s="23"/>
    </row>
    <row r="88" spans="1:5" x14ac:dyDescent="0.25">
      <c r="C88" s="23"/>
      <c r="E88" s="23"/>
    </row>
    <row r="89" spans="1:5" x14ac:dyDescent="0.25">
      <c r="C89" s="23"/>
      <c r="E89" s="23"/>
    </row>
    <row r="90" spans="1:5" x14ac:dyDescent="0.25">
      <c r="C90" s="23"/>
      <c r="E90" s="23"/>
    </row>
    <row r="91" spans="1:5" x14ac:dyDescent="0.25">
      <c r="C91" s="23"/>
      <c r="E91" s="23"/>
    </row>
    <row r="92" spans="1:5" x14ac:dyDescent="0.25">
      <c r="C92" s="23"/>
      <c r="E92" s="23"/>
    </row>
    <row r="93" spans="1:5" x14ac:dyDescent="0.25">
      <c r="C93" s="23"/>
      <c r="E93" s="23"/>
    </row>
    <row r="94" spans="1:5" x14ac:dyDescent="0.25">
      <c r="C94" s="23"/>
      <c r="E94" s="23"/>
    </row>
    <row r="95" spans="1:5" x14ac:dyDescent="0.25">
      <c r="C95" s="23"/>
      <c r="E95" s="23"/>
    </row>
    <row r="96" spans="1:5" x14ac:dyDescent="0.25">
      <c r="C96" s="23"/>
      <c r="E96" s="23"/>
    </row>
    <row r="97" spans="1:8" x14ac:dyDescent="0.25">
      <c r="C97" s="23"/>
      <c r="E97" s="23"/>
    </row>
    <row r="98" spans="1:8" x14ac:dyDescent="0.25">
      <c r="A98" t="str" cm="1">
        <f t="array" aca="1" ref="A98" ca="1">MID(CELL("filename",A1),FIND("]",CELL("filename",A1))+1,256)</f>
        <v>soy1</v>
      </c>
      <c r="C98" s="23"/>
      <c r="E98" s="23"/>
    </row>
    <row r="99" spans="1:8" x14ac:dyDescent="0.25">
      <c r="A99" s="7" t="s">
        <v>50</v>
      </c>
      <c r="E99" s="25">
        <f>VLOOKUP(A99,$A$1:$H$98,5,FALSE)</f>
        <v>411.69</v>
      </c>
    </row>
    <row r="100" spans="1:8" x14ac:dyDescent="0.25">
      <c r="A100" s="7" t="s">
        <v>288</v>
      </c>
      <c r="E100" s="25">
        <f>VLOOKUP(A100,$A$1:$H$98,5,FALSE)</f>
        <v>68.84</v>
      </c>
    </row>
    <row r="101" spans="1:8" x14ac:dyDescent="0.25">
      <c r="A101" s="7" t="s">
        <v>289</v>
      </c>
      <c r="E101" s="25">
        <f t="shared" ref="E101:E102" si="5">VLOOKUP(A101,$A$1:$H$98,5,FALSE)</f>
        <v>480.53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90421-08E5-47FA-BFF5-F0DB6A725073}">
  <sheetPr codeName="Sheet69"/>
  <dimension ref="A1:H116"/>
  <sheetViews>
    <sheetView topLeftCell="A67" workbookViewId="0">
      <selection activeCell="D7" sqref="D7"/>
    </sheetView>
  </sheetViews>
  <sheetFormatPr defaultRowHeight="15" x14ac:dyDescent="0.25"/>
  <cols>
    <col min="1" max="1" width="25.5703125" customWidth="1"/>
  </cols>
  <sheetData>
    <row r="1" spans="1:8" x14ac:dyDescent="0.25">
      <c r="A1" s="81" t="s">
        <v>101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379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526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10</v>
      </c>
      <c r="B7" s="9" t="s">
        <v>123</v>
      </c>
      <c r="C7" s="28">
        <f>IF(Calculator!B7="Soybeans",Calculator!B15,IF(Calculator!B20="Soybeans",Calculator!B28,13.66))</f>
        <v>10.6</v>
      </c>
      <c r="D7" s="29">
        <f>IF(Calculator!B7="Soybeans",Calculator!B11,IF(Calculator!B20="Soybeans",Calculator!B24,42))</f>
        <v>60</v>
      </c>
      <c r="E7" s="22">
        <f>ROUND(C7*D7,2)</f>
        <v>636</v>
      </c>
      <c r="F7" s="11">
        <v>0</v>
      </c>
      <c r="G7" s="22">
        <f>ROUND(E7*F7,2)</f>
        <v>0</v>
      </c>
      <c r="H7" s="22">
        <f>ROUND(E7-G7,2)</f>
        <v>636</v>
      </c>
    </row>
    <row r="8" spans="1:8" x14ac:dyDescent="0.25">
      <c r="A8" s="7" t="s">
        <v>11</v>
      </c>
      <c r="C8" s="23"/>
      <c r="E8" s="23">
        <f>SUM(E7:E7)</f>
        <v>636</v>
      </c>
      <c r="G8" s="12">
        <f>SUM(G7:G7)</f>
        <v>0</v>
      </c>
      <c r="H8" s="12">
        <f>ROUND(E8-G8,2)</f>
        <v>636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5</v>
      </c>
      <c r="E12" s="23">
        <f>ROUND(C12*D12,2)</f>
        <v>40.25</v>
      </c>
      <c r="F12" s="16">
        <v>0</v>
      </c>
      <c r="G12" s="23">
        <f>ROUND(E12*F12,2)</f>
        <v>0</v>
      </c>
      <c r="H12" s="23">
        <f>ROUND(E12-G12,2)</f>
        <v>40.25</v>
      </c>
    </row>
    <row r="13" spans="1:8" x14ac:dyDescent="0.25">
      <c r="A13" s="13" t="s">
        <v>17</v>
      </c>
      <c r="C13" s="23"/>
      <c r="E13" s="23"/>
    </row>
    <row r="14" spans="1:8" x14ac:dyDescent="0.25">
      <c r="A14" s="14" t="s">
        <v>135</v>
      </c>
      <c r="B14" s="14" t="s">
        <v>18</v>
      </c>
      <c r="C14" s="15">
        <v>0.32</v>
      </c>
      <c r="D14" s="14">
        <v>16</v>
      </c>
      <c r="E14" s="23">
        <f>ROUND(C14*D14,2)</f>
        <v>5.12</v>
      </c>
      <c r="F14" s="16">
        <v>0</v>
      </c>
      <c r="G14" s="23">
        <f>ROUND(E14*F14,2)</f>
        <v>0</v>
      </c>
      <c r="H14" s="23">
        <f>ROUND(E14-G14,2)</f>
        <v>5.12</v>
      </c>
    </row>
    <row r="15" spans="1:8" x14ac:dyDescent="0.25">
      <c r="A15" s="14" t="s">
        <v>136</v>
      </c>
      <c r="B15" s="14" t="s">
        <v>19</v>
      </c>
      <c r="C15" s="15">
        <v>8.68</v>
      </c>
      <c r="D15" s="14">
        <v>0.6</v>
      </c>
      <c r="E15" s="23">
        <f>ROUND(C15*D15,2)</f>
        <v>5.21</v>
      </c>
      <c r="F15" s="16">
        <v>0</v>
      </c>
      <c r="G15" s="23">
        <f>ROUND(E15*F15,2)</f>
        <v>0</v>
      </c>
      <c r="H15" s="23">
        <f>ROUND(E15-G15,2)</f>
        <v>5.21</v>
      </c>
    </row>
    <row r="16" spans="1:8" x14ac:dyDescent="0.25">
      <c r="A16" s="13" t="s">
        <v>20</v>
      </c>
      <c r="C16" s="23"/>
      <c r="E16" s="23"/>
    </row>
    <row r="17" spans="1:8" x14ac:dyDescent="0.25">
      <c r="A17" s="14" t="s">
        <v>124</v>
      </c>
      <c r="B17" s="14" t="s">
        <v>21</v>
      </c>
      <c r="C17" s="15">
        <v>32.25</v>
      </c>
      <c r="D17" s="14">
        <v>0.87</v>
      </c>
      <c r="E17" s="23">
        <f>ROUND(C17*D17,2)</f>
        <v>28.06</v>
      </c>
      <c r="F17" s="16">
        <v>0</v>
      </c>
      <c r="G17" s="23">
        <f>ROUND(E17*F17,2)</f>
        <v>0</v>
      </c>
      <c r="H17" s="23">
        <f>ROUND(E17-G17,2)</f>
        <v>28.06</v>
      </c>
    </row>
    <row r="18" spans="1:8" x14ac:dyDescent="0.25">
      <c r="A18" s="14" t="s">
        <v>22</v>
      </c>
      <c r="B18" s="14" t="s">
        <v>21</v>
      </c>
      <c r="C18" s="15">
        <v>25.56</v>
      </c>
      <c r="D18" s="14">
        <v>1.33</v>
      </c>
      <c r="E18" s="23">
        <f>ROUND(C18*D18,2)</f>
        <v>33.99</v>
      </c>
      <c r="F18" s="16">
        <v>0</v>
      </c>
      <c r="G18" s="23">
        <f>ROUND(E18*F18,2)</f>
        <v>0</v>
      </c>
      <c r="H18" s="23">
        <f>ROUND(E18-G18,2)</f>
        <v>33.99</v>
      </c>
    </row>
    <row r="19" spans="1:8" x14ac:dyDescent="0.25">
      <c r="A19" s="13" t="s">
        <v>23</v>
      </c>
      <c r="C19" s="23"/>
      <c r="E19" s="23"/>
    </row>
    <row r="20" spans="1:8" x14ac:dyDescent="0.25">
      <c r="A20" s="14" t="s">
        <v>319</v>
      </c>
      <c r="B20" s="14" t="s">
        <v>18</v>
      </c>
      <c r="C20" s="15">
        <v>4.46</v>
      </c>
      <c r="D20" s="14">
        <v>1.6</v>
      </c>
      <c r="E20" s="23">
        <f>ROUND(C20*D20,2)</f>
        <v>7.14</v>
      </c>
      <c r="F20" s="16">
        <v>0</v>
      </c>
      <c r="G20" s="23">
        <f>ROUND(E20*F20,2)</f>
        <v>0</v>
      </c>
      <c r="H20" s="23">
        <f>ROUND(E20-G20,2)</f>
        <v>7.14</v>
      </c>
    </row>
    <row r="21" spans="1:8" x14ac:dyDescent="0.25">
      <c r="A21" s="14" t="s">
        <v>321</v>
      </c>
      <c r="B21" s="14" t="s">
        <v>18</v>
      </c>
      <c r="C21" s="15">
        <v>1.4</v>
      </c>
      <c r="D21" s="14">
        <v>13.7</v>
      </c>
      <c r="E21" s="23">
        <f>ROUND(C21*D21,2)</f>
        <v>19.18</v>
      </c>
      <c r="F21" s="16">
        <v>0</v>
      </c>
      <c r="G21" s="23">
        <f>ROUND(E21*F21,2)</f>
        <v>0</v>
      </c>
      <c r="H21" s="23">
        <f>ROUND(E21-G21,2)</f>
        <v>19.18</v>
      </c>
    </row>
    <row r="22" spans="1:8" x14ac:dyDescent="0.25">
      <c r="A22" s="13" t="s">
        <v>24</v>
      </c>
      <c r="C22" s="23"/>
      <c r="E22" s="23"/>
    </row>
    <row r="23" spans="1:8" x14ac:dyDescent="0.25">
      <c r="A23" s="14" t="s">
        <v>25</v>
      </c>
      <c r="B23" s="14" t="s">
        <v>18</v>
      </c>
      <c r="C23" s="15">
        <v>0.12</v>
      </c>
      <c r="D23" s="14">
        <v>64</v>
      </c>
      <c r="E23" s="23">
        <f t="shared" ref="E23:E31" si="0">ROUND(C23*D23,2)</f>
        <v>7.68</v>
      </c>
      <c r="F23" s="16">
        <v>0</v>
      </c>
      <c r="G23" s="23">
        <f t="shared" ref="G23:G31" si="1">ROUND(E23*F23,2)</f>
        <v>0</v>
      </c>
      <c r="H23" s="23">
        <f t="shared" ref="H23:H31" si="2">ROUND(E23-G23,2)</f>
        <v>7.68</v>
      </c>
    </row>
    <row r="24" spans="1:8" x14ac:dyDescent="0.25">
      <c r="A24" s="14" t="s">
        <v>137</v>
      </c>
      <c r="B24" s="14" t="s">
        <v>26</v>
      </c>
      <c r="C24" s="15">
        <v>2.69</v>
      </c>
      <c r="D24" s="14">
        <v>2</v>
      </c>
      <c r="E24" s="23">
        <f t="shared" si="0"/>
        <v>5.38</v>
      </c>
      <c r="F24" s="16">
        <v>0</v>
      </c>
      <c r="G24" s="23">
        <f t="shared" si="1"/>
        <v>0</v>
      </c>
      <c r="H24" s="23">
        <f t="shared" si="2"/>
        <v>5.38</v>
      </c>
    </row>
    <row r="25" spans="1:8" x14ac:dyDescent="0.25">
      <c r="A25" s="14" t="s">
        <v>104</v>
      </c>
      <c r="B25" s="14" t="s">
        <v>26</v>
      </c>
      <c r="C25" s="15">
        <v>11.55</v>
      </c>
      <c r="D25" s="14">
        <v>1</v>
      </c>
      <c r="E25" s="23">
        <f t="shared" si="0"/>
        <v>11.55</v>
      </c>
      <c r="F25" s="16">
        <v>0</v>
      </c>
      <c r="G25" s="23">
        <f t="shared" si="1"/>
        <v>0</v>
      </c>
      <c r="H25" s="23">
        <f t="shared" si="2"/>
        <v>11.55</v>
      </c>
    </row>
    <row r="26" spans="1:8" x14ac:dyDescent="0.25">
      <c r="A26" s="14" t="s">
        <v>138</v>
      </c>
      <c r="B26" s="14" t="s">
        <v>18</v>
      </c>
      <c r="C26" s="15">
        <v>3.06</v>
      </c>
      <c r="D26" s="14">
        <v>2</v>
      </c>
      <c r="E26" s="23">
        <f t="shared" si="0"/>
        <v>6.12</v>
      </c>
      <c r="F26" s="16">
        <v>0</v>
      </c>
      <c r="G26" s="23">
        <f t="shared" si="1"/>
        <v>0</v>
      </c>
      <c r="H26" s="23">
        <f t="shared" si="2"/>
        <v>6.12</v>
      </c>
    </row>
    <row r="27" spans="1:8" x14ac:dyDescent="0.25">
      <c r="A27" s="14" t="s">
        <v>139</v>
      </c>
      <c r="B27" s="14" t="s">
        <v>26</v>
      </c>
      <c r="C27" s="15">
        <v>6.86</v>
      </c>
      <c r="D27" s="14">
        <v>2</v>
      </c>
      <c r="E27" s="23">
        <f t="shared" si="0"/>
        <v>13.72</v>
      </c>
      <c r="F27" s="16">
        <v>0</v>
      </c>
      <c r="G27" s="23">
        <f t="shared" si="1"/>
        <v>0</v>
      </c>
      <c r="H27" s="23">
        <f t="shared" si="2"/>
        <v>13.72</v>
      </c>
    </row>
    <row r="28" spans="1:8" x14ac:dyDescent="0.25">
      <c r="A28" s="14" t="s">
        <v>105</v>
      </c>
      <c r="B28" s="14" t="s">
        <v>18</v>
      </c>
      <c r="C28" s="15">
        <v>0.32</v>
      </c>
      <c r="D28" s="14">
        <v>32</v>
      </c>
      <c r="E28" s="23">
        <f t="shared" si="0"/>
        <v>10.24</v>
      </c>
      <c r="F28" s="16">
        <v>0</v>
      </c>
      <c r="G28" s="23">
        <f t="shared" si="1"/>
        <v>0</v>
      </c>
      <c r="H28" s="23">
        <f t="shared" si="2"/>
        <v>10.24</v>
      </c>
    </row>
    <row r="29" spans="1:8" x14ac:dyDescent="0.25">
      <c r="A29" s="14" t="s">
        <v>370</v>
      </c>
      <c r="B29" s="14" t="s">
        <v>26</v>
      </c>
      <c r="C29" s="15">
        <v>6.07</v>
      </c>
      <c r="D29" s="14">
        <v>3.5</v>
      </c>
      <c r="E29" s="23">
        <f t="shared" si="0"/>
        <v>21.25</v>
      </c>
      <c r="F29" s="16">
        <v>0</v>
      </c>
      <c r="G29" s="23">
        <f t="shared" si="1"/>
        <v>0</v>
      </c>
      <c r="H29" s="23">
        <f t="shared" si="2"/>
        <v>21.25</v>
      </c>
    </row>
    <row r="30" spans="1:8" x14ac:dyDescent="0.25">
      <c r="A30" s="14" t="s">
        <v>74</v>
      </c>
      <c r="B30" s="14" t="s">
        <v>26</v>
      </c>
      <c r="C30" s="15">
        <v>7.79</v>
      </c>
      <c r="D30" s="14">
        <v>1</v>
      </c>
      <c r="E30" s="23">
        <f t="shared" si="0"/>
        <v>7.79</v>
      </c>
      <c r="F30" s="16">
        <v>0</v>
      </c>
      <c r="G30" s="23">
        <f t="shared" si="1"/>
        <v>0</v>
      </c>
      <c r="H30" s="23">
        <f t="shared" si="2"/>
        <v>7.79</v>
      </c>
    </row>
    <row r="31" spans="1:8" x14ac:dyDescent="0.25">
      <c r="A31" s="14" t="s">
        <v>396</v>
      </c>
      <c r="B31" s="14" t="s">
        <v>18</v>
      </c>
      <c r="C31" s="15">
        <v>7.37</v>
      </c>
      <c r="D31" s="14">
        <v>1.5</v>
      </c>
      <c r="E31" s="23">
        <f t="shared" si="0"/>
        <v>11.06</v>
      </c>
      <c r="F31" s="16">
        <v>0</v>
      </c>
      <c r="G31" s="23">
        <f t="shared" si="1"/>
        <v>0</v>
      </c>
      <c r="H31" s="23">
        <f t="shared" si="2"/>
        <v>11.06</v>
      </c>
    </row>
    <row r="32" spans="1:8" x14ac:dyDescent="0.25">
      <c r="A32" s="13" t="s">
        <v>27</v>
      </c>
      <c r="C32" s="23"/>
      <c r="E32" s="23"/>
    </row>
    <row r="33" spans="1:8" x14ac:dyDescent="0.25">
      <c r="A33" s="14" t="s">
        <v>140</v>
      </c>
      <c r="B33" s="14" t="s">
        <v>29</v>
      </c>
      <c r="C33" s="15">
        <v>7.97</v>
      </c>
      <c r="D33" s="14">
        <v>0.75</v>
      </c>
      <c r="E33" s="23">
        <f>ROUND(C33*D33,2)</f>
        <v>5.98</v>
      </c>
      <c r="F33" s="16">
        <v>0</v>
      </c>
      <c r="G33" s="23">
        <f>ROUND(E33*F33,2)</f>
        <v>0</v>
      </c>
      <c r="H33" s="23">
        <f>ROUND(E33-G33,2)</f>
        <v>5.98</v>
      </c>
    </row>
    <row r="34" spans="1:8" x14ac:dyDescent="0.25">
      <c r="A34" s="14" t="s">
        <v>141</v>
      </c>
      <c r="B34" s="14" t="s">
        <v>48</v>
      </c>
      <c r="C34" s="15">
        <v>8</v>
      </c>
      <c r="D34" s="14">
        <v>1</v>
      </c>
      <c r="E34" s="23">
        <f>ROUND(C34*D34,2)</f>
        <v>8</v>
      </c>
      <c r="F34" s="16">
        <v>0</v>
      </c>
      <c r="G34" s="23">
        <f>ROUND(E34*F34,2)</f>
        <v>0</v>
      </c>
      <c r="H34" s="23">
        <f>ROUND(E34-G34,2)</f>
        <v>8</v>
      </c>
    </row>
    <row r="35" spans="1:8" x14ac:dyDescent="0.25">
      <c r="A35" s="13" t="s">
        <v>30</v>
      </c>
      <c r="C35" s="23"/>
      <c r="E35" s="23"/>
    </row>
    <row r="36" spans="1:8" x14ac:dyDescent="0.25">
      <c r="A36" s="14" t="s">
        <v>31</v>
      </c>
      <c r="B36" s="14" t="s">
        <v>32</v>
      </c>
      <c r="C36" s="15">
        <v>0.24</v>
      </c>
      <c r="D36" s="14">
        <v>33</v>
      </c>
      <c r="E36" s="23">
        <f>ROUND(C36*D36,2)</f>
        <v>7.92</v>
      </c>
      <c r="F36" s="16">
        <v>0</v>
      </c>
      <c r="G36" s="23">
        <f>ROUND(E36*F36,2)</f>
        <v>0</v>
      </c>
      <c r="H36" s="23">
        <f>ROUND(E36-G36,2)</f>
        <v>7.92</v>
      </c>
    </row>
    <row r="37" spans="1:8" x14ac:dyDescent="0.25">
      <c r="A37" s="13" t="s">
        <v>33</v>
      </c>
      <c r="C37" s="23"/>
      <c r="E37" s="23"/>
    </row>
    <row r="38" spans="1:8" x14ac:dyDescent="0.25">
      <c r="A38" s="14" t="s">
        <v>320</v>
      </c>
      <c r="B38" s="14" t="s">
        <v>29</v>
      </c>
      <c r="C38" s="15">
        <v>1.44</v>
      </c>
      <c r="D38" s="14">
        <v>50</v>
      </c>
      <c r="E38" s="23">
        <f>ROUND(C38*D38,2)</f>
        <v>72</v>
      </c>
      <c r="F38" s="16">
        <v>0</v>
      </c>
      <c r="G38" s="23">
        <f>ROUND(E38*F38,2)</f>
        <v>0</v>
      </c>
      <c r="H38" s="23">
        <f>ROUND(E38-G38,2)</f>
        <v>72</v>
      </c>
    </row>
    <row r="39" spans="1:8" x14ac:dyDescent="0.25">
      <c r="A39" s="13" t="s">
        <v>113</v>
      </c>
      <c r="C39" s="23"/>
      <c r="E39" s="23"/>
    </row>
    <row r="40" spans="1:8" x14ac:dyDescent="0.25">
      <c r="A40" s="14" t="s">
        <v>114</v>
      </c>
      <c r="B40" s="14" t="s">
        <v>26</v>
      </c>
      <c r="C40" s="15">
        <v>3.3</v>
      </c>
      <c r="D40" s="14">
        <v>1.1000000000000001</v>
      </c>
      <c r="E40" s="23">
        <f>ROUND(C40*D40,2)</f>
        <v>3.63</v>
      </c>
      <c r="F40" s="16">
        <v>0</v>
      </c>
      <c r="G40" s="23">
        <f>ROUND(E40*F40,2)</f>
        <v>0</v>
      </c>
      <c r="H40" s="23">
        <f>ROUND(E40-G40,2)</f>
        <v>3.63</v>
      </c>
    </row>
    <row r="41" spans="1:8" x14ac:dyDescent="0.25">
      <c r="A41" s="13" t="s">
        <v>61</v>
      </c>
      <c r="C41" s="23"/>
      <c r="E41" s="23"/>
    </row>
    <row r="42" spans="1:8" x14ac:dyDescent="0.25">
      <c r="A42" s="14" t="s">
        <v>62</v>
      </c>
      <c r="B42" s="14" t="s">
        <v>48</v>
      </c>
      <c r="C42" s="15">
        <v>9</v>
      </c>
      <c r="D42" s="14">
        <v>1</v>
      </c>
      <c r="E42" s="23">
        <f>ROUND(C42*D42,2)</f>
        <v>9</v>
      </c>
      <c r="F42" s="16">
        <v>0</v>
      </c>
      <c r="G42" s="23">
        <f>ROUND(E42*F42,2)</f>
        <v>0</v>
      </c>
      <c r="H42" s="23">
        <f>ROUND(E42-G42,2)</f>
        <v>9</v>
      </c>
    </row>
    <row r="43" spans="1:8" x14ac:dyDescent="0.25">
      <c r="A43" s="13" t="s">
        <v>130</v>
      </c>
      <c r="C43" s="23"/>
      <c r="E43" s="23"/>
    </row>
    <row r="44" spans="1:8" x14ac:dyDescent="0.25">
      <c r="A44" s="14" t="s">
        <v>143</v>
      </c>
      <c r="B44" s="14" t="s">
        <v>123</v>
      </c>
      <c r="C44" s="15">
        <v>0.28999999999999998</v>
      </c>
      <c r="D44" s="14">
        <v>60</v>
      </c>
      <c r="E44" s="23">
        <f>ROUND(C44*D44,2)</f>
        <v>17.399999999999999</v>
      </c>
      <c r="F44" s="16">
        <v>0</v>
      </c>
      <c r="G44" s="23">
        <f>ROUND(E44*F44,2)</f>
        <v>0</v>
      </c>
      <c r="H44" s="23">
        <f>ROUND(E44-G44,2)</f>
        <v>17.399999999999999</v>
      </c>
    </row>
    <row r="45" spans="1:8" x14ac:dyDescent="0.25">
      <c r="A45" s="13" t="s">
        <v>34</v>
      </c>
      <c r="C45" s="23"/>
      <c r="E45" s="23"/>
    </row>
    <row r="46" spans="1:8" x14ac:dyDescent="0.25">
      <c r="A46" s="14" t="s">
        <v>35</v>
      </c>
      <c r="B46" s="14" t="s">
        <v>36</v>
      </c>
      <c r="C46" s="15">
        <v>63.67</v>
      </c>
      <c r="D46" s="14">
        <v>0.33300000000000002</v>
      </c>
      <c r="E46" s="23">
        <f>ROUND(C46*D46,2)</f>
        <v>21.2</v>
      </c>
      <c r="F46" s="16">
        <v>0</v>
      </c>
      <c r="G46" s="23">
        <f>ROUND(E46*F46,2)</f>
        <v>0</v>
      </c>
      <c r="H46" s="23">
        <f>ROUND(E46-G46,2)</f>
        <v>21.2</v>
      </c>
    </row>
    <row r="47" spans="1:8" x14ac:dyDescent="0.25">
      <c r="A47" s="13" t="s">
        <v>115</v>
      </c>
      <c r="C47" s="23"/>
      <c r="E47" s="23"/>
    </row>
    <row r="48" spans="1:8" x14ac:dyDescent="0.25">
      <c r="A48" s="14" t="s">
        <v>144</v>
      </c>
      <c r="B48" s="14" t="s">
        <v>48</v>
      </c>
      <c r="C48" s="15">
        <v>6.5</v>
      </c>
      <c r="D48" s="14">
        <v>1</v>
      </c>
      <c r="E48" s="23">
        <f>ROUND(C48*D48,2)</f>
        <v>6.5</v>
      </c>
      <c r="F48" s="16">
        <v>0</v>
      </c>
      <c r="G48" s="23">
        <f>ROUND(E48*F48,2)</f>
        <v>0</v>
      </c>
      <c r="H48" s="23">
        <f>ROUND(E48-G48,2)</f>
        <v>6.5</v>
      </c>
    </row>
    <row r="49" spans="1:8" x14ac:dyDescent="0.25">
      <c r="A49" s="13" t="s">
        <v>145</v>
      </c>
      <c r="C49" s="23"/>
      <c r="E49" s="23"/>
    </row>
    <row r="50" spans="1:8" x14ac:dyDescent="0.25">
      <c r="A50" s="14" t="s">
        <v>146</v>
      </c>
      <c r="B50" s="14" t="s">
        <v>48</v>
      </c>
      <c r="C50" s="15">
        <v>1.55</v>
      </c>
      <c r="D50" s="14">
        <v>1</v>
      </c>
      <c r="E50" s="23">
        <f>ROUND(C50*D50,2)</f>
        <v>1.55</v>
      </c>
      <c r="F50" s="16">
        <v>0</v>
      </c>
      <c r="G50" s="23">
        <f>ROUND(E50*F50,2)</f>
        <v>0</v>
      </c>
      <c r="H50" s="23">
        <f>ROUND(E50-G50,2)</f>
        <v>1.55</v>
      </c>
    </row>
    <row r="51" spans="1:8" x14ac:dyDescent="0.25">
      <c r="A51" s="13" t="s">
        <v>117</v>
      </c>
      <c r="C51" s="23"/>
      <c r="E51" s="23"/>
    </row>
    <row r="52" spans="1:8" x14ac:dyDescent="0.25">
      <c r="A52" s="14" t="s">
        <v>118</v>
      </c>
      <c r="B52" s="14" t="s">
        <v>48</v>
      </c>
      <c r="C52" s="15">
        <v>10</v>
      </c>
      <c r="D52" s="14">
        <v>0.33300000000000002</v>
      </c>
      <c r="E52" s="23">
        <f>ROUND(C52*D52,2)</f>
        <v>3.33</v>
      </c>
      <c r="F52" s="16">
        <v>0</v>
      </c>
      <c r="G52" s="23">
        <f>ROUND(E52*F52,2)</f>
        <v>0</v>
      </c>
      <c r="H52" s="23">
        <f>ROUND(E52-G52,2)</f>
        <v>3.33</v>
      </c>
    </row>
    <row r="53" spans="1:8" x14ac:dyDescent="0.25">
      <c r="A53" s="13" t="s">
        <v>37</v>
      </c>
      <c r="C53" s="23"/>
      <c r="E53" s="23"/>
    </row>
    <row r="54" spans="1:8" x14ac:dyDescent="0.25">
      <c r="A54" s="14" t="s">
        <v>38</v>
      </c>
      <c r="B54" s="14" t="s">
        <v>39</v>
      </c>
      <c r="C54" s="15">
        <v>19.28</v>
      </c>
      <c r="D54" s="14">
        <v>0.36009999999999998</v>
      </c>
      <c r="E54" s="23">
        <f>ROUND(C54*D54,2)</f>
        <v>6.94</v>
      </c>
      <c r="F54" s="16">
        <v>0</v>
      </c>
      <c r="G54" s="23">
        <f>ROUND(E54*F54,2)</f>
        <v>0</v>
      </c>
      <c r="H54" s="23">
        <f>ROUND(E54-G54,2)</f>
        <v>6.94</v>
      </c>
    </row>
    <row r="55" spans="1:8" x14ac:dyDescent="0.25">
      <c r="A55" s="14" t="s">
        <v>133</v>
      </c>
      <c r="B55" s="14" t="s">
        <v>39</v>
      </c>
      <c r="C55" s="15">
        <v>19.28</v>
      </c>
      <c r="D55" s="14">
        <v>8.5099999999999995E-2</v>
      </c>
      <c r="E55" s="23">
        <f>ROUND(C55*D55,2)</f>
        <v>1.64</v>
      </c>
      <c r="F55" s="16">
        <v>0</v>
      </c>
      <c r="G55" s="23">
        <f>ROUND(E55*F55,2)</f>
        <v>0</v>
      </c>
      <c r="H55" s="23">
        <f>ROUND(E55-G55,2)</f>
        <v>1.64</v>
      </c>
    </row>
    <row r="56" spans="1:8" x14ac:dyDescent="0.25">
      <c r="A56" s="14" t="s">
        <v>91</v>
      </c>
      <c r="B56" s="14" t="s">
        <v>39</v>
      </c>
      <c r="C56" s="15">
        <v>19.28</v>
      </c>
      <c r="D56" s="14">
        <v>2.35E-2</v>
      </c>
      <c r="E56" s="23">
        <f>ROUND(C56*D56,2)</f>
        <v>0.45</v>
      </c>
      <c r="F56" s="16">
        <v>0</v>
      </c>
      <c r="G56" s="23">
        <f>ROUND(E56*F56,2)</f>
        <v>0</v>
      </c>
      <c r="H56" s="23">
        <f>ROUND(E56-G56,2)</f>
        <v>0.45</v>
      </c>
    </row>
    <row r="57" spans="1:8" x14ac:dyDescent="0.25">
      <c r="A57" s="13" t="s">
        <v>40</v>
      </c>
      <c r="C57" s="23"/>
      <c r="E57" s="23"/>
    </row>
    <row r="58" spans="1:8" x14ac:dyDescent="0.25">
      <c r="A58" s="14" t="s">
        <v>41</v>
      </c>
      <c r="B58" s="14" t="s">
        <v>39</v>
      </c>
      <c r="C58" s="15">
        <v>9.06</v>
      </c>
      <c r="D58" s="14">
        <v>0.3</v>
      </c>
      <c r="E58" s="23">
        <f>ROUND(C58*D58,2)</f>
        <v>2.72</v>
      </c>
      <c r="F58" s="16">
        <v>0</v>
      </c>
      <c r="G58" s="23">
        <f>ROUND(E58*F58,2)</f>
        <v>0</v>
      </c>
      <c r="H58" s="23">
        <f>ROUND(E58-G58,2)</f>
        <v>2.72</v>
      </c>
    </row>
    <row r="59" spans="1:8" x14ac:dyDescent="0.25">
      <c r="A59" s="14" t="s">
        <v>42</v>
      </c>
      <c r="B59" s="14" t="s">
        <v>39</v>
      </c>
      <c r="C59" s="15">
        <v>9.06</v>
      </c>
      <c r="D59" s="14">
        <v>6.25E-2</v>
      </c>
      <c r="E59" s="23">
        <f>ROUND(C59*D59,2)</f>
        <v>0.56999999999999995</v>
      </c>
      <c r="F59" s="16">
        <v>0</v>
      </c>
      <c r="G59" s="23">
        <f>ROUND(E59*F59,2)</f>
        <v>0</v>
      </c>
      <c r="H59" s="23">
        <f>ROUND(E59-G59,2)</f>
        <v>0.56999999999999995</v>
      </c>
    </row>
    <row r="60" spans="1:8" x14ac:dyDescent="0.25">
      <c r="A60" s="13" t="s">
        <v>43</v>
      </c>
      <c r="C60" s="23"/>
      <c r="E60" s="23"/>
    </row>
    <row r="61" spans="1:8" x14ac:dyDescent="0.25">
      <c r="A61" s="14" t="s">
        <v>42</v>
      </c>
      <c r="B61" s="14" t="s">
        <v>39</v>
      </c>
      <c r="C61" s="15">
        <v>9.06</v>
      </c>
      <c r="D61" s="14">
        <v>5.0799999999999998E-2</v>
      </c>
      <c r="E61" s="23">
        <f>ROUND(C61*D61,2)</f>
        <v>0.46</v>
      </c>
      <c r="F61" s="16">
        <v>0</v>
      </c>
      <c r="G61" s="23">
        <f>ROUND(E61*F61,2)</f>
        <v>0</v>
      </c>
      <c r="H61" s="23">
        <f>ROUND(E61-G61,2)</f>
        <v>0.46</v>
      </c>
    </row>
    <row r="62" spans="1:8" x14ac:dyDescent="0.25">
      <c r="A62" s="14" t="s">
        <v>91</v>
      </c>
      <c r="B62" s="14" t="s">
        <v>39</v>
      </c>
      <c r="C62" s="15">
        <v>9.06</v>
      </c>
      <c r="D62" s="14">
        <v>1.18E-2</v>
      </c>
      <c r="E62" s="23">
        <f>ROUND(C62*D62,2)</f>
        <v>0.11</v>
      </c>
      <c r="F62" s="16">
        <v>0</v>
      </c>
      <c r="G62" s="23">
        <f>ROUND(E62*F62,2)</f>
        <v>0</v>
      </c>
      <c r="H62" s="23">
        <f>ROUND(E62-G62,2)</f>
        <v>0.11</v>
      </c>
    </row>
    <row r="63" spans="1:8" x14ac:dyDescent="0.25">
      <c r="A63" s="14" t="s">
        <v>44</v>
      </c>
      <c r="B63" s="14" t="s">
        <v>39</v>
      </c>
      <c r="C63" s="15">
        <v>19.28</v>
      </c>
      <c r="D63" s="14">
        <v>0.35120000000000001</v>
      </c>
      <c r="E63" s="23">
        <f>ROUND(C63*D63,2)</f>
        <v>6.77</v>
      </c>
      <c r="F63" s="16">
        <v>0</v>
      </c>
      <c r="G63" s="23">
        <f>ROUND(E63*F63,2)</f>
        <v>0</v>
      </c>
      <c r="H63" s="23">
        <f>ROUND(E63-G63,2)</f>
        <v>6.77</v>
      </c>
    </row>
    <row r="64" spans="1:8" x14ac:dyDescent="0.25">
      <c r="A64" s="13" t="s">
        <v>45</v>
      </c>
      <c r="C64" s="23"/>
      <c r="E64" s="23"/>
    </row>
    <row r="65" spans="1:8" x14ac:dyDescent="0.25">
      <c r="A65" s="14" t="s">
        <v>38</v>
      </c>
      <c r="B65" s="14" t="s">
        <v>19</v>
      </c>
      <c r="C65" s="15">
        <v>2.94</v>
      </c>
      <c r="D65" s="14">
        <v>5.0744999999999996</v>
      </c>
      <c r="E65" s="23">
        <f>ROUND(C65*D65,2)</f>
        <v>14.92</v>
      </c>
      <c r="F65" s="16">
        <v>0</v>
      </c>
      <c r="G65" s="23">
        <f>ROUND(E65*F65,2)</f>
        <v>0</v>
      </c>
      <c r="H65" s="23">
        <f>ROUND(E65-G65,2)</f>
        <v>14.92</v>
      </c>
    </row>
    <row r="66" spans="1:8" x14ac:dyDescent="0.25">
      <c r="A66" s="14" t="s">
        <v>133</v>
      </c>
      <c r="B66" s="14" t="s">
        <v>19</v>
      </c>
      <c r="C66" s="15">
        <v>2.94</v>
      </c>
      <c r="D66" s="14">
        <v>1.4244000000000001</v>
      </c>
      <c r="E66" s="23">
        <f>ROUND(C66*D66,2)</f>
        <v>4.1900000000000004</v>
      </c>
      <c r="F66" s="16">
        <v>0</v>
      </c>
      <c r="G66" s="23">
        <f>ROUND(E66*F66,2)</f>
        <v>0</v>
      </c>
      <c r="H66" s="23">
        <f>ROUND(E66-G66,2)</f>
        <v>4.1900000000000004</v>
      </c>
    </row>
    <row r="67" spans="1:8" x14ac:dyDescent="0.25">
      <c r="A67" s="14" t="s">
        <v>91</v>
      </c>
      <c r="B67" s="14" t="s">
        <v>19</v>
      </c>
      <c r="C67" s="15">
        <v>2.94</v>
      </c>
      <c r="D67" s="14">
        <v>0.2994</v>
      </c>
      <c r="E67" s="23">
        <f>ROUND(C67*D67,2)</f>
        <v>0.88</v>
      </c>
      <c r="F67" s="16">
        <v>0</v>
      </c>
      <c r="G67" s="23">
        <f>ROUND(E67*F67,2)</f>
        <v>0</v>
      </c>
      <c r="H67" s="23">
        <f>ROUND(E67-G67,2)</f>
        <v>0.88</v>
      </c>
    </row>
    <row r="68" spans="1:8" x14ac:dyDescent="0.25">
      <c r="A68" s="14" t="s">
        <v>46</v>
      </c>
      <c r="B68" s="14" t="s">
        <v>19</v>
      </c>
      <c r="C68" s="15">
        <v>2.94</v>
      </c>
      <c r="D68" s="14">
        <v>7.3316999999999997</v>
      </c>
      <c r="E68" s="23">
        <f>ROUND(C68*D68,2)</f>
        <v>21.56</v>
      </c>
      <c r="F68" s="16">
        <v>0</v>
      </c>
      <c r="G68" s="23">
        <f>ROUND(E68*F68,2)</f>
        <v>0</v>
      </c>
      <c r="H68" s="23">
        <f>ROUND(E68-G68,2)</f>
        <v>21.56</v>
      </c>
    </row>
    <row r="69" spans="1:8" x14ac:dyDescent="0.25">
      <c r="A69" s="13" t="s">
        <v>47</v>
      </c>
      <c r="C69" s="23"/>
      <c r="E69" s="23"/>
    </row>
    <row r="70" spans="1:8" x14ac:dyDescent="0.25">
      <c r="A70" s="14" t="s">
        <v>42</v>
      </c>
      <c r="B70" s="14" t="s">
        <v>48</v>
      </c>
      <c r="C70" s="15">
        <v>9.09</v>
      </c>
      <c r="D70" s="14">
        <v>1</v>
      </c>
      <c r="E70" s="23">
        <f t="shared" ref="E70:E75" si="3">ROUND(C70*D70,2)</f>
        <v>9.09</v>
      </c>
      <c r="F70" s="16">
        <v>0</v>
      </c>
      <c r="G70" s="23">
        <f t="shared" ref="G70:G75" si="4">ROUND(E70*F70,2)</f>
        <v>0</v>
      </c>
      <c r="H70" s="23">
        <f t="shared" ref="H70:H77" si="5">ROUND(E70-G70,2)</f>
        <v>9.09</v>
      </c>
    </row>
    <row r="71" spans="1:8" x14ac:dyDescent="0.25">
      <c r="A71" s="14" t="s">
        <v>38</v>
      </c>
      <c r="B71" s="14" t="s">
        <v>48</v>
      </c>
      <c r="C71" s="15">
        <v>4.09</v>
      </c>
      <c r="D71" s="14">
        <v>1</v>
      </c>
      <c r="E71" s="23">
        <f t="shared" si="3"/>
        <v>4.09</v>
      </c>
      <c r="F71" s="16">
        <v>0</v>
      </c>
      <c r="G71" s="23">
        <f t="shared" si="4"/>
        <v>0</v>
      </c>
      <c r="H71" s="23">
        <f t="shared" si="5"/>
        <v>4.09</v>
      </c>
    </row>
    <row r="72" spans="1:8" x14ac:dyDescent="0.25">
      <c r="A72" s="14" t="s">
        <v>133</v>
      </c>
      <c r="B72" s="14" t="s">
        <v>48</v>
      </c>
      <c r="C72" s="15">
        <v>4.97</v>
      </c>
      <c r="D72" s="14">
        <v>1</v>
      </c>
      <c r="E72" s="23">
        <f t="shared" si="3"/>
        <v>4.97</v>
      </c>
      <c r="F72" s="16">
        <v>0</v>
      </c>
      <c r="G72" s="23">
        <f t="shared" si="4"/>
        <v>0</v>
      </c>
      <c r="H72" s="23">
        <f t="shared" si="5"/>
        <v>4.97</v>
      </c>
    </row>
    <row r="73" spans="1:8" x14ac:dyDescent="0.25">
      <c r="A73" s="14" t="s">
        <v>91</v>
      </c>
      <c r="B73" s="14" t="s">
        <v>48</v>
      </c>
      <c r="C73" s="15">
        <v>0.44</v>
      </c>
      <c r="D73" s="14">
        <v>1</v>
      </c>
      <c r="E73" s="23">
        <f t="shared" si="3"/>
        <v>0.44</v>
      </c>
      <c r="F73" s="16">
        <v>0</v>
      </c>
      <c r="G73" s="23">
        <f t="shared" si="4"/>
        <v>0</v>
      </c>
      <c r="H73" s="23">
        <f t="shared" si="5"/>
        <v>0.44</v>
      </c>
    </row>
    <row r="74" spans="1:8" x14ac:dyDescent="0.25">
      <c r="A74" s="14" t="s">
        <v>46</v>
      </c>
      <c r="B74" s="14" t="s">
        <v>48</v>
      </c>
      <c r="C74" s="15">
        <v>7.16</v>
      </c>
      <c r="D74" s="14">
        <v>1</v>
      </c>
      <c r="E74" s="23">
        <f t="shared" si="3"/>
        <v>7.16</v>
      </c>
      <c r="F74" s="16">
        <v>0</v>
      </c>
      <c r="G74" s="23">
        <f t="shared" si="4"/>
        <v>0</v>
      </c>
      <c r="H74" s="23">
        <f t="shared" si="5"/>
        <v>7.16</v>
      </c>
    </row>
    <row r="75" spans="1:8" x14ac:dyDescent="0.25">
      <c r="A75" s="9" t="s">
        <v>49</v>
      </c>
      <c r="B75" s="9" t="s">
        <v>48</v>
      </c>
      <c r="C75" s="10">
        <v>21.1</v>
      </c>
      <c r="D75" s="9">
        <v>1</v>
      </c>
      <c r="E75" s="22">
        <f t="shared" si="3"/>
        <v>21.1</v>
      </c>
      <c r="F75" s="11">
        <v>0</v>
      </c>
      <c r="G75" s="22">
        <f t="shared" si="4"/>
        <v>0</v>
      </c>
      <c r="H75" s="22">
        <f t="shared" si="5"/>
        <v>21.1</v>
      </c>
    </row>
    <row r="76" spans="1:8" x14ac:dyDescent="0.25">
      <c r="A76" s="7" t="s">
        <v>50</v>
      </c>
      <c r="C76" s="23"/>
      <c r="E76" s="23">
        <f>SUM(E12:E75)</f>
        <v>498.30999999999995</v>
      </c>
      <c r="G76" s="12">
        <f>SUM(G12:G75)</f>
        <v>0</v>
      </c>
      <c r="H76" s="12">
        <f t="shared" si="5"/>
        <v>498.31</v>
      </c>
    </row>
    <row r="77" spans="1:8" x14ac:dyDescent="0.25">
      <c r="A77" s="7" t="s">
        <v>51</v>
      </c>
      <c r="C77" s="23"/>
      <c r="E77" s="23" t="e">
        <f>+#REF!-E76</f>
        <v>#REF!</v>
      </c>
      <c r="G77" s="12" t="e">
        <f>+#REF!-G76</f>
        <v>#REF!</v>
      </c>
      <c r="H77" s="12" t="e">
        <f t="shared" si="5"/>
        <v>#REF!</v>
      </c>
    </row>
    <row r="78" spans="1:8" x14ac:dyDescent="0.25">
      <c r="A78" t="s">
        <v>12</v>
      </c>
      <c r="C78" s="23"/>
      <c r="E78" s="23"/>
    </row>
    <row r="79" spans="1:8" x14ac:dyDescent="0.25">
      <c r="A79" s="7" t="s">
        <v>52</v>
      </c>
      <c r="C79" s="23"/>
      <c r="E79" s="23"/>
    </row>
    <row r="80" spans="1:8" x14ac:dyDescent="0.25">
      <c r="A80" s="14" t="s">
        <v>42</v>
      </c>
      <c r="B80" s="14" t="s">
        <v>48</v>
      </c>
      <c r="C80" s="15">
        <v>26.38</v>
      </c>
      <c r="D80" s="14">
        <v>1</v>
      </c>
      <c r="E80" s="23">
        <f>ROUND(C80*D80,2)</f>
        <v>26.38</v>
      </c>
      <c r="F80" s="16">
        <v>0</v>
      </c>
      <c r="G80" s="23">
        <f>ROUND(E80*F80,2)</f>
        <v>0</v>
      </c>
      <c r="H80" s="23">
        <f t="shared" ref="H80:H87" si="6">ROUND(E80-G80,2)</f>
        <v>26.38</v>
      </c>
    </row>
    <row r="81" spans="1:8" x14ac:dyDescent="0.25">
      <c r="A81" s="14" t="s">
        <v>38</v>
      </c>
      <c r="B81" s="14" t="s">
        <v>48</v>
      </c>
      <c r="C81" s="15">
        <v>31.6</v>
      </c>
      <c r="D81" s="14">
        <v>1</v>
      </c>
      <c r="E81" s="23">
        <f>ROUND(C81*D81,2)</f>
        <v>31.6</v>
      </c>
      <c r="F81" s="16">
        <v>0</v>
      </c>
      <c r="G81" s="23">
        <f>ROUND(E81*F81,2)</f>
        <v>0</v>
      </c>
      <c r="H81" s="23">
        <f t="shared" si="6"/>
        <v>31.6</v>
      </c>
    </row>
    <row r="82" spans="1:8" x14ac:dyDescent="0.25">
      <c r="A82" s="14" t="s">
        <v>133</v>
      </c>
      <c r="B82" s="14" t="s">
        <v>48</v>
      </c>
      <c r="C82" s="15">
        <v>23.78</v>
      </c>
      <c r="D82" s="14">
        <v>1</v>
      </c>
      <c r="E82" s="23">
        <f>ROUND(C82*D82,2)</f>
        <v>23.78</v>
      </c>
      <c r="F82" s="16">
        <v>0</v>
      </c>
      <c r="G82" s="23">
        <f>ROUND(E82*F82,2)</f>
        <v>0</v>
      </c>
      <c r="H82" s="23">
        <f t="shared" si="6"/>
        <v>23.78</v>
      </c>
    </row>
    <row r="83" spans="1:8" x14ac:dyDescent="0.25">
      <c r="A83" s="14" t="s">
        <v>91</v>
      </c>
      <c r="B83" s="14" t="s">
        <v>48</v>
      </c>
      <c r="C83" s="15">
        <v>3.58</v>
      </c>
      <c r="D83" s="14">
        <v>1</v>
      </c>
      <c r="E83" s="23">
        <f>ROUND(C83*D83,2)</f>
        <v>3.58</v>
      </c>
      <c r="F83" s="16">
        <v>0</v>
      </c>
      <c r="G83" s="23">
        <f>ROUND(E83*F83,2)</f>
        <v>0</v>
      </c>
      <c r="H83" s="23">
        <f t="shared" si="6"/>
        <v>3.58</v>
      </c>
    </row>
    <row r="84" spans="1:8" x14ac:dyDescent="0.25">
      <c r="A84" s="9" t="s">
        <v>46</v>
      </c>
      <c r="B84" s="9" t="s">
        <v>48</v>
      </c>
      <c r="C84" s="10">
        <v>74.47</v>
      </c>
      <c r="D84" s="9">
        <v>1</v>
      </c>
      <c r="E84" s="22">
        <f>ROUND(C84*D84,2)</f>
        <v>74.47</v>
      </c>
      <c r="F84" s="11">
        <v>0</v>
      </c>
      <c r="G84" s="22">
        <f>ROUND(E84*F84,2)</f>
        <v>0</v>
      </c>
      <c r="H84" s="22">
        <f t="shared" si="6"/>
        <v>74.47</v>
      </c>
    </row>
    <row r="85" spans="1:8" x14ac:dyDescent="0.25">
      <c r="A85" s="7" t="s">
        <v>53</v>
      </c>
      <c r="C85" s="23"/>
      <c r="E85" s="23">
        <f>SUM(E80:E84)</f>
        <v>159.81</v>
      </c>
      <c r="G85" s="12">
        <f>SUM(G80:G84)</f>
        <v>0</v>
      </c>
      <c r="H85" s="12">
        <f t="shared" si="6"/>
        <v>159.81</v>
      </c>
    </row>
    <row r="86" spans="1:8" x14ac:dyDescent="0.25">
      <c r="A86" s="7" t="s">
        <v>54</v>
      </c>
      <c r="C86" s="23"/>
      <c r="E86" s="23">
        <f>+E76+E85</f>
        <v>658.11999999999989</v>
      </c>
      <c r="G86" s="12">
        <f>+G76+G85</f>
        <v>0</v>
      </c>
      <c r="H86" s="12">
        <f t="shared" si="6"/>
        <v>658.12</v>
      </c>
    </row>
    <row r="87" spans="1:8" x14ac:dyDescent="0.25">
      <c r="A87" s="7" t="s">
        <v>55</v>
      </c>
      <c r="C87" s="23"/>
      <c r="E87" s="23" t="e">
        <f>+#REF!-E86</f>
        <v>#REF!</v>
      </c>
      <c r="G87" s="12" t="e">
        <f>+#REF!-G86</f>
        <v>#REF!</v>
      </c>
      <c r="H87" s="12" t="e">
        <f t="shared" si="6"/>
        <v>#REF!</v>
      </c>
    </row>
    <row r="88" spans="1:8" x14ac:dyDescent="0.25">
      <c r="A88" t="s">
        <v>119</v>
      </c>
      <c r="C88" s="23"/>
      <c r="E88" s="23"/>
    </row>
    <row r="89" spans="1:8" x14ac:dyDescent="0.25">
      <c r="A89" t="s">
        <v>483</v>
      </c>
      <c r="C89" s="23"/>
      <c r="E89" s="23"/>
    </row>
    <row r="90" spans="1:8" x14ac:dyDescent="0.25">
      <c r="C90" s="23"/>
      <c r="E90" s="23"/>
    </row>
    <row r="91" spans="1:8" x14ac:dyDescent="0.25">
      <c r="A91" s="7" t="s">
        <v>120</v>
      </c>
      <c r="C91" s="23"/>
      <c r="E91" s="23"/>
    </row>
    <row r="92" spans="1:8" x14ac:dyDescent="0.25">
      <c r="A92" s="7" t="s">
        <v>121</v>
      </c>
      <c r="C92" s="23"/>
      <c r="E92" s="23"/>
    </row>
    <row r="98" spans="1:8" x14ac:dyDescent="0.25">
      <c r="A98" t="str" cm="1">
        <f t="array" aca="1" ref="A98" ca="1">MID(CELL("filename",A1),FIND("]",CELL("filename",A1))+1,256)</f>
        <v>soy2</v>
      </c>
    </row>
    <row r="99" spans="1:8" x14ac:dyDescent="0.25">
      <c r="A99" s="7" t="s">
        <v>50</v>
      </c>
      <c r="E99" s="25">
        <f>VLOOKUP(A99,$A$1:$H$98,5,FALSE)</f>
        <v>498.30999999999995</v>
      </c>
    </row>
    <row r="100" spans="1:8" x14ac:dyDescent="0.25">
      <c r="A100" s="7" t="s">
        <v>288</v>
      </c>
      <c r="E100" s="25">
        <f>VLOOKUP(A100,$A$1:$H$98,5,FALSE)</f>
        <v>159.81</v>
      </c>
    </row>
    <row r="101" spans="1:8" x14ac:dyDescent="0.25">
      <c r="A101" s="7" t="s">
        <v>289</v>
      </c>
      <c r="E101" s="25">
        <f t="shared" ref="E101" si="7">VLOOKUP(A101,$A$1:$H$98,5,FALSE)</f>
        <v>658.11999999999989</v>
      </c>
    </row>
    <row r="102" spans="1:8" x14ac:dyDescent="0.25">
      <c r="A102" s="7" t="s">
        <v>55</v>
      </c>
      <c r="E102" s="25" t="e">
        <f>VLOOKUP(A102,$A$1:$H$98,5,FALSE)</f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93E7A-0139-4583-B1EA-14E3EC1BC33C}">
  <sheetPr codeName="Sheet7"/>
  <dimension ref="A1:H116"/>
  <sheetViews>
    <sheetView topLeftCell="A100" workbookViewId="0">
      <selection activeCell="D7" sqref="D7"/>
    </sheetView>
  </sheetViews>
  <sheetFormatPr defaultRowHeight="15" x14ac:dyDescent="0.25"/>
  <cols>
    <col min="1" max="1" width="25.5703125" customWidth="1"/>
    <col min="5" max="5" width="10" customWidth="1"/>
    <col min="8" max="8" width="10.5703125" customWidth="1"/>
  </cols>
  <sheetData>
    <row r="1" spans="1:8" x14ac:dyDescent="0.25">
      <c r="A1" s="81" t="s">
        <v>161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393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489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56</v>
      </c>
      <c r="B7" s="9" t="s">
        <v>123</v>
      </c>
      <c r="C7" s="28">
        <f>IF(Calculator!B7="Corn",Calculator!B15,IF(Calculator!B20="Corn",Calculator!B28,5.17))</f>
        <v>5.17</v>
      </c>
      <c r="D7" s="29">
        <f>IF(Calculator!B7="Corn",Calculator!B11,IF(Calculator!B20="Corn",Calculator!B24,170))</f>
        <v>170</v>
      </c>
      <c r="E7" s="22">
        <f>ROUND(C7*D7,2)</f>
        <v>878.9</v>
      </c>
      <c r="F7" s="11">
        <v>0</v>
      </c>
      <c r="G7" s="22">
        <f>ROUND(E7*F7,2)</f>
        <v>0</v>
      </c>
      <c r="H7" s="22">
        <f>ROUND(E7-G7,2)</f>
        <v>878.9</v>
      </c>
    </row>
    <row r="8" spans="1:8" x14ac:dyDescent="0.25">
      <c r="A8" s="7" t="s">
        <v>11</v>
      </c>
      <c r="C8" s="23"/>
      <c r="E8" s="23">
        <f>SUM(E7:E7)</f>
        <v>878.9</v>
      </c>
      <c r="G8" s="12">
        <f>SUM(G7:G7)</f>
        <v>0</v>
      </c>
      <c r="H8" s="12">
        <f>ROUND(E8-G8,2)</f>
        <v>878.9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1</v>
      </c>
      <c r="E12" s="23">
        <f>ROUND(C12*D12,2)</f>
        <v>8.0500000000000007</v>
      </c>
      <c r="F12" s="16">
        <v>0</v>
      </c>
      <c r="G12" s="23">
        <f>ROUND(E12*F12,2)</f>
        <v>0</v>
      </c>
      <c r="H12" s="23">
        <f>ROUND(E12-G12,2)</f>
        <v>8.0500000000000007</v>
      </c>
    </row>
    <row r="13" spans="1:8" x14ac:dyDescent="0.25">
      <c r="A13" s="14" t="s">
        <v>57</v>
      </c>
      <c r="B13" s="14" t="s">
        <v>16</v>
      </c>
      <c r="C13" s="15">
        <v>7.5</v>
      </c>
      <c r="D13" s="14">
        <v>1.2</v>
      </c>
      <c r="E13" s="23">
        <f>ROUND(C13*D13,2)</f>
        <v>9</v>
      </c>
      <c r="F13" s="16">
        <v>0</v>
      </c>
      <c r="G13" s="23">
        <f>ROUND(E13*F13,2)</f>
        <v>0</v>
      </c>
      <c r="H13" s="23">
        <f>ROUND(E13-G13,2)</f>
        <v>9</v>
      </c>
    </row>
    <row r="14" spans="1:8" x14ac:dyDescent="0.25">
      <c r="A14" s="13" t="s">
        <v>20</v>
      </c>
      <c r="C14" s="23"/>
      <c r="E14" s="23"/>
    </row>
    <row r="15" spans="1:8" x14ac:dyDescent="0.25">
      <c r="A15" s="14" t="s">
        <v>124</v>
      </c>
      <c r="B15" s="14" t="s">
        <v>21</v>
      </c>
      <c r="C15" s="15">
        <v>32.25</v>
      </c>
      <c r="D15" s="14">
        <v>1.63</v>
      </c>
      <c r="E15" s="23">
        <f>ROUND(C15*D15,2)</f>
        <v>52.57</v>
      </c>
      <c r="F15" s="16">
        <v>0</v>
      </c>
      <c r="G15" s="23">
        <f>ROUND(E15*F15,2)</f>
        <v>0</v>
      </c>
      <c r="H15" s="23">
        <f>ROUND(E15-G15,2)</f>
        <v>52.57</v>
      </c>
    </row>
    <row r="16" spans="1:8" x14ac:dyDescent="0.25">
      <c r="A16" s="14" t="s">
        <v>22</v>
      </c>
      <c r="B16" s="14" t="s">
        <v>21</v>
      </c>
      <c r="C16" s="15">
        <v>25.56</v>
      </c>
      <c r="D16" s="14">
        <v>1.25</v>
      </c>
      <c r="E16" s="23">
        <f>ROUND(C16*D16,2)</f>
        <v>31.95</v>
      </c>
      <c r="F16" s="16">
        <v>0</v>
      </c>
      <c r="G16" s="23">
        <f>ROUND(E16*F16,2)</f>
        <v>0</v>
      </c>
      <c r="H16" s="23">
        <f>ROUND(E16-G16,2)</f>
        <v>31.95</v>
      </c>
    </row>
    <row r="17" spans="1:8" x14ac:dyDescent="0.25">
      <c r="A17" s="14" t="s">
        <v>125</v>
      </c>
      <c r="B17" s="14" t="s">
        <v>19</v>
      </c>
      <c r="C17" s="15">
        <v>2.71</v>
      </c>
      <c r="D17" s="14">
        <v>19.3063</v>
      </c>
      <c r="E17" s="23">
        <f>ROUND(C17*D17,2)</f>
        <v>52.32</v>
      </c>
      <c r="F17" s="16">
        <v>0</v>
      </c>
      <c r="G17" s="23">
        <f>ROUND(E17*F17,2)</f>
        <v>0</v>
      </c>
      <c r="H17" s="23">
        <f>ROUND(E17-G17,2)</f>
        <v>52.32</v>
      </c>
    </row>
    <row r="18" spans="1:8" x14ac:dyDescent="0.25">
      <c r="A18" s="14" t="s">
        <v>103</v>
      </c>
      <c r="B18" s="14" t="s">
        <v>19</v>
      </c>
      <c r="C18" s="15">
        <v>2.63</v>
      </c>
      <c r="D18" s="14">
        <v>36.72</v>
      </c>
      <c r="E18" s="23">
        <f>ROUND(C18*D18,2)</f>
        <v>96.57</v>
      </c>
      <c r="F18" s="16">
        <v>0</v>
      </c>
      <c r="G18" s="23">
        <f>ROUND(E18*F18,2)</f>
        <v>0</v>
      </c>
      <c r="H18" s="23">
        <f>ROUND(E18-G18,2)</f>
        <v>96.57</v>
      </c>
    </row>
    <row r="19" spans="1:8" x14ac:dyDescent="0.25">
      <c r="A19" s="13" t="s">
        <v>24</v>
      </c>
      <c r="C19" s="23"/>
      <c r="E19" s="23"/>
    </row>
    <row r="20" spans="1:8" x14ac:dyDescent="0.25">
      <c r="A20" s="14" t="s">
        <v>25</v>
      </c>
      <c r="B20" s="14" t="s">
        <v>18</v>
      </c>
      <c r="C20" s="15">
        <v>0.12</v>
      </c>
      <c r="D20" s="14">
        <v>32</v>
      </c>
      <c r="E20" s="23">
        <f>ROUND(C20*D20,2)</f>
        <v>3.84</v>
      </c>
      <c r="F20" s="16">
        <v>0</v>
      </c>
      <c r="G20" s="23">
        <f>ROUND(E20*F20,2)</f>
        <v>0</v>
      </c>
      <c r="H20" s="23">
        <f>ROUND(E20-G20,2)</f>
        <v>3.84</v>
      </c>
    </row>
    <row r="21" spans="1:8" x14ac:dyDescent="0.25">
      <c r="A21" s="14" t="s">
        <v>59</v>
      </c>
      <c r="B21" s="14" t="s">
        <v>26</v>
      </c>
      <c r="C21" s="15">
        <v>15</v>
      </c>
      <c r="D21" s="14">
        <v>0.5</v>
      </c>
      <c r="E21" s="23">
        <f>ROUND(C21*D21,2)</f>
        <v>7.5</v>
      </c>
      <c r="F21" s="16">
        <v>0</v>
      </c>
      <c r="G21" s="23">
        <f>ROUND(E21*F21,2)</f>
        <v>0</v>
      </c>
      <c r="H21" s="23">
        <f>ROUND(E21-G21,2)</f>
        <v>7.5</v>
      </c>
    </row>
    <row r="22" spans="1:8" x14ac:dyDescent="0.25">
      <c r="A22" s="14" t="s">
        <v>104</v>
      </c>
      <c r="B22" s="14" t="s">
        <v>26</v>
      </c>
      <c r="C22" s="15">
        <v>11.55</v>
      </c>
      <c r="D22" s="14">
        <v>1</v>
      </c>
      <c r="E22" s="23">
        <f>ROUND(C22*D22,2)</f>
        <v>11.55</v>
      </c>
      <c r="F22" s="16">
        <v>0</v>
      </c>
      <c r="G22" s="23">
        <f>ROUND(E22*F22,2)</f>
        <v>0</v>
      </c>
      <c r="H22" s="23">
        <f>ROUND(E22-G22,2)</f>
        <v>11.55</v>
      </c>
    </row>
    <row r="23" spans="1:8" x14ac:dyDescent="0.25">
      <c r="A23" s="14" t="s">
        <v>126</v>
      </c>
      <c r="B23" s="14" t="s">
        <v>26</v>
      </c>
      <c r="C23" s="15">
        <v>2.17</v>
      </c>
      <c r="D23" s="14">
        <v>4</v>
      </c>
      <c r="E23" s="23">
        <f>ROUND(C23*D23,2)</f>
        <v>8.68</v>
      </c>
      <c r="F23" s="16">
        <v>0</v>
      </c>
      <c r="G23" s="23">
        <f>ROUND(E23*F23,2)</f>
        <v>0</v>
      </c>
      <c r="H23" s="23">
        <f>ROUND(E23-G23,2)</f>
        <v>8.68</v>
      </c>
    </row>
    <row r="24" spans="1:8" x14ac:dyDescent="0.25">
      <c r="A24" s="14" t="s">
        <v>127</v>
      </c>
      <c r="B24" s="14" t="s">
        <v>26</v>
      </c>
      <c r="C24" s="15">
        <v>5.76</v>
      </c>
      <c r="D24" s="14">
        <v>3.6</v>
      </c>
      <c r="E24" s="23">
        <f>ROUND(C24*D24,2)</f>
        <v>20.74</v>
      </c>
      <c r="F24" s="16">
        <v>0</v>
      </c>
      <c r="G24" s="23">
        <f>ROUND(E24*F24,2)</f>
        <v>0</v>
      </c>
      <c r="H24" s="23">
        <f>ROUND(E24-G24,2)</f>
        <v>20.74</v>
      </c>
    </row>
    <row r="25" spans="1:8" x14ac:dyDescent="0.25">
      <c r="A25" s="13" t="s">
        <v>27</v>
      </c>
      <c r="C25" s="23"/>
      <c r="E25" s="23"/>
    </row>
    <row r="26" spans="1:8" x14ac:dyDescent="0.25">
      <c r="A26" s="14" t="s">
        <v>110</v>
      </c>
      <c r="B26" s="14" t="s">
        <v>18</v>
      </c>
      <c r="C26" s="15">
        <v>0.42</v>
      </c>
      <c r="D26" s="14">
        <v>1.2804</v>
      </c>
      <c r="E26" s="23">
        <f>ROUND(C26*D26,2)</f>
        <v>0.54</v>
      </c>
      <c r="F26" s="16">
        <v>0</v>
      </c>
      <c r="G26" s="23">
        <f>ROUND(E26*F26,2)</f>
        <v>0</v>
      </c>
      <c r="H26" s="23">
        <f>ROUND(E26-G26,2)</f>
        <v>0.54</v>
      </c>
    </row>
    <row r="27" spans="1:8" x14ac:dyDescent="0.25">
      <c r="A27" s="14" t="s">
        <v>128</v>
      </c>
      <c r="B27" s="14" t="s">
        <v>18</v>
      </c>
      <c r="C27" s="15">
        <v>2.44</v>
      </c>
      <c r="D27" s="14">
        <v>4</v>
      </c>
      <c r="E27" s="23">
        <f>ROUND(C27*D27,2)</f>
        <v>9.76</v>
      </c>
      <c r="F27" s="16">
        <v>0</v>
      </c>
      <c r="G27" s="23">
        <f>ROUND(E27*F27,2)</f>
        <v>0</v>
      </c>
      <c r="H27" s="23">
        <f>ROUND(E27-G27,2)</f>
        <v>9.76</v>
      </c>
    </row>
    <row r="28" spans="1:8" x14ac:dyDescent="0.25">
      <c r="A28" s="13" t="s">
        <v>33</v>
      </c>
      <c r="C28" s="23"/>
      <c r="E28" s="23"/>
    </row>
    <row r="29" spans="1:8" x14ac:dyDescent="0.25">
      <c r="A29" s="14" t="s">
        <v>129</v>
      </c>
      <c r="B29" s="14" t="s">
        <v>60</v>
      </c>
      <c r="C29" s="15">
        <v>3.92</v>
      </c>
      <c r="D29" s="14">
        <v>28</v>
      </c>
      <c r="E29" s="23">
        <f>ROUND(C29*D29,2)</f>
        <v>109.76</v>
      </c>
      <c r="F29" s="16">
        <v>0</v>
      </c>
      <c r="G29" s="23">
        <f>ROUND(E29*F29,2)</f>
        <v>0</v>
      </c>
      <c r="H29" s="23">
        <f>ROUND(E29-G29,2)</f>
        <v>109.76</v>
      </c>
    </row>
    <row r="30" spans="1:8" x14ac:dyDescent="0.25">
      <c r="A30" s="13" t="s">
        <v>113</v>
      </c>
      <c r="C30" s="23"/>
      <c r="E30" s="23"/>
    </row>
    <row r="31" spans="1:8" x14ac:dyDescent="0.25">
      <c r="A31" s="14" t="s">
        <v>114</v>
      </c>
      <c r="B31" s="14" t="s">
        <v>26</v>
      </c>
      <c r="C31" s="15">
        <v>3.3</v>
      </c>
      <c r="D31" s="14">
        <v>0.6</v>
      </c>
      <c r="E31" s="23">
        <f>ROUND(C31*D31,2)</f>
        <v>1.98</v>
      </c>
      <c r="F31" s="16">
        <v>0</v>
      </c>
      <c r="G31" s="23">
        <f>ROUND(E31*F31,2)</f>
        <v>0</v>
      </c>
      <c r="H31" s="23">
        <f>ROUND(E31-G31,2)</f>
        <v>1.98</v>
      </c>
    </row>
    <row r="32" spans="1:8" x14ac:dyDescent="0.25">
      <c r="A32" s="13" t="s">
        <v>61</v>
      </c>
      <c r="C32" s="23"/>
      <c r="E32" s="23"/>
    </row>
    <row r="33" spans="1:8" x14ac:dyDescent="0.25">
      <c r="A33" s="14" t="s">
        <v>62</v>
      </c>
      <c r="B33" s="14" t="s">
        <v>48</v>
      </c>
      <c r="C33" s="15">
        <v>9</v>
      </c>
      <c r="D33" s="14">
        <v>1</v>
      </c>
      <c r="E33" s="23">
        <f>ROUND(C33*D33,2)</f>
        <v>9</v>
      </c>
      <c r="F33" s="16">
        <v>0</v>
      </c>
      <c r="G33" s="23">
        <f>ROUND(E33*F33,2)</f>
        <v>0</v>
      </c>
      <c r="H33" s="23">
        <f>ROUND(E33-G33,2)</f>
        <v>9</v>
      </c>
    </row>
    <row r="34" spans="1:8" x14ac:dyDescent="0.25">
      <c r="A34" s="13" t="s">
        <v>130</v>
      </c>
      <c r="C34" s="23"/>
      <c r="E34" s="23"/>
    </row>
    <row r="35" spans="1:8" x14ac:dyDescent="0.25">
      <c r="A35" s="14" t="s">
        <v>131</v>
      </c>
      <c r="B35" s="14" t="s">
        <v>123</v>
      </c>
      <c r="C35" s="15">
        <v>0.31</v>
      </c>
      <c r="D35" s="14">
        <v>170</v>
      </c>
      <c r="E35" s="23">
        <f>ROUND(C35*D35,2)</f>
        <v>52.7</v>
      </c>
      <c r="F35" s="16">
        <v>0</v>
      </c>
      <c r="G35" s="23">
        <f>ROUND(E35*F35,2)</f>
        <v>0</v>
      </c>
      <c r="H35" s="23">
        <f>ROUND(E35-G35,2)</f>
        <v>52.7</v>
      </c>
    </row>
    <row r="36" spans="1:8" x14ac:dyDescent="0.25">
      <c r="A36" s="13" t="s">
        <v>34</v>
      </c>
      <c r="C36" s="23"/>
      <c r="E36" s="23"/>
    </row>
    <row r="37" spans="1:8" x14ac:dyDescent="0.25">
      <c r="A37" s="14" t="s">
        <v>35</v>
      </c>
      <c r="B37" s="14" t="s">
        <v>36</v>
      </c>
      <c r="C37" s="15">
        <v>63.67</v>
      </c>
      <c r="D37" s="14">
        <v>0.66600000000000004</v>
      </c>
      <c r="E37" s="23">
        <f>ROUND(C37*D37,2)</f>
        <v>42.4</v>
      </c>
      <c r="F37" s="16">
        <v>0</v>
      </c>
      <c r="G37" s="23">
        <f>ROUND(E37*F37,2)</f>
        <v>0</v>
      </c>
      <c r="H37" s="23">
        <f>ROUND(E37-G37,2)</f>
        <v>42.4</v>
      </c>
    </row>
    <row r="38" spans="1:8" x14ac:dyDescent="0.25">
      <c r="A38" s="13" t="s">
        <v>115</v>
      </c>
      <c r="C38" s="23"/>
      <c r="E38" s="23"/>
    </row>
    <row r="39" spans="1:8" x14ac:dyDescent="0.25">
      <c r="A39" s="14" t="s">
        <v>132</v>
      </c>
      <c r="B39" s="14" t="s">
        <v>48</v>
      </c>
      <c r="C39" s="15">
        <v>6</v>
      </c>
      <c r="D39" s="14">
        <v>1</v>
      </c>
      <c r="E39" s="23">
        <f>ROUND(C39*D39,2)</f>
        <v>6</v>
      </c>
      <c r="F39" s="16">
        <v>0</v>
      </c>
      <c r="G39" s="23">
        <f>ROUND(E39*F39,2)</f>
        <v>0</v>
      </c>
      <c r="H39" s="23">
        <f>ROUND(E39-G39,2)</f>
        <v>6</v>
      </c>
    </row>
    <row r="40" spans="1:8" x14ac:dyDescent="0.25">
      <c r="A40" s="13" t="s">
        <v>117</v>
      </c>
      <c r="C40" s="23"/>
      <c r="E40" s="23"/>
    </row>
    <row r="41" spans="1:8" x14ac:dyDescent="0.25">
      <c r="A41" s="14" t="s">
        <v>118</v>
      </c>
      <c r="B41" s="14" t="s">
        <v>48</v>
      </c>
      <c r="C41" s="15">
        <v>10</v>
      </c>
      <c r="D41" s="14">
        <v>0.33300000000000002</v>
      </c>
      <c r="E41" s="23">
        <f>ROUND(C41*D41,2)</f>
        <v>3.33</v>
      </c>
      <c r="F41" s="16">
        <v>0</v>
      </c>
      <c r="G41" s="23">
        <f>ROUND(E41*F41,2)</f>
        <v>0</v>
      </c>
      <c r="H41" s="23">
        <f>ROUND(E41-G41,2)</f>
        <v>3.33</v>
      </c>
    </row>
    <row r="42" spans="1:8" x14ac:dyDescent="0.25">
      <c r="A42" s="13" t="s">
        <v>37</v>
      </c>
      <c r="C42" s="23"/>
      <c r="E42" s="23"/>
    </row>
    <row r="43" spans="1:8" x14ac:dyDescent="0.25">
      <c r="A43" s="14" t="s">
        <v>38</v>
      </c>
      <c r="B43" s="14" t="s">
        <v>39</v>
      </c>
      <c r="C43" s="15">
        <v>19.28</v>
      </c>
      <c r="D43" s="14">
        <v>0.49030000000000001</v>
      </c>
      <c r="E43" s="23">
        <f>ROUND(C43*D43,2)</f>
        <v>9.4499999999999993</v>
      </c>
      <c r="F43" s="16">
        <v>0</v>
      </c>
      <c r="G43" s="23">
        <f>ROUND(E43*F43,2)</f>
        <v>0</v>
      </c>
      <c r="H43" s="23">
        <f>ROUND(E43-G43,2)</f>
        <v>9.4499999999999993</v>
      </c>
    </row>
    <row r="44" spans="1:8" x14ac:dyDescent="0.25">
      <c r="A44" s="14" t="s">
        <v>133</v>
      </c>
      <c r="B44" s="14" t="s">
        <v>39</v>
      </c>
      <c r="C44" s="15">
        <v>19.28</v>
      </c>
      <c r="D44" s="14">
        <v>0.10100000000000001</v>
      </c>
      <c r="E44" s="23">
        <f>ROUND(C44*D44,2)</f>
        <v>1.95</v>
      </c>
      <c r="F44" s="16">
        <v>0</v>
      </c>
      <c r="G44" s="23">
        <f>ROUND(E44*F44,2)</f>
        <v>0</v>
      </c>
      <c r="H44" s="23">
        <f>ROUND(E44-G44,2)</f>
        <v>1.95</v>
      </c>
    </row>
    <row r="45" spans="1:8" x14ac:dyDescent="0.25">
      <c r="A45" s="14" t="s">
        <v>91</v>
      </c>
      <c r="B45" s="14" t="s">
        <v>39</v>
      </c>
      <c r="C45" s="15">
        <v>19.28</v>
      </c>
      <c r="D45" s="14">
        <v>1.7600000000000001E-2</v>
      </c>
      <c r="E45" s="23">
        <f>ROUND(C45*D45,2)</f>
        <v>0.34</v>
      </c>
      <c r="F45" s="16">
        <v>0</v>
      </c>
      <c r="G45" s="23">
        <f>ROUND(E45*F45,2)</f>
        <v>0</v>
      </c>
      <c r="H45" s="23">
        <f>ROUND(E45-G45,2)</f>
        <v>0.34</v>
      </c>
    </row>
    <row r="46" spans="1:8" x14ac:dyDescent="0.25">
      <c r="A46" s="13" t="s">
        <v>43</v>
      </c>
      <c r="C46" s="23"/>
      <c r="E46" s="23"/>
    </row>
    <row r="47" spans="1:8" x14ac:dyDescent="0.25">
      <c r="A47" s="14" t="s">
        <v>42</v>
      </c>
      <c r="B47" s="14" t="s">
        <v>39</v>
      </c>
      <c r="C47" s="15">
        <v>9.06</v>
      </c>
      <c r="D47" s="14">
        <v>0.1176</v>
      </c>
      <c r="E47" s="23">
        <f>ROUND(C47*D47,2)</f>
        <v>1.07</v>
      </c>
      <c r="F47" s="16">
        <v>0</v>
      </c>
      <c r="G47" s="23">
        <f>ROUND(E47*F47,2)</f>
        <v>0</v>
      </c>
      <c r="H47" s="23">
        <f>ROUND(E47-G47,2)</f>
        <v>1.07</v>
      </c>
    </row>
    <row r="48" spans="1:8" x14ac:dyDescent="0.25">
      <c r="A48" s="14" t="s">
        <v>91</v>
      </c>
      <c r="B48" s="14" t="s">
        <v>39</v>
      </c>
      <c r="C48" s="15">
        <v>9.06</v>
      </c>
      <c r="D48" s="14">
        <v>8.8000000000000005E-3</v>
      </c>
      <c r="E48" s="23">
        <f>ROUND(C48*D48,2)</f>
        <v>0.08</v>
      </c>
      <c r="F48" s="16">
        <v>0</v>
      </c>
      <c r="G48" s="23">
        <f>ROUND(E48*F48,2)</f>
        <v>0</v>
      </c>
      <c r="H48" s="23">
        <f>ROUND(E48-G48,2)</f>
        <v>0.08</v>
      </c>
    </row>
    <row r="49" spans="1:8" x14ac:dyDescent="0.25">
      <c r="A49" s="14" t="s">
        <v>44</v>
      </c>
      <c r="B49" s="14" t="s">
        <v>39</v>
      </c>
      <c r="C49" s="15">
        <v>19.29</v>
      </c>
      <c r="D49" s="14">
        <v>0.54800000000000004</v>
      </c>
      <c r="E49" s="23">
        <f>ROUND(C49*D49,2)</f>
        <v>10.57</v>
      </c>
      <c r="F49" s="16">
        <v>0</v>
      </c>
      <c r="G49" s="23">
        <f>ROUND(E49*F49,2)</f>
        <v>0</v>
      </c>
      <c r="H49" s="23">
        <f>ROUND(E49-G49,2)</f>
        <v>10.57</v>
      </c>
    </row>
    <row r="50" spans="1:8" x14ac:dyDescent="0.25">
      <c r="A50" s="13" t="s">
        <v>45</v>
      </c>
      <c r="C50" s="23"/>
      <c r="E50" s="23"/>
    </row>
    <row r="51" spans="1:8" x14ac:dyDescent="0.25">
      <c r="A51" s="14" t="s">
        <v>38</v>
      </c>
      <c r="B51" s="14" t="s">
        <v>19</v>
      </c>
      <c r="C51" s="15">
        <v>2.94</v>
      </c>
      <c r="D51" s="14">
        <v>5.6787999999999998</v>
      </c>
      <c r="E51" s="23">
        <f>ROUND(C51*D51,2)</f>
        <v>16.7</v>
      </c>
      <c r="F51" s="16">
        <v>0</v>
      </c>
      <c r="G51" s="23">
        <f>ROUND(E51*F51,2)</f>
        <v>0</v>
      </c>
      <c r="H51" s="23">
        <f>ROUND(E51-G51,2)</f>
        <v>16.7</v>
      </c>
    </row>
    <row r="52" spans="1:8" x14ac:dyDescent="0.25">
      <c r="A52" s="14" t="s">
        <v>133</v>
      </c>
      <c r="B52" s="14" t="s">
        <v>19</v>
      </c>
      <c r="C52" s="15">
        <v>2.94</v>
      </c>
      <c r="D52" s="14">
        <v>1.3771</v>
      </c>
      <c r="E52" s="23">
        <f>ROUND(C52*D52,2)</f>
        <v>4.05</v>
      </c>
      <c r="F52" s="16">
        <v>0</v>
      </c>
      <c r="G52" s="23">
        <f>ROUND(E52*F52,2)</f>
        <v>0</v>
      </c>
      <c r="H52" s="23">
        <f>ROUND(E52-G52,2)</f>
        <v>4.05</v>
      </c>
    </row>
    <row r="53" spans="1:8" x14ac:dyDescent="0.25">
      <c r="A53" s="14" t="s">
        <v>91</v>
      </c>
      <c r="B53" s="14" t="s">
        <v>19</v>
      </c>
      <c r="C53" s="15">
        <v>2.94</v>
      </c>
      <c r="D53" s="14">
        <v>0.15870000000000001</v>
      </c>
      <c r="E53" s="23">
        <f>ROUND(C53*D53,2)</f>
        <v>0.47</v>
      </c>
      <c r="F53" s="16">
        <v>0</v>
      </c>
      <c r="G53" s="23">
        <f>ROUND(E53*F53,2)</f>
        <v>0</v>
      </c>
      <c r="H53" s="23">
        <f>ROUND(E53-G53,2)</f>
        <v>0.47</v>
      </c>
    </row>
    <row r="54" spans="1:8" x14ac:dyDescent="0.25">
      <c r="A54" s="13" t="s">
        <v>47</v>
      </c>
      <c r="C54" s="23"/>
      <c r="E54" s="23"/>
    </row>
    <row r="55" spans="1:8" x14ac:dyDescent="0.25">
      <c r="A55" s="14" t="s">
        <v>42</v>
      </c>
      <c r="B55" s="14" t="s">
        <v>48</v>
      </c>
      <c r="C55" s="15">
        <v>12.94</v>
      </c>
      <c r="D55" s="14">
        <v>1</v>
      </c>
      <c r="E55" s="23">
        <f>ROUND(C55*D55,2)</f>
        <v>12.94</v>
      </c>
      <c r="F55" s="16">
        <v>0</v>
      </c>
      <c r="G55" s="23">
        <f>ROUND(E55*F55,2)</f>
        <v>0</v>
      </c>
      <c r="H55" s="23">
        <f t="shared" ref="H55:H61" si="0">ROUND(E55-G55,2)</f>
        <v>12.94</v>
      </c>
    </row>
    <row r="56" spans="1:8" x14ac:dyDescent="0.25">
      <c r="A56" s="14" t="s">
        <v>38</v>
      </c>
      <c r="B56" s="14" t="s">
        <v>48</v>
      </c>
      <c r="C56" s="15">
        <v>4.7</v>
      </c>
      <c r="D56" s="14">
        <v>1</v>
      </c>
      <c r="E56" s="23">
        <f>ROUND(C56*D56,2)</f>
        <v>4.7</v>
      </c>
      <c r="F56" s="16">
        <v>0</v>
      </c>
      <c r="G56" s="23">
        <f>ROUND(E56*F56,2)</f>
        <v>0</v>
      </c>
      <c r="H56" s="23">
        <f t="shared" si="0"/>
        <v>4.7</v>
      </c>
    </row>
    <row r="57" spans="1:8" x14ac:dyDescent="0.25">
      <c r="A57" s="14" t="s">
        <v>133</v>
      </c>
      <c r="B57" s="14" t="s">
        <v>48</v>
      </c>
      <c r="C57" s="15">
        <v>4.87</v>
      </c>
      <c r="D57" s="14">
        <v>1</v>
      </c>
      <c r="E57" s="23">
        <f>ROUND(C57*D57,2)</f>
        <v>4.87</v>
      </c>
      <c r="F57" s="16">
        <v>0</v>
      </c>
      <c r="G57" s="23">
        <f>ROUND(E57*F57,2)</f>
        <v>0</v>
      </c>
      <c r="H57" s="23">
        <f t="shared" si="0"/>
        <v>4.87</v>
      </c>
    </row>
    <row r="58" spans="1:8" x14ac:dyDescent="0.25">
      <c r="A58" s="14" t="s">
        <v>91</v>
      </c>
      <c r="B58" s="14" t="s">
        <v>48</v>
      </c>
      <c r="C58" s="15">
        <v>0.2</v>
      </c>
      <c r="D58" s="14">
        <v>1</v>
      </c>
      <c r="E58" s="23">
        <f>ROUND(C58*D58,2)</f>
        <v>0.2</v>
      </c>
      <c r="F58" s="16">
        <v>0</v>
      </c>
      <c r="G58" s="23">
        <f>ROUND(E58*F58,2)</f>
        <v>0</v>
      </c>
      <c r="H58" s="23">
        <f t="shared" si="0"/>
        <v>0.2</v>
      </c>
    </row>
    <row r="59" spans="1:8" x14ac:dyDescent="0.25">
      <c r="A59" s="9" t="s">
        <v>49</v>
      </c>
      <c r="B59" s="9" t="s">
        <v>48</v>
      </c>
      <c r="C59" s="10">
        <v>28.89</v>
      </c>
      <c r="D59" s="9">
        <v>1</v>
      </c>
      <c r="E59" s="22">
        <f>ROUND(C59*D59,2)</f>
        <v>28.89</v>
      </c>
      <c r="F59" s="11">
        <v>0</v>
      </c>
      <c r="G59" s="22">
        <f>ROUND(E59*F59,2)</f>
        <v>0</v>
      </c>
      <c r="H59" s="22">
        <f t="shared" si="0"/>
        <v>28.89</v>
      </c>
    </row>
    <row r="60" spans="1:8" x14ac:dyDescent="0.25">
      <c r="A60" s="7" t="s">
        <v>50</v>
      </c>
      <c r="C60" s="23"/>
      <c r="E60" s="23">
        <f>SUM(E12:E59)</f>
        <v>634.52000000000055</v>
      </c>
      <c r="G60" s="12">
        <f>SUM(G12:G59)</f>
        <v>0</v>
      </c>
      <c r="H60" s="12">
        <f t="shared" si="0"/>
        <v>634.52</v>
      </c>
    </row>
    <row r="61" spans="1:8" x14ac:dyDescent="0.25">
      <c r="A61" s="7" t="s">
        <v>51</v>
      </c>
      <c r="C61" s="23"/>
      <c r="E61" s="23" t="e">
        <f>+#REF!-E60</f>
        <v>#REF!</v>
      </c>
      <c r="G61" s="12" t="e">
        <f>+#REF!-G60</f>
        <v>#REF!</v>
      </c>
      <c r="H61" s="12" t="e">
        <f t="shared" si="0"/>
        <v>#REF!</v>
      </c>
    </row>
    <row r="62" spans="1:8" x14ac:dyDescent="0.25">
      <c r="A62" t="s">
        <v>12</v>
      </c>
      <c r="C62" s="23"/>
      <c r="E62" s="23"/>
    </row>
    <row r="63" spans="1:8" x14ac:dyDescent="0.25">
      <c r="A63" s="7" t="s">
        <v>52</v>
      </c>
      <c r="C63" s="23"/>
      <c r="E63" s="23"/>
    </row>
    <row r="64" spans="1:8" x14ac:dyDescent="0.25">
      <c r="A64" s="14" t="s">
        <v>42</v>
      </c>
      <c r="B64" s="14" t="s">
        <v>48</v>
      </c>
      <c r="C64" s="15">
        <v>27.96</v>
      </c>
      <c r="D64" s="14">
        <v>1</v>
      </c>
      <c r="E64" s="23">
        <f>ROUND(C64*D64,2)</f>
        <v>27.96</v>
      </c>
      <c r="F64" s="16">
        <v>0</v>
      </c>
      <c r="G64" s="23">
        <f>ROUND(E64*F64,2)</f>
        <v>0</v>
      </c>
      <c r="H64" s="23">
        <f t="shared" ref="H64:H70" si="1">ROUND(E64-G64,2)</f>
        <v>27.96</v>
      </c>
    </row>
    <row r="65" spans="1:8" x14ac:dyDescent="0.25">
      <c r="A65" s="14" t="s">
        <v>38</v>
      </c>
      <c r="B65" s="14" t="s">
        <v>48</v>
      </c>
      <c r="C65" s="15">
        <v>36.380000000000003</v>
      </c>
      <c r="D65" s="14">
        <v>1</v>
      </c>
      <c r="E65" s="23">
        <f>ROUND(C65*D65,2)</f>
        <v>36.380000000000003</v>
      </c>
      <c r="F65" s="16">
        <v>0</v>
      </c>
      <c r="G65" s="23">
        <f>ROUND(E65*F65,2)</f>
        <v>0</v>
      </c>
      <c r="H65" s="23">
        <f t="shared" si="1"/>
        <v>36.380000000000003</v>
      </c>
    </row>
    <row r="66" spans="1:8" x14ac:dyDescent="0.25">
      <c r="A66" s="14" t="s">
        <v>133</v>
      </c>
      <c r="B66" s="14" t="s">
        <v>48</v>
      </c>
      <c r="C66" s="15">
        <v>23.31</v>
      </c>
      <c r="D66" s="14">
        <v>1</v>
      </c>
      <c r="E66" s="23">
        <f>ROUND(C66*D66,2)</f>
        <v>23.31</v>
      </c>
      <c r="F66" s="16">
        <v>0</v>
      </c>
      <c r="G66" s="23">
        <f>ROUND(E66*F66,2)</f>
        <v>0</v>
      </c>
      <c r="H66" s="23">
        <f t="shared" si="1"/>
        <v>23.31</v>
      </c>
    </row>
    <row r="67" spans="1:8" x14ac:dyDescent="0.25">
      <c r="A67" s="9" t="s">
        <v>91</v>
      </c>
      <c r="B67" s="9" t="s">
        <v>48</v>
      </c>
      <c r="C67" s="10">
        <v>1.63</v>
      </c>
      <c r="D67" s="9">
        <v>1</v>
      </c>
      <c r="E67" s="22">
        <f>ROUND(C67*D67,2)</f>
        <v>1.63</v>
      </c>
      <c r="F67" s="11">
        <v>0</v>
      </c>
      <c r="G67" s="22">
        <f>ROUND(E67*F67,2)</f>
        <v>0</v>
      </c>
      <c r="H67" s="22">
        <f t="shared" si="1"/>
        <v>1.63</v>
      </c>
    </row>
    <row r="68" spans="1:8" x14ac:dyDescent="0.25">
      <c r="A68" s="7" t="s">
        <v>53</v>
      </c>
      <c r="C68" s="23"/>
      <c r="E68" s="23">
        <f>SUM(E64:E67)</f>
        <v>89.28</v>
      </c>
      <c r="G68" s="12">
        <f>SUM(G64:G67)</f>
        <v>0</v>
      </c>
      <c r="H68" s="12">
        <f t="shared" si="1"/>
        <v>89.28</v>
      </c>
    </row>
    <row r="69" spans="1:8" x14ac:dyDescent="0.25">
      <c r="A69" s="7" t="s">
        <v>54</v>
      </c>
      <c r="C69" s="23"/>
      <c r="E69" s="23">
        <f>+E60+E68</f>
        <v>723.80000000000052</v>
      </c>
      <c r="G69" s="12">
        <f>+G60+G68</f>
        <v>0</v>
      </c>
      <c r="H69" s="12">
        <f t="shared" si="1"/>
        <v>723.8</v>
      </c>
    </row>
    <row r="70" spans="1:8" x14ac:dyDescent="0.25">
      <c r="A70" s="7" t="s">
        <v>55</v>
      </c>
      <c r="C70" s="23"/>
      <c r="E70" s="23" t="e">
        <f>+#REF!-E69</f>
        <v>#REF!</v>
      </c>
      <c r="G70" s="12" t="e">
        <f>+#REF!-G69</f>
        <v>#REF!</v>
      </c>
      <c r="H70" s="12" t="e">
        <f t="shared" si="1"/>
        <v>#REF!</v>
      </c>
    </row>
    <row r="71" spans="1:8" x14ac:dyDescent="0.25">
      <c r="A71" t="s">
        <v>119</v>
      </c>
      <c r="C71" s="23"/>
      <c r="E71" s="23"/>
    </row>
    <row r="72" spans="1:8" x14ac:dyDescent="0.25">
      <c r="A72" t="s">
        <v>483</v>
      </c>
      <c r="C72" s="23"/>
      <c r="E72" s="23"/>
    </row>
    <row r="74" spans="1:8" x14ac:dyDescent="0.25">
      <c r="A74" s="7" t="s">
        <v>120</v>
      </c>
      <c r="C74" s="23"/>
      <c r="E74" s="23"/>
    </row>
    <row r="75" spans="1:8" x14ac:dyDescent="0.25">
      <c r="A75" s="7" t="s">
        <v>121</v>
      </c>
      <c r="C75" s="23"/>
      <c r="E75" s="23"/>
    </row>
    <row r="98" spans="1:8" x14ac:dyDescent="0.25">
      <c r="A98" t="str" cm="1">
        <f t="array" aca="1" ref="A98" ca="1">MID(CELL("filename",A1),FIND("]",CELL("filename",A1))+1,256)</f>
        <v>corn5</v>
      </c>
    </row>
    <row r="99" spans="1:8" x14ac:dyDescent="0.25">
      <c r="A99" s="7" t="s">
        <v>50</v>
      </c>
      <c r="E99" s="25">
        <f>VLOOKUP(A99,$A$1:$H$98,5,FALSE)</f>
        <v>634.52000000000055</v>
      </c>
    </row>
    <row r="100" spans="1:8" x14ac:dyDescent="0.25">
      <c r="A100" s="7" t="s">
        <v>288</v>
      </c>
      <c r="E100" s="25">
        <f>VLOOKUP(A100,$A$1:$H$98,5,FALSE)</f>
        <v>89.28</v>
      </c>
    </row>
    <row r="101" spans="1:8" x14ac:dyDescent="0.25">
      <c r="A101" s="7" t="s">
        <v>289</v>
      </c>
      <c r="E101" s="25">
        <f t="shared" ref="E101:E102" si="2">VLOOKUP(A101,$A$1:$H$98,5,FALSE)</f>
        <v>723.80000000000052</v>
      </c>
    </row>
    <row r="102" spans="1:8" x14ac:dyDescent="0.25">
      <c r="A102" s="7" t="s">
        <v>55</v>
      </c>
      <c r="E102" s="25" t="e">
        <f t="shared" si="2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A76DA-2189-47B9-BA74-4E1B5EDE23D8}">
  <sheetPr codeName="Sheet70"/>
  <dimension ref="A1:H116"/>
  <sheetViews>
    <sheetView topLeftCell="A6" workbookViewId="0">
      <selection activeCell="D7" sqref="D7"/>
    </sheetView>
  </sheetViews>
  <sheetFormatPr defaultRowHeight="15" x14ac:dyDescent="0.25"/>
  <cols>
    <col min="1" max="1" width="25.5703125" customWidth="1"/>
  </cols>
  <sheetData>
    <row r="1" spans="1:8" x14ac:dyDescent="0.25">
      <c r="A1" s="81" t="s">
        <v>156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379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525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10</v>
      </c>
      <c r="B7" s="9" t="s">
        <v>123</v>
      </c>
      <c r="C7" s="28">
        <f>IF(Calculator!B7="Soybeans",Calculator!B15,IF(Calculator!B20="Soybeans",Calculator!B28,13.66))</f>
        <v>10.6</v>
      </c>
      <c r="D7" s="29">
        <f>IF(Calculator!B7="Soybeans",Calculator!B11,IF(Calculator!B20="Soybeans",Calculator!B24,42))</f>
        <v>60</v>
      </c>
      <c r="E7" s="22">
        <f>ROUND(C7*D7,2)</f>
        <v>636</v>
      </c>
      <c r="F7" s="11">
        <v>0</v>
      </c>
      <c r="G7" s="22">
        <f>ROUND(E7*F7,2)</f>
        <v>0</v>
      </c>
      <c r="H7" s="22">
        <f>ROUND(E7-G7,2)</f>
        <v>636</v>
      </c>
    </row>
    <row r="8" spans="1:8" x14ac:dyDescent="0.25">
      <c r="A8" s="7" t="s">
        <v>11</v>
      </c>
      <c r="C8" s="23"/>
      <c r="E8" s="23">
        <f>SUM(E7:E7)</f>
        <v>636</v>
      </c>
      <c r="G8" s="12">
        <f>SUM(G7:G7)</f>
        <v>0</v>
      </c>
      <c r="H8" s="12">
        <f>ROUND(E8-G8,2)</f>
        <v>636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4</v>
      </c>
      <c r="E12" s="23">
        <f>ROUND(C12*D12,2)</f>
        <v>32.200000000000003</v>
      </c>
      <c r="F12" s="16">
        <v>0</v>
      </c>
      <c r="G12" s="23">
        <f>ROUND(E12*F12,2)</f>
        <v>0</v>
      </c>
      <c r="H12" s="23">
        <f>ROUND(E12-G12,2)</f>
        <v>32.200000000000003</v>
      </c>
    </row>
    <row r="13" spans="1:8" x14ac:dyDescent="0.25">
      <c r="A13" s="13" t="s">
        <v>17</v>
      </c>
      <c r="C13" s="23"/>
      <c r="E13" s="23"/>
    </row>
    <row r="14" spans="1:8" x14ac:dyDescent="0.25">
      <c r="A14" s="14" t="s">
        <v>135</v>
      </c>
      <c r="B14" s="14" t="s">
        <v>18</v>
      </c>
      <c r="C14" s="15">
        <v>0.32</v>
      </c>
      <c r="D14" s="14">
        <v>16</v>
      </c>
      <c r="E14" s="23">
        <f>ROUND(C14*D14,2)</f>
        <v>5.12</v>
      </c>
      <c r="F14" s="16">
        <v>0</v>
      </c>
      <c r="G14" s="23">
        <f>ROUND(E14*F14,2)</f>
        <v>0</v>
      </c>
      <c r="H14" s="23">
        <f>ROUND(E14-G14,2)</f>
        <v>5.12</v>
      </c>
    </row>
    <row r="15" spans="1:8" x14ac:dyDescent="0.25">
      <c r="A15" s="14" t="s">
        <v>136</v>
      </c>
      <c r="B15" s="14" t="s">
        <v>19</v>
      </c>
      <c r="C15" s="15">
        <v>8.68</v>
      </c>
      <c r="D15" s="14">
        <v>0.6</v>
      </c>
      <c r="E15" s="23">
        <f>ROUND(C15*D15,2)</f>
        <v>5.21</v>
      </c>
      <c r="F15" s="16">
        <v>0</v>
      </c>
      <c r="G15" s="23">
        <f>ROUND(E15*F15,2)</f>
        <v>0</v>
      </c>
      <c r="H15" s="23">
        <f>ROUND(E15-G15,2)</f>
        <v>5.21</v>
      </c>
    </row>
    <row r="16" spans="1:8" x14ac:dyDescent="0.25">
      <c r="A16" s="13" t="s">
        <v>20</v>
      </c>
      <c r="C16" s="23"/>
      <c r="E16" s="23"/>
    </row>
    <row r="17" spans="1:8" x14ac:dyDescent="0.25">
      <c r="A17" s="14" t="s">
        <v>124</v>
      </c>
      <c r="B17" s="14" t="s">
        <v>21</v>
      </c>
      <c r="C17" s="15">
        <v>32.25</v>
      </c>
      <c r="D17" s="14">
        <v>0.87</v>
      </c>
      <c r="E17" s="23">
        <f>ROUND(C17*D17,2)</f>
        <v>28.06</v>
      </c>
      <c r="F17" s="16">
        <v>0</v>
      </c>
      <c r="G17" s="23">
        <f>ROUND(E17*F17,2)</f>
        <v>0</v>
      </c>
      <c r="H17" s="23">
        <f>ROUND(E17-G17,2)</f>
        <v>28.06</v>
      </c>
    </row>
    <row r="18" spans="1:8" x14ac:dyDescent="0.25">
      <c r="A18" s="14" t="s">
        <v>22</v>
      </c>
      <c r="B18" s="14" t="s">
        <v>21</v>
      </c>
      <c r="C18" s="15">
        <v>25.56</v>
      </c>
      <c r="D18" s="14">
        <v>1.33</v>
      </c>
      <c r="E18" s="23">
        <f>ROUND(C18*D18,2)</f>
        <v>33.99</v>
      </c>
      <c r="F18" s="16">
        <v>0</v>
      </c>
      <c r="G18" s="23">
        <f>ROUND(E18*F18,2)</f>
        <v>0</v>
      </c>
      <c r="H18" s="23">
        <f>ROUND(E18-G18,2)</f>
        <v>33.99</v>
      </c>
    </row>
    <row r="19" spans="1:8" x14ac:dyDescent="0.25">
      <c r="A19" s="13" t="s">
        <v>23</v>
      </c>
      <c r="C19" s="23"/>
      <c r="E19" s="23"/>
    </row>
    <row r="20" spans="1:8" x14ac:dyDescent="0.25">
      <c r="A20" s="14" t="s">
        <v>319</v>
      </c>
      <c r="B20" s="14" t="s">
        <v>18</v>
      </c>
      <c r="C20" s="15">
        <v>4.46</v>
      </c>
      <c r="D20" s="14">
        <v>1.6</v>
      </c>
      <c r="E20" s="23">
        <f>ROUND(C20*D20,2)</f>
        <v>7.14</v>
      </c>
      <c r="F20" s="16">
        <v>0</v>
      </c>
      <c r="G20" s="23">
        <f>ROUND(E20*F20,2)</f>
        <v>0</v>
      </c>
      <c r="H20" s="23">
        <f>ROUND(E20-G20,2)</f>
        <v>7.14</v>
      </c>
    </row>
    <row r="21" spans="1:8" x14ac:dyDescent="0.25">
      <c r="A21" s="14" t="s">
        <v>321</v>
      </c>
      <c r="B21" s="14" t="s">
        <v>18</v>
      </c>
      <c r="C21" s="15">
        <v>1.4</v>
      </c>
      <c r="D21" s="14">
        <v>13.7</v>
      </c>
      <c r="E21" s="23">
        <f>ROUND(C21*D21,2)</f>
        <v>19.18</v>
      </c>
      <c r="F21" s="16">
        <v>0</v>
      </c>
      <c r="G21" s="23">
        <f>ROUND(E21*F21,2)</f>
        <v>0</v>
      </c>
      <c r="H21" s="23">
        <f>ROUND(E21-G21,2)</f>
        <v>19.18</v>
      </c>
    </row>
    <row r="22" spans="1:8" x14ac:dyDescent="0.25">
      <c r="A22" s="13" t="s">
        <v>24</v>
      </c>
      <c r="C22" s="23"/>
      <c r="E22" s="23"/>
    </row>
    <row r="23" spans="1:8" x14ac:dyDescent="0.25">
      <c r="A23" s="14" t="s">
        <v>25</v>
      </c>
      <c r="B23" s="14" t="s">
        <v>18</v>
      </c>
      <c r="C23" s="15">
        <v>0.12</v>
      </c>
      <c r="D23" s="14">
        <v>64</v>
      </c>
      <c r="E23" s="23">
        <f t="shared" ref="E23:E29" si="0">ROUND(C23*D23,2)</f>
        <v>7.68</v>
      </c>
      <c r="F23" s="16">
        <v>0</v>
      </c>
      <c r="G23" s="23">
        <f t="shared" ref="G23:G29" si="1">ROUND(E23*F23,2)</f>
        <v>0</v>
      </c>
      <c r="H23" s="23">
        <f t="shared" ref="H23:H29" si="2">ROUND(E23-G23,2)</f>
        <v>7.68</v>
      </c>
    </row>
    <row r="24" spans="1:8" x14ac:dyDescent="0.25">
      <c r="A24" s="14" t="s">
        <v>104</v>
      </c>
      <c r="B24" s="14" t="s">
        <v>26</v>
      </c>
      <c r="C24" s="15">
        <v>11.55</v>
      </c>
      <c r="D24" s="14">
        <v>1</v>
      </c>
      <c r="E24" s="23">
        <f t="shared" si="0"/>
        <v>11.55</v>
      </c>
      <c r="F24" s="16">
        <v>0</v>
      </c>
      <c r="G24" s="23">
        <f t="shared" si="1"/>
        <v>0</v>
      </c>
      <c r="H24" s="23">
        <f t="shared" si="2"/>
        <v>11.55</v>
      </c>
    </row>
    <row r="25" spans="1:8" x14ac:dyDescent="0.25">
      <c r="A25" s="14" t="s">
        <v>138</v>
      </c>
      <c r="B25" s="14" t="s">
        <v>18</v>
      </c>
      <c r="C25" s="15">
        <v>3.06</v>
      </c>
      <c r="D25" s="14">
        <v>2</v>
      </c>
      <c r="E25" s="23">
        <f t="shared" si="0"/>
        <v>6.12</v>
      </c>
      <c r="F25" s="16">
        <v>0</v>
      </c>
      <c r="G25" s="23">
        <f t="shared" si="1"/>
        <v>0</v>
      </c>
      <c r="H25" s="23">
        <f t="shared" si="2"/>
        <v>6.12</v>
      </c>
    </row>
    <row r="26" spans="1:8" x14ac:dyDescent="0.25">
      <c r="A26" s="14" t="s">
        <v>139</v>
      </c>
      <c r="B26" s="14" t="s">
        <v>26</v>
      </c>
      <c r="C26" s="15">
        <v>6.86</v>
      </c>
      <c r="D26" s="14">
        <v>2</v>
      </c>
      <c r="E26" s="23">
        <f t="shared" si="0"/>
        <v>13.72</v>
      </c>
      <c r="F26" s="16">
        <v>0</v>
      </c>
      <c r="G26" s="23">
        <f t="shared" si="1"/>
        <v>0</v>
      </c>
      <c r="H26" s="23">
        <f t="shared" si="2"/>
        <v>13.72</v>
      </c>
    </row>
    <row r="27" spans="1:8" x14ac:dyDescent="0.25">
      <c r="A27" s="14" t="s">
        <v>105</v>
      </c>
      <c r="B27" s="14" t="s">
        <v>18</v>
      </c>
      <c r="C27" s="15">
        <v>0.32</v>
      </c>
      <c r="D27" s="14">
        <v>32</v>
      </c>
      <c r="E27" s="23">
        <f t="shared" si="0"/>
        <v>10.24</v>
      </c>
      <c r="F27" s="16">
        <v>0</v>
      </c>
      <c r="G27" s="23">
        <f t="shared" si="1"/>
        <v>0</v>
      </c>
      <c r="H27" s="23">
        <f t="shared" si="2"/>
        <v>10.24</v>
      </c>
    </row>
    <row r="28" spans="1:8" x14ac:dyDescent="0.25">
      <c r="A28" s="14" t="s">
        <v>370</v>
      </c>
      <c r="B28" s="14" t="s">
        <v>26</v>
      </c>
      <c r="C28" s="15">
        <v>6.07</v>
      </c>
      <c r="D28" s="14">
        <v>3.5</v>
      </c>
      <c r="E28" s="23">
        <f t="shared" si="0"/>
        <v>21.25</v>
      </c>
      <c r="F28" s="16">
        <v>0</v>
      </c>
      <c r="G28" s="23">
        <f t="shared" si="1"/>
        <v>0</v>
      </c>
      <c r="H28" s="23">
        <f t="shared" si="2"/>
        <v>21.25</v>
      </c>
    </row>
    <row r="29" spans="1:8" x14ac:dyDescent="0.25">
      <c r="A29" s="14" t="s">
        <v>74</v>
      </c>
      <c r="B29" s="14" t="s">
        <v>26</v>
      </c>
      <c r="C29" s="15">
        <v>7.79</v>
      </c>
      <c r="D29" s="14">
        <v>1</v>
      </c>
      <c r="E29" s="23">
        <f t="shared" si="0"/>
        <v>7.79</v>
      </c>
      <c r="F29" s="16">
        <v>0</v>
      </c>
      <c r="G29" s="23">
        <f t="shared" si="1"/>
        <v>0</v>
      </c>
      <c r="H29" s="23">
        <f t="shared" si="2"/>
        <v>7.79</v>
      </c>
    </row>
    <row r="30" spans="1:8" x14ac:dyDescent="0.25">
      <c r="A30" s="13" t="s">
        <v>27</v>
      </c>
      <c r="C30" s="23"/>
      <c r="E30" s="23"/>
    </row>
    <row r="31" spans="1:8" x14ac:dyDescent="0.25">
      <c r="A31" s="14" t="s">
        <v>140</v>
      </c>
      <c r="B31" s="14" t="s">
        <v>29</v>
      </c>
      <c r="C31" s="15">
        <v>7.97</v>
      </c>
      <c r="D31" s="14">
        <v>0.75</v>
      </c>
      <c r="E31" s="23">
        <f>ROUND(C31*D31,2)</f>
        <v>5.98</v>
      </c>
      <c r="F31" s="16">
        <v>0</v>
      </c>
      <c r="G31" s="23">
        <f>ROUND(E31*F31,2)</f>
        <v>0</v>
      </c>
      <c r="H31" s="23">
        <f>ROUND(E31-G31,2)</f>
        <v>5.98</v>
      </c>
    </row>
    <row r="32" spans="1:8" x14ac:dyDescent="0.25">
      <c r="A32" s="14" t="s">
        <v>141</v>
      </c>
      <c r="B32" s="14" t="s">
        <v>48</v>
      </c>
      <c r="C32" s="15">
        <v>8</v>
      </c>
      <c r="D32" s="14">
        <v>1</v>
      </c>
      <c r="E32" s="23">
        <f>ROUND(C32*D32,2)</f>
        <v>8</v>
      </c>
      <c r="F32" s="16">
        <v>0</v>
      </c>
      <c r="G32" s="23">
        <f>ROUND(E32*F32,2)</f>
        <v>0</v>
      </c>
      <c r="H32" s="23">
        <f>ROUND(E32-G32,2)</f>
        <v>8</v>
      </c>
    </row>
    <row r="33" spans="1:8" x14ac:dyDescent="0.25">
      <c r="A33" s="13" t="s">
        <v>33</v>
      </c>
      <c r="C33" s="23"/>
      <c r="E33" s="23"/>
    </row>
    <row r="34" spans="1:8" x14ac:dyDescent="0.25">
      <c r="A34" s="14" t="s">
        <v>320</v>
      </c>
      <c r="B34" s="14" t="s">
        <v>29</v>
      </c>
      <c r="C34" s="15">
        <v>1.44</v>
      </c>
      <c r="D34" s="14">
        <v>50</v>
      </c>
      <c r="E34" s="23">
        <f>ROUND(C34*D34,2)</f>
        <v>72</v>
      </c>
      <c r="F34" s="16">
        <v>0</v>
      </c>
      <c r="G34" s="23">
        <f>ROUND(E34*F34,2)</f>
        <v>0</v>
      </c>
      <c r="H34" s="23">
        <f>ROUND(E34-G34,2)</f>
        <v>72</v>
      </c>
    </row>
    <row r="35" spans="1:8" x14ac:dyDescent="0.25">
      <c r="A35" s="13" t="s">
        <v>113</v>
      </c>
      <c r="C35" s="23"/>
      <c r="E35" s="23"/>
    </row>
    <row r="36" spans="1:8" x14ac:dyDescent="0.25">
      <c r="A36" s="14" t="s">
        <v>114</v>
      </c>
      <c r="B36" s="14" t="s">
        <v>26</v>
      </c>
      <c r="C36" s="15">
        <v>3.3</v>
      </c>
      <c r="D36" s="14">
        <v>1.1000000000000001</v>
      </c>
      <c r="E36" s="23">
        <f>ROUND(C36*D36,2)</f>
        <v>3.63</v>
      </c>
      <c r="F36" s="16">
        <v>0</v>
      </c>
      <c r="G36" s="23">
        <f>ROUND(E36*F36,2)</f>
        <v>0</v>
      </c>
      <c r="H36" s="23">
        <f>ROUND(E36-G36,2)</f>
        <v>3.63</v>
      </c>
    </row>
    <row r="37" spans="1:8" x14ac:dyDescent="0.25">
      <c r="A37" s="13" t="s">
        <v>61</v>
      </c>
      <c r="C37" s="23"/>
      <c r="E37" s="23"/>
    </row>
    <row r="38" spans="1:8" x14ac:dyDescent="0.25">
      <c r="A38" s="14" t="s">
        <v>62</v>
      </c>
      <c r="B38" s="14" t="s">
        <v>48</v>
      </c>
      <c r="C38" s="15">
        <v>9</v>
      </c>
      <c r="D38" s="14">
        <v>1</v>
      </c>
      <c r="E38" s="23">
        <f>ROUND(C38*D38,2)</f>
        <v>9</v>
      </c>
      <c r="F38" s="16">
        <v>0</v>
      </c>
      <c r="G38" s="23">
        <f>ROUND(E38*F38,2)</f>
        <v>0</v>
      </c>
      <c r="H38" s="23">
        <f>ROUND(E38-G38,2)</f>
        <v>9</v>
      </c>
    </row>
    <row r="39" spans="1:8" x14ac:dyDescent="0.25">
      <c r="A39" s="13" t="s">
        <v>130</v>
      </c>
      <c r="C39" s="23"/>
      <c r="E39" s="23"/>
    </row>
    <row r="40" spans="1:8" x14ac:dyDescent="0.25">
      <c r="A40" s="14" t="s">
        <v>143</v>
      </c>
      <c r="B40" s="14" t="s">
        <v>123</v>
      </c>
      <c r="C40" s="15">
        <v>0.28999999999999998</v>
      </c>
      <c r="D40" s="14">
        <v>53</v>
      </c>
      <c r="E40" s="23">
        <f>ROUND(C40*D40,2)</f>
        <v>15.37</v>
      </c>
      <c r="F40" s="16">
        <v>0</v>
      </c>
      <c r="G40" s="23">
        <f>ROUND(E40*F40,2)</f>
        <v>0</v>
      </c>
      <c r="H40" s="23">
        <f>ROUND(E40-G40,2)</f>
        <v>15.37</v>
      </c>
    </row>
    <row r="41" spans="1:8" x14ac:dyDescent="0.25">
      <c r="A41" s="13" t="s">
        <v>99</v>
      </c>
      <c r="C41" s="23"/>
      <c r="E41" s="23"/>
    </row>
    <row r="42" spans="1:8" x14ac:dyDescent="0.25">
      <c r="A42" s="14" t="s">
        <v>187</v>
      </c>
      <c r="B42" s="14" t="s">
        <v>48</v>
      </c>
      <c r="C42" s="15">
        <v>4.5</v>
      </c>
      <c r="D42" s="14">
        <v>0.5</v>
      </c>
      <c r="E42" s="23">
        <f>ROUND(C42*D42,2)</f>
        <v>2.25</v>
      </c>
      <c r="F42" s="16">
        <v>0</v>
      </c>
      <c r="G42" s="23">
        <f>ROUND(E42*F42,2)</f>
        <v>0</v>
      </c>
      <c r="H42" s="23">
        <f>ROUND(E42-G42,2)</f>
        <v>2.25</v>
      </c>
    </row>
    <row r="43" spans="1:8" x14ac:dyDescent="0.25">
      <c r="A43" s="13" t="s">
        <v>34</v>
      </c>
      <c r="C43" s="23"/>
      <c r="E43" s="23"/>
    </row>
    <row r="44" spans="1:8" x14ac:dyDescent="0.25">
      <c r="A44" s="14" t="s">
        <v>35</v>
      </c>
      <c r="B44" s="14" t="s">
        <v>36</v>
      </c>
      <c r="C44" s="15">
        <v>63.67</v>
      </c>
      <c r="D44" s="14">
        <v>0.33300000000000002</v>
      </c>
      <c r="E44" s="23">
        <f>ROUND(C44*D44,2)</f>
        <v>21.2</v>
      </c>
      <c r="F44" s="16">
        <v>0</v>
      </c>
      <c r="G44" s="23">
        <f>ROUND(E44*F44,2)</f>
        <v>0</v>
      </c>
      <c r="H44" s="23">
        <f>ROUND(E44-G44,2)</f>
        <v>21.2</v>
      </c>
    </row>
    <row r="45" spans="1:8" x14ac:dyDescent="0.25">
      <c r="A45" s="13" t="s">
        <v>115</v>
      </c>
      <c r="C45" s="23"/>
      <c r="E45" s="23"/>
    </row>
    <row r="46" spans="1:8" x14ac:dyDescent="0.25">
      <c r="A46" s="14" t="s">
        <v>144</v>
      </c>
      <c r="B46" s="14" t="s">
        <v>48</v>
      </c>
      <c r="C46" s="15">
        <v>6.5</v>
      </c>
      <c r="D46" s="14">
        <v>1</v>
      </c>
      <c r="E46" s="23">
        <f>ROUND(C46*D46,2)</f>
        <v>6.5</v>
      </c>
      <c r="F46" s="16">
        <v>0</v>
      </c>
      <c r="G46" s="23">
        <f>ROUND(E46*F46,2)</f>
        <v>0</v>
      </c>
      <c r="H46" s="23">
        <f>ROUND(E46-G46,2)</f>
        <v>6.5</v>
      </c>
    </row>
    <row r="47" spans="1:8" x14ac:dyDescent="0.25">
      <c r="A47" s="13" t="s">
        <v>145</v>
      </c>
      <c r="C47" s="23"/>
      <c r="E47" s="23"/>
    </row>
    <row r="48" spans="1:8" x14ac:dyDescent="0.25">
      <c r="A48" s="14" t="s">
        <v>146</v>
      </c>
      <c r="B48" s="14" t="s">
        <v>48</v>
      </c>
      <c r="C48" s="15">
        <v>1.55</v>
      </c>
      <c r="D48" s="14">
        <v>1</v>
      </c>
      <c r="E48" s="23">
        <f>ROUND(C48*D48,2)</f>
        <v>1.55</v>
      </c>
      <c r="F48" s="16">
        <v>0</v>
      </c>
      <c r="G48" s="23">
        <f>ROUND(E48*F48,2)</f>
        <v>0</v>
      </c>
      <c r="H48" s="23">
        <f>ROUND(E48-G48,2)</f>
        <v>1.55</v>
      </c>
    </row>
    <row r="49" spans="1:8" x14ac:dyDescent="0.25">
      <c r="A49" s="13" t="s">
        <v>117</v>
      </c>
      <c r="C49" s="23"/>
      <c r="E49" s="23"/>
    </row>
    <row r="50" spans="1:8" x14ac:dyDescent="0.25">
      <c r="A50" s="14" t="s">
        <v>118</v>
      </c>
      <c r="B50" s="14" t="s">
        <v>48</v>
      </c>
      <c r="C50" s="15">
        <v>10</v>
      </c>
      <c r="D50" s="14">
        <v>0.33300000000000002</v>
      </c>
      <c r="E50" s="23">
        <f>ROUND(C50*D50,2)</f>
        <v>3.33</v>
      </c>
      <c r="F50" s="16">
        <v>0</v>
      </c>
      <c r="G50" s="23">
        <f>ROUND(E50*F50,2)</f>
        <v>0</v>
      </c>
      <c r="H50" s="23">
        <f>ROUND(E50-G50,2)</f>
        <v>3.33</v>
      </c>
    </row>
    <row r="51" spans="1:8" x14ac:dyDescent="0.25">
      <c r="A51" s="13" t="s">
        <v>37</v>
      </c>
      <c r="C51" s="23"/>
      <c r="E51" s="23"/>
    </row>
    <row r="52" spans="1:8" x14ac:dyDescent="0.25">
      <c r="A52" s="14" t="s">
        <v>38</v>
      </c>
      <c r="B52" s="14" t="s">
        <v>39</v>
      </c>
      <c r="C52" s="15">
        <v>19.28</v>
      </c>
      <c r="D52" s="14">
        <v>0.3362</v>
      </c>
      <c r="E52" s="23">
        <f>ROUND(C52*D52,2)</f>
        <v>6.48</v>
      </c>
      <c r="F52" s="16">
        <v>0</v>
      </c>
      <c r="G52" s="23">
        <f>ROUND(E52*F52,2)</f>
        <v>0</v>
      </c>
      <c r="H52" s="23">
        <f>ROUND(E52-G52,2)</f>
        <v>6.48</v>
      </c>
    </row>
    <row r="53" spans="1:8" x14ac:dyDescent="0.25">
      <c r="A53" s="14" t="s">
        <v>133</v>
      </c>
      <c r="B53" s="14" t="s">
        <v>39</v>
      </c>
      <c r="C53" s="15">
        <v>19.28</v>
      </c>
      <c r="D53" s="14">
        <v>8.5099999999999995E-2</v>
      </c>
      <c r="E53" s="23">
        <f>ROUND(C53*D53,2)</f>
        <v>1.64</v>
      </c>
      <c r="F53" s="16">
        <v>0</v>
      </c>
      <c r="G53" s="23">
        <f>ROUND(E53*F53,2)</f>
        <v>0</v>
      </c>
      <c r="H53" s="23">
        <f>ROUND(E53-G53,2)</f>
        <v>1.64</v>
      </c>
    </row>
    <row r="54" spans="1:8" x14ac:dyDescent="0.25">
      <c r="A54" s="14" t="s">
        <v>91</v>
      </c>
      <c r="B54" s="14" t="s">
        <v>39</v>
      </c>
      <c r="C54" s="15">
        <v>19.28</v>
      </c>
      <c r="D54" s="14">
        <v>3.5299999999999998E-2</v>
      </c>
      <c r="E54" s="23">
        <f>ROUND(C54*D54,2)</f>
        <v>0.68</v>
      </c>
      <c r="F54" s="16">
        <v>0</v>
      </c>
      <c r="G54" s="23">
        <f>ROUND(E54*F54,2)</f>
        <v>0</v>
      </c>
      <c r="H54" s="23">
        <f>ROUND(E54-G54,2)</f>
        <v>0.68</v>
      </c>
    </row>
    <row r="55" spans="1:8" x14ac:dyDescent="0.25">
      <c r="A55" s="13" t="s">
        <v>40</v>
      </c>
      <c r="C55" s="23"/>
      <c r="E55" s="23"/>
    </row>
    <row r="56" spans="1:8" x14ac:dyDescent="0.25">
      <c r="A56" s="14" t="s">
        <v>41</v>
      </c>
      <c r="B56" s="14" t="s">
        <v>39</v>
      </c>
      <c r="C56" s="15">
        <v>9.06</v>
      </c>
      <c r="D56" s="14">
        <v>0.3125</v>
      </c>
      <c r="E56" s="23">
        <f>ROUND(C56*D56,2)</f>
        <v>2.83</v>
      </c>
      <c r="F56" s="16">
        <v>0</v>
      </c>
      <c r="G56" s="23">
        <f>ROUND(E56*F56,2)</f>
        <v>0</v>
      </c>
      <c r="H56" s="23">
        <f>ROUND(E56-G56,2)</f>
        <v>2.83</v>
      </c>
    </row>
    <row r="57" spans="1:8" x14ac:dyDescent="0.25">
      <c r="A57" s="13" t="s">
        <v>43</v>
      </c>
      <c r="C57" s="23"/>
      <c r="E57" s="23"/>
    </row>
    <row r="58" spans="1:8" x14ac:dyDescent="0.25">
      <c r="A58" s="14" t="s">
        <v>42</v>
      </c>
      <c r="B58" s="14" t="s">
        <v>39</v>
      </c>
      <c r="C58" s="15">
        <v>9.06</v>
      </c>
      <c r="D58" s="14">
        <v>5.0799999999999998E-2</v>
      </c>
      <c r="E58" s="23">
        <f>ROUND(C58*D58,2)</f>
        <v>0.46</v>
      </c>
      <c r="F58" s="16">
        <v>0</v>
      </c>
      <c r="G58" s="23">
        <f>ROUND(E58*F58,2)</f>
        <v>0</v>
      </c>
      <c r="H58" s="23">
        <f>ROUND(E58-G58,2)</f>
        <v>0.46</v>
      </c>
    </row>
    <row r="59" spans="1:8" x14ac:dyDescent="0.25">
      <c r="A59" s="14" t="s">
        <v>91</v>
      </c>
      <c r="B59" s="14" t="s">
        <v>39</v>
      </c>
      <c r="C59" s="15">
        <v>9.06</v>
      </c>
      <c r="D59" s="14">
        <v>1.7600000000000001E-2</v>
      </c>
      <c r="E59" s="23">
        <f>ROUND(C59*D59,2)</f>
        <v>0.16</v>
      </c>
      <c r="F59" s="16">
        <v>0</v>
      </c>
      <c r="G59" s="23">
        <f>ROUND(E59*F59,2)</f>
        <v>0</v>
      </c>
      <c r="H59" s="23">
        <f>ROUND(E59-G59,2)</f>
        <v>0.16</v>
      </c>
    </row>
    <row r="60" spans="1:8" x14ac:dyDescent="0.25">
      <c r="A60" s="14" t="s">
        <v>44</v>
      </c>
      <c r="B60" s="14" t="s">
        <v>39</v>
      </c>
      <c r="C60" s="15">
        <v>19.260000000000002</v>
      </c>
      <c r="D60" s="14">
        <v>0.22839999999999999</v>
      </c>
      <c r="E60" s="23">
        <f>ROUND(C60*D60,2)</f>
        <v>4.4000000000000004</v>
      </c>
      <c r="F60" s="16">
        <v>0</v>
      </c>
      <c r="G60" s="23">
        <f>ROUND(E60*F60,2)</f>
        <v>0</v>
      </c>
      <c r="H60" s="23">
        <f>ROUND(E60-G60,2)</f>
        <v>4.4000000000000004</v>
      </c>
    </row>
    <row r="61" spans="1:8" x14ac:dyDescent="0.25">
      <c r="A61" s="13" t="s">
        <v>45</v>
      </c>
      <c r="C61" s="23"/>
      <c r="E61" s="23"/>
    </row>
    <row r="62" spans="1:8" x14ac:dyDescent="0.25">
      <c r="A62" s="14" t="s">
        <v>38</v>
      </c>
      <c r="B62" s="14" t="s">
        <v>19</v>
      </c>
      <c r="C62" s="15">
        <v>2.94</v>
      </c>
      <c r="D62" s="14">
        <v>3.8348</v>
      </c>
      <c r="E62" s="23">
        <f>ROUND(C62*D62,2)</f>
        <v>11.27</v>
      </c>
      <c r="F62" s="16">
        <v>0</v>
      </c>
      <c r="G62" s="23">
        <f>ROUND(E62*F62,2)</f>
        <v>0</v>
      </c>
      <c r="H62" s="23">
        <f>ROUND(E62-G62,2)</f>
        <v>11.27</v>
      </c>
    </row>
    <row r="63" spans="1:8" x14ac:dyDescent="0.25">
      <c r="A63" s="14" t="s">
        <v>133</v>
      </c>
      <c r="B63" s="14" t="s">
        <v>19</v>
      </c>
      <c r="C63" s="15">
        <v>2.94</v>
      </c>
      <c r="D63" s="14">
        <v>1.4244000000000001</v>
      </c>
      <c r="E63" s="23">
        <f>ROUND(C63*D63,2)</f>
        <v>4.1900000000000004</v>
      </c>
      <c r="F63" s="16">
        <v>0</v>
      </c>
      <c r="G63" s="23">
        <f>ROUND(E63*F63,2)</f>
        <v>0</v>
      </c>
      <c r="H63" s="23">
        <f>ROUND(E63-G63,2)</f>
        <v>4.1900000000000004</v>
      </c>
    </row>
    <row r="64" spans="1:8" x14ac:dyDescent="0.25">
      <c r="A64" s="14" t="s">
        <v>91</v>
      </c>
      <c r="B64" s="14" t="s">
        <v>19</v>
      </c>
      <c r="C64" s="15">
        <v>2.94</v>
      </c>
      <c r="D64" s="14">
        <v>0.44900000000000001</v>
      </c>
      <c r="E64" s="23">
        <f>ROUND(C64*D64,2)</f>
        <v>1.32</v>
      </c>
      <c r="F64" s="16">
        <v>0</v>
      </c>
      <c r="G64" s="23">
        <f>ROUND(E64*F64,2)</f>
        <v>0</v>
      </c>
      <c r="H64" s="23">
        <f>ROUND(E64-G64,2)</f>
        <v>1.32</v>
      </c>
    </row>
    <row r="65" spans="1:8" x14ac:dyDescent="0.25">
      <c r="A65" s="14" t="s">
        <v>216</v>
      </c>
      <c r="B65" s="14" t="s">
        <v>19</v>
      </c>
      <c r="C65" s="15">
        <v>2.94</v>
      </c>
      <c r="D65" s="14">
        <v>10.9975</v>
      </c>
      <c r="E65" s="23">
        <f>ROUND(C65*D65,2)</f>
        <v>32.33</v>
      </c>
      <c r="F65" s="16">
        <v>0</v>
      </c>
      <c r="G65" s="23">
        <f>ROUND(E65*F65,2)</f>
        <v>0</v>
      </c>
      <c r="H65" s="23">
        <f>ROUND(E65-G65,2)</f>
        <v>32.33</v>
      </c>
    </row>
    <row r="66" spans="1:8" x14ac:dyDescent="0.25">
      <c r="A66" s="13" t="s">
        <v>47</v>
      </c>
      <c r="C66" s="23"/>
      <c r="E66" s="23"/>
    </row>
    <row r="67" spans="1:8" x14ac:dyDescent="0.25">
      <c r="A67" s="14" t="s">
        <v>42</v>
      </c>
      <c r="B67" s="14" t="s">
        <v>48</v>
      </c>
      <c r="C67" s="15">
        <v>7.14</v>
      </c>
      <c r="D67" s="14">
        <v>1</v>
      </c>
      <c r="E67" s="23">
        <f t="shared" ref="E67:E72" si="3">ROUND(C67*D67,2)</f>
        <v>7.14</v>
      </c>
      <c r="F67" s="16">
        <v>0</v>
      </c>
      <c r="G67" s="23">
        <f t="shared" ref="G67:G72" si="4">ROUND(E67*F67,2)</f>
        <v>0</v>
      </c>
      <c r="H67" s="23">
        <f t="shared" ref="H67:H74" si="5">ROUND(E67-G67,2)</f>
        <v>7.14</v>
      </c>
    </row>
    <row r="68" spans="1:8" x14ac:dyDescent="0.25">
      <c r="A68" s="14" t="s">
        <v>38</v>
      </c>
      <c r="B68" s="14" t="s">
        <v>48</v>
      </c>
      <c r="C68" s="15">
        <v>3.05</v>
      </c>
      <c r="D68" s="14">
        <v>1</v>
      </c>
      <c r="E68" s="23">
        <f t="shared" si="3"/>
        <v>3.05</v>
      </c>
      <c r="F68" s="16">
        <v>0</v>
      </c>
      <c r="G68" s="23">
        <f t="shared" si="4"/>
        <v>0</v>
      </c>
      <c r="H68" s="23">
        <f t="shared" si="5"/>
        <v>3.05</v>
      </c>
    </row>
    <row r="69" spans="1:8" x14ac:dyDescent="0.25">
      <c r="A69" s="14" t="s">
        <v>133</v>
      </c>
      <c r="B69" s="14" t="s">
        <v>48</v>
      </c>
      <c r="C69" s="15">
        <v>4.97</v>
      </c>
      <c r="D69" s="14">
        <v>1</v>
      </c>
      <c r="E69" s="23">
        <f t="shared" si="3"/>
        <v>4.97</v>
      </c>
      <c r="F69" s="16">
        <v>0</v>
      </c>
      <c r="G69" s="23">
        <f t="shared" si="4"/>
        <v>0</v>
      </c>
      <c r="H69" s="23">
        <f t="shared" si="5"/>
        <v>4.97</v>
      </c>
    </row>
    <row r="70" spans="1:8" x14ac:dyDescent="0.25">
      <c r="A70" s="14" t="s">
        <v>91</v>
      </c>
      <c r="B70" s="14" t="s">
        <v>48</v>
      </c>
      <c r="C70" s="15">
        <v>0.66</v>
      </c>
      <c r="D70" s="14">
        <v>1</v>
      </c>
      <c r="E70" s="23">
        <f t="shared" si="3"/>
        <v>0.66</v>
      </c>
      <c r="F70" s="16">
        <v>0</v>
      </c>
      <c r="G70" s="23">
        <f t="shared" si="4"/>
        <v>0</v>
      </c>
      <c r="H70" s="23">
        <f t="shared" si="5"/>
        <v>0.66</v>
      </c>
    </row>
    <row r="71" spans="1:8" x14ac:dyDescent="0.25">
      <c r="A71" s="14" t="s">
        <v>216</v>
      </c>
      <c r="B71" s="14" t="s">
        <v>48</v>
      </c>
      <c r="C71" s="15">
        <v>14.31</v>
      </c>
      <c r="D71" s="14">
        <v>1</v>
      </c>
      <c r="E71" s="23">
        <f t="shared" si="3"/>
        <v>14.31</v>
      </c>
      <c r="F71" s="16">
        <v>0</v>
      </c>
      <c r="G71" s="23">
        <f t="shared" si="4"/>
        <v>0</v>
      </c>
      <c r="H71" s="23">
        <f t="shared" si="5"/>
        <v>14.31</v>
      </c>
    </row>
    <row r="72" spans="1:8" x14ac:dyDescent="0.25">
      <c r="A72" s="9" t="s">
        <v>49</v>
      </c>
      <c r="B72" s="9" t="s">
        <v>48</v>
      </c>
      <c r="C72" s="10">
        <v>19.88</v>
      </c>
      <c r="D72" s="9">
        <v>1</v>
      </c>
      <c r="E72" s="22">
        <f t="shared" si="3"/>
        <v>19.88</v>
      </c>
      <c r="F72" s="11">
        <v>0</v>
      </c>
      <c r="G72" s="22">
        <f t="shared" si="4"/>
        <v>0</v>
      </c>
      <c r="H72" s="22">
        <f t="shared" si="5"/>
        <v>19.88</v>
      </c>
    </row>
    <row r="73" spans="1:8" x14ac:dyDescent="0.25">
      <c r="A73" s="7" t="s">
        <v>50</v>
      </c>
      <c r="C73" s="23"/>
      <c r="E73" s="23">
        <f>SUM(E12:E72)</f>
        <v>473.83</v>
      </c>
      <c r="G73" s="12">
        <f>SUM(G12:G72)</f>
        <v>0</v>
      </c>
      <c r="H73" s="12">
        <f t="shared" si="5"/>
        <v>473.83</v>
      </c>
    </row>
    <row r="74" spans="1:8" x14ac:dyDescent="0.25">
      <c r="A74" s="7" t="s">
        <v>51</v>
      </c>
      <c r="C74" s="23"/>
      <c r="E74" s="23" t="e">
        <f>+#REF!-E73</f>
        <v>#REF!</v>
      </c>
      <c r="G74" s="12" t="e">
        <f>+#REF!-G73</f>
        <v>#REF!</v>
      </c>
      <c r="H74" s="12" t="e">
        <f t="shared" si="5"/>
        <v>#REF!</v>
      </c>
    </row>
    <row r="75" spans="1:8" x14ac:dyDescent="0.25">
      <c r="A75" t="s">
        <v>12</v>
      </c>
      <c r="C75" s="23"/>
      <c r="E75" s="23"/>
    </row>
    <row r="76" spans="1:8" x14ac:dyDescent="0.25">
      <c r="A76" s="7" t="s">
        <v>52</v>
      </c>
      <c r="C76" s="23"/>
      <c r="E76" s="23"/>
    </row>
    <row r="77" spans="1:8" x14ac:dyDescent="0.25">
      <c r="A77" s="14" t="s">
        <v>42</v>
      </c>
      <c r="B77" s="14" t="s">
        <v>48</v>
      </c>
      <c r="C77" s="15">
        <v>18.149999999999999</v>
      </c>
      <c r="D77" s="14">
        <v>1</v>
      </c>
      <c r="E77" s="23">
        <f>ROUND(C77*D77,2)</f>
        <v>18.149999999999999</v>
      </c>
      <c r="F77" s="16">
        <v>0</v>
      </c>
      <c r="G77" s="23">
        <f>ROUND(E77*F77,2)</f>
        <v>0</v>
      </c>
      <c r="H77" s="23">
        <f t="shared" ref="H77:H84" si="6">ROUND(E77-G77,2)</f>
        <v>18.149999999999999</v>
      </c>
    </row>
    <row r="78" spans="1:8" x14ac:dyDescent="0.25">
      <c r="A78" s="14" t="s">
        <v>38</v>
      </c>
      <c r="B78" s="14" t="s">
        <v>48</v>
      </c>
      <c r="C78" s="15">
        <v>23.46</v>
      </c>
      <c r="D78" s="14">
        <v>1</v>
      </c>
      <c r="E78" s="23">
        <f>ROUND(C78*D78,2)</f>
        <v>23.46</v>
      </c>
      <c r="F78" s="16">
        <v>0</v>
      </c>
      <c r="G78" s="23">
        <f>ROUND(E78*F78,2)</f>
        <v>0</v>
      </c>
      <c r="H78" s="23">
        <f t="shared" si="6"/>
        <v>23.46</v>
      </c>
    </row>
    <row r="79" spans="1:8" x14ac:dyDescent="0.25">
      <c r="A79" s="14" t="s">
        <v>133</v>
      </c>
      <c r="B79" s="14" t="s">
        <v>48</v>
      </c>
      <c r="C79" s="15">
        <v>23.78</v>
      </c>
      <c r="D79" s="14">
        <v>1</v>
      </c>
      <c r="E79" s="23">
        <f>ROUND(C79*D79,2)</f>
        <v>23.78</v>
      </c>
      <c r="F79" s="16">
        <v>0</v>
      </c>
      <c r="G79" s="23">
        <f>ROUND(E79*F79,2)</f>
        <v>0</v>
      </c>
      <c r="H79" s="23">
        <f t="shared" si="6"/>
        <v>23.78</v>
      </c>
    </row>
    <row r="80" spans="1:8" x14ac:dyDescent="0.25">
      <c r="A80" s="14" t="s">
        <v>91</v>
      </c>
      <c r="B80" s="14" t="s">
        <v>48</v>
      </c>
      <c r="C80" s="15">
        <v>5.37</v>
      </c>
      <c r="D80" s="14">
        <v>1</v>
      </c>
      <c r="E80" s="23">
        <f>ROUND(C80*D80,2)</f>
        <v>5.37</v>
      </c>
      <c r="F80" s="16">
        <v>0</v>
      </c>
      <c r="G80" s="23">
        <f>ROUND(E80*F80,2)</f>
        <v>0</v>
      </c>
      <c r="H80" s="23">
        <f t="shared" si="6"/>
        <v>5.37</v>
      </c>
    </row>
    <row r="81" spans="1:8" x14ac:dyDescent="0.25">
      <c r="A81" s="9" t="s">
        <v>216</v>
      </c>
      <c r="B81" s="9" t="s">
        <v>48</v>
      </c>
      <c r="C81" s="10">
        <v>58.74</v>
      </c>
      <c r="D81" s="9">
        <v>1</v>
      </c>
      <c r="E81" s="22">
        <f>ROUND(C81*D81,2)</f>
        <v>58.74</v>
      </c>
      <c r="F81" s="11">
        <v>0</v>
      </c>
      <c r="G81" s="22">
        <f>ROUND(E81*F81,2)</f>
        <v>0</v>
      </c>
      <c r="H81" s="22">
        <f t="shared" si="6"/>
        <v>58.74</v>
      </c>
    </row>
    <row r="82" spans="1:8" x14ac:dyDescent="0.25">
      <c r="A82" s="7" t="s">
        <v>53</v>
      </c>
      <c r="C82" s="23"/>
      <c r="E82" s="23">
        <f>SUM(E77:E81)</f>
        <v>129.5</v>
      </c>
      <c r="G82" s="12">
        <f>SUM(G77:G81)</f>
        <v>0</v>
      </c>
      <c r="H82" s="12">
        <f t="shared" si="6"/>
        <v>129.5</v>
      </c>
    </row>
    <row r="83" spans="1:8" x14ac:dyDescent="0.25">
      <c r="A83" s="7" t="s">
        <v>54</v>
      </c>
      <c r="C83" s="23"/>
      <c r="E83" s="23">
        <f>+E73+E82</f>
        <v>603.32999999999993</v>
      </c>
      <c r="G83" s="12">
        <f>+G73+G82</f>
        <v>0</v>
      </c>
      <c r="H83" s="12">
        <f t="shared" si="6"/>
        <v>603.33000000000004</v>
      </c>
    </row>
    <row r="84" spans="1:8" x14ac:dyDescent="0.25">
      <c r="A84" s="7" t="s">
        <v>55</v>
      </c>
      <c r="C84" s="23"/>
      <c r="E84" s="23" t="e">
        <f>+#REF!-E83</f>
        <v>#REF!</v>
      </c>
      <c r="G84" s="12" t="e">
        <f>+#REF!-G83</f>
        <v>#REF!</v>
      </c>
      <c r="H84" s="12" t="e">
        <f t="shared" si="6"/>
        <v>#REF!</v>
      </c>
    </row>
    <row r="85" spans="1:8" x14ac:dyDescent="0.25">
      <c r="A85" t="s">
        <v>119</v>
      </c>
      <c r="C85" s="23"/>
      <c r="E85" s="23"/>
    </row>
    <row r="86" spans="1:8" x14ac:dyDescent="0.25">
      <c r="A86" t="s">
        <v>483</v>
      </c>
      <c r="C86" s="23"/>
      <c r="E86" s="23"/>
    </row>
    <row r="87" spans="1:8" x14ac:dyDescent="0.25">
      <c r="C87" s="23"/>
      <c r="E87" s="23"/>
    </row>
    <row r="88" spans="1:8" x14ac:dyDescent="0.25">
      <c r="A88" s="7" t="s">
        <v>120</v>
      </c>
      <c r="C88" s="23"/>
      <c r="E88" s="23"/>
    </row>
    <row r="89" spans="1:8" x14ac:dyDescent="0.25">
      <c r="A89" s="7" t="s">
        <v>121</v>
      </c>
      <c r="C89" s="23"/>
      <c r="E89" s="23"/>
    </row>
    <row r="98" spans="1:8" x14ac:dyDescent="0.25">
      <c r="A98" t="str" cm="1">
        <f t="array" aca="1" ref="A98" ca="1">MID(CELL("filename",A1),FIND("]",CELL("filename",A1))+1,256)</f>
        <v>soy3</v>
      </c>
    </row>
    <row r="99" spans="1:8" x14ac:dyDescent="0.25">
      <c r="A99" s="7" t="s">
        <v>50</v>
      </c>
      <c r="E99" s="25">
        <f>VLOOKUP(A99,$A$1:$H$98,5,FALSE)</f>
        <v>473.83</v>
      </c>
    </row>
    <row r="100" spans="1:8" x14ac:dyDescent="0.25">
      <c r="A100" s="7" t="s">
        <v>288</v>
      </c>
      <c r="E100" s="25">
        <f>VLOOKUP(A100,$A$1:$H$98,5,FALSE)</f>
        <v>129.5</v>
      </c>
    </row>
    <row r="101" spans="1:8" x14ac:dyDescent="0.25">
      <c r="A101" s="7" t="s">
        <v>289</v>
      </c>
      <c r="E101" s="25">
        <f t="shared" ref="E101:E102" si="7">VLOOKUP(A101,$A$1:$H$98,5,FALSE)</f>
        <v>603.32999999999993</v>
      </c>
    </row>
    <row r="102" spans="1:8" x14ac:dyDescent="0.25">
      <c r="A102" s="7" t="s">
        <v>55</v>
      </c>
      <c r="E102" s="25" t="e">
        <f t="shared" si="7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83BD6-A312-4D1E-B4FB-FDC63312B262}">
  <sheetPr codeName="Sheet71"/>
  <dimension ref="A1:H116"/>
  <sheetViews>
    <sheetView topLeftCell="A91" workbookViewId="0">
      <selection activeCell="D7" sqref="D7"/>
    </sheetView>
  </sheetViews>
  <sheetFormatPr defaultRowHeight="15" x14ac:dyDescent="0.25"/>
  <cols>
    <col min="1" max="1" width="25.5703125" customWidth="1"/>
  </cols>
  <sheetData>
    <row r="1" spans="1:8" x14ac:dyDescent="0.25">
      <c r="A1" s="81" t="s">
        <v>159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376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524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10</v>
      </c>
      <c r="B7" s="9" t="s">
        <v>123</v>
      </c>
      <c r="C7" s="28">
        <f>IF(Calculator!B7="Soybeans",Calculator!B15,IF(Calculator!B20="Soybeans",Calculator!B28,13.66))</f>
        <v>10.6</v>
      </c>
      <c r="D7" s="29">
        <f>IF(Calculator!B7="Soybeans",Calculator!B11,IF(Calculator!B20="Soybeans",Calculator!B24,42))</f>
        <v>60</v>
      </c>
      <c r="E7" s="22">
        <f>ROUND(C7*D7,2)</f>
        <v>636</v>
      </c>
      <c r="F7" s="11">
        <v>0</v>
      </c>
      <c r="G7" s="22">
        <f>ROUND(E7*F7,2)</f>
        <v>0</v>
      </c>
      <c r="H7" s="22">
        <f>ROUND(E7-G7,2)</f>
        <v>636</v>
      </c>
    </row>
    <row r="8" spans="1:8" x14ac:dyDescent="0.25">
      <c r="A8" s="7" t="s">
        <v>11</v>
      </c>
      <c r="C8" s="23"/>
      <c r="E8" s="23">
        <f>SUM(E7:E7)</f>
        <v>636</v>
      </c>
      <c r="G8" s="12">
        <f>SUM(G7:G7)</f>
        <v>0</v>
      </c>
      <c r="H8" s="12">
        <f>ROUND(E8-G8,2)</f>
        <v>636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4</v>
      </c>
      <c r="E12" s="23">
        <f>ROUND(C12*D12,2)</f>
        <v>32.200000000000003</v>
      </c>
      <c r="F12" s="16">
        <v>0</v>
      </c>
      <c r="G12" s="23">
        <f>ROUND(E12*F12,2)</f>
        <v>0</v>
      </c>
      <c r="H12" s="23">
        <f>ROUND(E12-G12,2)</f>
        <v>32.200000000000003</v>
      </c>
    </row>
    <row r="13" spans="1:8" x14ac:dyDescent="0.25">
      <c r="A13" s="13" t="s">
        <v>20</v>
      </c>
      <c r="C13" s="23"/>
      <c r="E13" s="23"/>
    </row>
    <row r="14" spans="1:8" x14ac:dyDescent="0.25">
      <c r="A14" s="14" t="s">
        <v>124</v>
      </c>
      <c r="B14" s="14" t="s">
        <v>21</v>
      </c>
      <c r="C14" s="15">
        <v>32.25</v>
      </c>
      <c r="D14" s="14">
        <v>0.87</v>
      </c>
      <c r="E14" s="23">
        <f>ROUND(C14*D14,2)</f>
        <v>28.06</v>
      </c>
      <c r="F14" s="16">
        <v>0</v>
      </c>
      <c r="G14" s="23">
        <f>ROUND(E14*F14,2)</f>
        <v>0</v>
      </c>
      <c r="H14" s="23">
        <f>ROUND(E14-G14,2)</f>
        <v>28.06</v>
      </c>
    </row>
    <row r="15" spans="1:8" x14ac:dyDescent="0.25">
      <c r="A15" s="14" t="s">
        <v>22</v>
      </c>
      <c r="B15" s="14" t="s">
        <v>21</v>
      </c>
      <c r="C15" s="15">
        <v>25.56</v>
      </c>
      <c r="D15" s="14">
        <v>1.33</v>
      </c>
      <c r="E15" s="23">
        <f>ROUND(C15*D15,2)</f>
        <v>33.99</v>
      </c>
      <c r="F15" s="16">
        <v>0</v>
      </c>
      <c r="G15" s="23">
        <f>ROUND(E15*F15,2)</f>
        <v>0</v>
      </c>
      <c r="H15" s="23">
        <f>ROUND(E15-G15,2)</f>
        <v>33.99</v>
      </c>
    </row>
    <row r="16" spans="1:8" x14ac:dyDescent="0.25">
      <c r="A16" s="13" t="s">
        <v>23</v>
      </c>
      <c r="C16" s="23"/>
      <c r="E16" s="23"/>
    </row>
    <row r="17" spans="1:8" x14ac:dyDescent="0.25">
      <c r="A17" s="14" t="s">
        <v>319</v>
      </c>
      <c r="B17" s="14" t="s">
        <v>18</v>
      </c>
      <c r="C17" s="15">
        <v>4.46</v>
      </c>
      <c r="D17" s="14">
        <v>1.6</v>
      </c>
      <c r="E17" s="23">
        <f>ROUND(C17*D17,2)</f>
        <v>7.14</v>
      </c>
      <c r="F17" s="16">
        <v>0</v>
      </c>
      <c r="G17" s="23">
        <f>ROUND(E17*F17,2)</f>
        <v>0</v>
      </c>
      <c r="H17" s="23">
        <f>ROUND(E17-G17,2)</f>
        <v>7.14</v>
      </c>
    </row>
    <row r="18" spans="1:8" x14ac:dyDescent="0.25">
      <c r="A18" s="14" t="s">
        <v>321</v>
      </c>
      <c r="B18" s="14" t="s">
        <v>18</v>
      </c>
      <c r="C18" s="15">
        <v>1.4</v>
      </c>
      <c r="D18" s="14">
        <v>13.7</v>
      </c>
      <c r="E18" s="23">
        <f>ROUND(C18*D18,2)</f>
        <v>19.18</v>
      </c>
      <c r="F18" s="16">
        <v>0</v>
      </c>
      <c r="G18" s="23">
        <f>ROUND(E18*F18,2)</f>
        <v>0</v>
      </c>
      <c r="H18" s="23">
        <f>ROUND(E18-G18,2)</f>
        <v>19.18</v>
      </c>
    </row>
    <row r="19" spans="1:8" x14ac:dyDescent="0.25">
      <c r="A19" s="13" t="s">
        <v>24</v>
      </c>
      <c r="C19" s="23"/>
      <c r="E19" s="23"/>
    </row>
    <row r="20" spans="1:8" x14ac:dyDescent="0.25">
      <c r="A20" s="14" t="s">
        <v>139</v>
      </c>
      <c r="B20" s="14" t="s">
        <v>26</v>
      </c>
      <c r="C20" s="15">
        <v>6.86</v>
      </c>
      <c r="D20" s="14">
        <v>2</v>
      </c>
      <c r="E20" s="23">
        <f>ROUND(C20*D20,2)</f>
        <v>13.72</v>
      </c>
      <c r="F20" s="16">
        <v>0</v>
      </c>
      <c r="G20" s="23">
        <f>ROUND(E20*F20,2)</f>
        <v>0</v>
      </c>
      <c r="H20" s="23">
        <f>ROUND(E20-G20,2)</f>
        <v>13.72</v>
      </c>
    </row>
    <row r="21" spans="1:8" x14ac:dyDescent="0.25">
      <c r="A21" s="14" t="s">
        <v>105</v>
      </c>
      <c r="B21" s="14" t="s">
        <v>18</v>
      </c>
      <c r="C21" s="15">
        <v>0.32</v>
      </c>
      <c r="D21" s="14">
        <v>32</v>
      </c>
      <c r="E21" s="23">
        <f>ROUND(C21*D21,2)</f>
        <v>10.24</v>
      </c>
      <c r="F21" s="16">
        <v>0</v>
      </c>
      <c r="G21" s="23">
        <f>ROUND(E21*F21,2)</f>
        <v>0</v>
      </c>
      <c r="H21" s="23">
        <f>ROUND(E21-G21,2)</f>
        <v>10.24</v>
      </c>
    </row>
    <row r="22" spans="1:8" x14ac:dyDescent="0.25">
      <c r="A22" s="14" t="s">
        <v>370</v>
      </c>
      <c r="B22" s="14" t="s">
        <v>26</v>
      </c>
      <c r="C22" s="15">
        <v>6.07</v>
      </c>
      <c r="D22" s="14">
        <v>3.5</v>
      </c>
      <c r="E22" s="23">
        <f>ROUND(C22*D22,2)</f>
        <v>21.25</v>
      </c>
      <c r="F22" s="16">
        <v>0</v>
      </c>
      <c r="G22" s="23">
        <f>ROUND(E22*F22,2)</f>
        <v>0</v>
      </c>
      <c r="H22" s="23">
        <f>ROUND(E22-G22,2)</f>
        <v>21.25</v>
      </c>
    </row>
    <row r="23" spans="1:8" x14ac:dyDescent="0.25">
      <c r="A23" s="14" t="s">
        <v>74</v>
      </c>
      <c r="B23" s="14" t="s">
        <v>26</v>
      </c>
      <c r="C23" s="15">
        <v>7.79</v>
      </c>
      <c r="D23" s="14">
        <v>1</v>
      </c>
      <c r="E23" s="23">
        <f>ROUND(C23*D23,2)</f>
        <v>7.79</v>
      </c>
      <c r="F23" s="16">
        <v>0</v>
      </c>
      <c r="G23" s="23">
        <f>ROUND(E23*F23,2)</f>
        <v>0</v>
      </c>
      <c r="H23" s="23">
        <f>ROUND(E23-G23,2)</f>
        <v>7.79</v>
      </c>
    </row>
    <row r="24" spans="1:8" x14ac:dyDescent="0.25">
      <c r="A24" s="13" t="s">
        <v>27</v>
      </c>
      <c r="C24" s="23"/>
      <c r="E24" s="23"/>
    </row>
    <row r="25" spans="1:8" x14ac:dyDescent="0.25">
      <c r="A25" s="14" t="s">
        <v>140</v>
      </c>
      <c r="B25" s="14" t="s">
        <v>29</v>
      </c>
      <c r="C25" s="15">
        <v>7.97</v>
      </c>
      <c r="D25" s="14">
        <v>0.75</v>
      </c>
      <c r="E25" s="23">
        <f>ROUND(C25*D25,2)</f>
        <v>5.98</v>
      </c>
      <c r="F25" s="16">
        <v>0</v>
      </c>
      <c r="G25" s="23">
        <f>ROUND(E25*F25,2)</f>
        <v>0</v>
      </c>
      <c r="H25" s="23">
        <f>ROUND(E25-G25,2)</f>
        <v>5.98</v>
      </c>
    </row>
    <row r="26" spans="1:8" x14ac:dyDescent="0.25">
      <c r="A26" s="14" t="s">
        <v>218</v>
      </c>
      <c r="B26" s="14" t="s">
        <v>219</v>
      </c>
      <c r="C26" s="15">
        <v>1.52</v>
      </c>
      <c r="D26" s="14">
        <v>14</v>
      </c>
      <c r="E26" s="23">
        <f>ROUND(C26*D26,2)</f>
        <v>21.28</v>
      </c>
      <c r="F26" s="16">
        <v>0</v>
      </c>
      <c r="G26" s="23">
        <f>ROUND(E26*F26,2)</f>
        <v>0</v>
      </c>
      <c r="H26" s="23">
        <f>ROUND(E26-G26,2)</f>
        <v>21.28</v>
      </c>
    </row>
    <row r="27" spans="1:8" x14ac:dyDescent="0.25">
      <c r="A27" s="14" t="s">
        <v>110</v>
      </c>
      <c r="B27" s="14" t="s">
        <v>18</v>
      </c>
      <c r="C27" s="15">
        <v>0.42</v>
      </c>
      <c r="D27" s="14">
        <v>6.4</v>
      </c>
      <c r="E27" s="23">
        <f>ROUND(C27*D27,2)</f>
        <v>2.69</v>
      </c>
      <c r="F27" s="16">
        <v>0</v>
      </c>
      <c r="G27" s="23">
        <f>ROUND(E27*F27,2)</f>
        <v>0</v>
      </c>
      <c r="H27" s="23">
        <f>ROUND(E27-G27,2)</f>
        <v>2.69</v>
      </c>
    </row>
    <row r="28" spans="1:8" x14ac:dyDescent="0.25">
      <c r="A28" s="14" t="s">
        <v>141</v>
      </c>
      <c r="B28" s="14" t="s">
        <v>48</v>
      </c>
      <c r="C28" s="15">
        <v>8</v>
      </c>
      <c r="D28" s="14">
        <v>1</v>
      </c>
      <c r="E28" s="23">
        <f>ROUND(C28*D28,2)</f>
        <v>8</v>
      </c>
      <c r="F28" s="16">
        <v>0</v>
      </c>
      <c r="G28" s="23">
        <f>ROUND(E28*F28,2)</f>
        <v>0</v>
      </c>
      <c r="H28" s="23">
        <f>ROUND(E28-G28,2)</f>
        <v>8</v>
      </c>
    </row>
    <row r="29" spans="1:8" x14ac:dyDescent="0.25">
      <c r="A29" s="13" t="s">
        <v>33</v>
      </c>
      <c r="C29" s="23"/>
      <c r="E29" s="23"/>
    </row>
    <row r="30" spans="1:8" x14ac:dyDescent="0.25">
      <c r="A30" s="14" t="s">
        <v>320</v>
      </c>
      <c r="B30" s="14" t="s">
        <v>29</v>
      </c>
      <c r="C30" s="15">
        <v>1.44</v>
      </c>
      <c r="D30" s="14">
        <v>50</v>
      </c>
      <c r="E30" s="23">
        <f>ROUND(C30*D30,2)</f>
        <v>72</v>
      </c>
      <c r="F30" s="16">
        <v>0</v>
      </c>
      <c r="G30" s="23">
        <f>ROUND(E30*F30,2)</f>
        <v>0</v>
      </c>
      <c r="H30" s="23">
        <f>ROUND(E30-G30,2)</f>
        <v>72</v>
      </c>
    </row>
    <row r="31" spans="1:8" x14ac:dyDescent="0.25">
      <c r="A31" s="13" t="s">
        <v>113</v>
      </c>
      <c r="C31" s="23"/>
      <c r="E31" s="23"/>
    </row>
    <row r="32" spans="1:8" x14ac:dyDescent="0.25">
      <c r="A32" s="14" t="s">
        <v>114</v>
      </c>
      <c r="B32" s="14" t="s">
        <v>26</v>
      </c>
      <c r="C32" s="15">
        <v>3.3</v>
      </c>
      <c r="D32" s="14">
        <v>0.6</v>
      </c>
      <c r="E32" s="23">
        <f>ROUND(C32*D32,2)</f>
        <v>1.98</v>
      </c>
      <c r="F32" s="16">
        <v>0</v>
      </c>
      <c r="G32" s="23">
        <f>ROUND(E32*F32,2)</f>
        <v>0</v>
      </c>
      <c r="H32" s="23">
        <f>ROUND(E32-G32,2)</f>
        <v>1.98</v>
      </c>
    </row>
    <row r="33" spans="1:8" x14ac:dyDescent="0.25">
      <c r="A33" s="13" t="s">
        <v>61</v>
      </c>
      <c r="C33" s="23"/>
      <c r="E33" s="23"/>
    </row>
    <row r="34" spans="1:8" x14ac:dyDescent="0.25">
      <c r="A34" s="14" t="s">
        <v>62</v>
      </c>
      <c r="B34" s="14" t="s">
        <v>48</v>
      </c>
      <c r="C34" s="15">
        <v>9</v>
      </c>
      <c r="D34" s="14">
        <v>1</v>
      </c>
      <c r="E34" s="23">
        <f>ROUND(C34*D34,2)</f>
        <v>9</v>
      </c>
      <c r="F34" s="16">
        <v>0</v>
      </c>
      <c r="G34" s="23">
        <f>ROUND(E34*F34,2)</f>
        <v>0</v>
      </c>
      <c r="H34" s="23">
        <f>ROUND(E34-G34,2)</f>
        <v>9</v>
      </c>
    </row>
    <row r="35" spans="1:8" x14ac:dyDescent="0.25">
      <c r="A35" s="13" t="s">
        <v>130</v>
      </c>
      <c r="C35" s="23"/>
      <c r="E35" s="23"/>
    </row>
    <row r="36" spans="1:8" x14ac:dyDescent="0.25">
      <c r="A36" s="14" t="s">
        <v>143</v>
      </c>
      <c r="B36" s="14" t="s">
        <v>123</v>
      </c>
      <c r="C36" s="15">
        <v>0.28999999999999998</v>
      </c>
      <c r="D36" s="14">
        <v>50</v>
      </c>
      <c r="E36" s="23">
        <f>ROUND(C36*D36,2)</f>
        <v>14.5</v>
      </c>
      <c r="F36" s="16">
        <v>0</v>
      </c>
      <c r="G36" s="23">
        <f>ROUND(E36*F36,2)</f>
        <v>0</v>
      </c>
      <c r="H36" s="23">
        <f>ROUND(E36-G36,2)</f>
        <v>14.5</v>
      </c>
    </row>
    <row r="37" spans="1:8" x14ac:dyDescent="0.25">
      <c r="A37" s="13" t="s">
        <v>34</v>
      </c>
      <c r="C37" s="23"/>
      <c r="E37" s="23"/>
    </row>
    <row r="38" spans="1:8" x14ac:dyDescent="0.25">
      <c r="A38" s="14" t="s">
        <v>35</v>
      </c>
      <c r="B38" s="14" t="s">
        <v>36</v>
      </c>
      <c r="C38" s="15">
        <v>63.67</v>
      </c>
      <c r="D38" s="14">
        <v>0.33300000000000002</v>
      </c>
      <c r="E38" s="23">
        <f>ROUND(C38*D38,2)</f>
        <v>21.2</v>
      </c>
      <c r="F38" s="16">
        <v>0</v>
      </c>
      <c r="G38" s="23">
        <f>ROUND(E38*F38,2)</f>
        <v>0</v>
      </c>
      <c r="H38" s="23">
        <f>ROUND(E38-G38,2)</f>
        <v>21.2</v>
      </c>
    </row>
    <row r="39" spans="1:8" x14ac:dyDescent="0.25">
      <c r="A39" s="13" t="s">
        <v>115</v>
      </c>
      <c r="C39" s="23"/>
      <c r="E39" s="23"/>
    </row>
    <row r="40" spans="1:8" x14ac:dyDescent="0.25">
      <c r="A40" s="14" t="s">
        <v>144</v>
      </c>
      <c r="B40" s="14" t="s">
        <v>48</v>
      </c>
      <c r="C40" s="15">
        <v>6.5</v>
      </c>
      <c r="D40" s="14">
        <v>1</v>
      </c>
      <c r="E40" s="23">
        <f>ROUND(C40*D40,2)</f>
        <v>6.5</v>
      </c>
      <c r="F40" s="16">
        <v>0</v>
      </c>
      <c r="G40" s="23">
        <f>ROUND(E40*F40,2)</f>
        <v>0</v>
      </c>
      <c r="H40" s="23">
        <f>ROUND(E40-G40,2)</f>
        <v>6.5</v>
      </c>
    </row>
    <row r="41" spans="1:8" x14ac:dyDescent="0.25">
      <c r="A41" s="13" t="s">
        <v>145</v>
      </c>
      <c r="C41" s="23"/>
      <c r="E41" s="23"/>
    </row>
    <row r="42" spans="1:8" x14ac:dyDescent="0.25">
      <c r="A42" s="14" t="s">
        <v>146</v>
      </c>
      <c r="B42" s="14" t="s">
        <v>48</v>
      </c>
      <c r="C42" s="15">
        <v>1.55</v>
      </c>
      <c r="D42" s="14">
        <v>1</v>
      </c>
      <c r="E42" s="23">
        <f>ROUND(C42*D42,2)</f>
        <v>1.55</v>
      </c>
      <c r="F42" s="16">
        <v>0</v>
      </c>
      <c r="G42" s="23">
        <f>ROUND(E42*F42,2)</f>
        <v>0</v>
      </c>
      <c r="H42" s="23">
        <f>ROUND(E42-G42,2)</f>
        <v>1.55</v>
      </c>
    </row>
    <row r="43" spans="1:8" x14ac:dyDescent="0.25">
      <c r="A43" s="13" t="s">
        <v>117</v>
      </c>
      <c r="C43" s="23"/>
      <c r="E43" s="23"/>
    </row>
    <row r="44" spans="1:8" x14ac:dyDescent="0.25">
      <c r="A44" s="14" t="s">
        <v>118</v>
      </c>
      <c r="B44" s="14" t="s">
        <v>48</v>
      </c>
      <c r="C44" s="15">
        <v>10</v>
      </c>
      <c r="D44" s="14">
        <v>0.33300000000000002</v>
      </c>
      <c r="E44" s="23">
        <f>ROUND(C44*D44,2)</f>
        <v>3.33</v>
      </c>
      <c r="F44" s="16">
        <v>0</v>
      </c>
      <c r="G44" s="23">
        <f>ROUND(E44*F44,2)</f>
        <v>0</v>
      </c>
      <c r="H44" s="23">
        <f>ROUND(E44-G44,2)</f>
        <v>3.33</v>
      </c>
    </row>
    <row r="45" spans="1:8" x14ac:dyDescent="0.25">
      <c r="A45" s="13" t="s">
        <v>37</v>
      </c>
      <c r="C45" s="23"/>
      <c r="E45" s="23"/>
    </row>
    <row r="46" spans="1:8" x14ac:dyDescent="0.25">
      <c r="A46" s="14" t="s">
        <v>38</v>
      </c>
      <c r="B46" s="14" t="s">
        <v>39</v>
      </c>
      <c r="C46" s="15">
        <v>19.28</v>
      </c>
      <c r="D46" s="14">
        <v>7.1999999999999995E-2</v>
      </c>
      <c r="E46" s="23">
        <f>ROUND(C46*D46,2)</f>
        <v>1.39</v>
      </c>
      <c r="F46" s="16">
        <v>0</v>
      </c>
      <c r="G46" s="23">
        <f>ROUND(E46*F46,2)</f>
        <v>0</v>
      </c>
      <c r="H46" s="23">
        <f>ROUND(E46-G46,2)</f>
        <v>1.39</v>
      </c>
    </row>
    <row r="47" spans="1:8" x14ac:dyDescent="0.25">
      <c r="A47" s="14" t="s">
        <v>133</v>
      </c>
      <c r="B47" s="14" t="s">
        <v>39</v>
      </c>
      <c r="C47" s="15">
        <v>19.28</v>
      </c>
      <c r="D47" s="14">
        <v>8.5099999999999995E-2</v>
      </c>
      <c r="E47" s="23">
        <f>ROUND(C47*D47,2)</f>
        <v>1.64</v>
      </c>
      <c r="F47" s="16">
        <v>0</v>
      </c>
      <c r="G47" s="23">
        <f>ROUND(E47*F47,2)</f>
        <v>0</v>
      </c>
      <c r="H47" s="23">
        <f>ROUND(E47-G47,2)</f>
        <v>1.64</v>
      </c>
    </row>
    <row r="48" spans="1:8" x14ac:dyDescent="0.25">
      <c r="A48" s="14" t="s">
        <v>91</v>
      </c>
      <c r="B48" s="14" t="s">
        <v>39</v>
      </c>
      <c r="C48" s="15">
        <v>19.28</v>
      </c>
      <c r="D48" s="14">
        <v>1.18E-2</v>
      </c>
      <c r="E48" s="23">
        <f>ROUND(C48*D48,2)</f>
        <v>0.23</v>
      </c>
      <c r="F48" s="16">
        <v>0</v>
      </c>
      <c r="G48" s="23">
        <f>ROUND(E48*F48,2)</f>
        <v>0</v>
      </c>
      <c r="H48" s="23">
        <f>ROUND(E48-G48,2)</f>
        <v>0.23</v>
      </c>
    </row>
    <row r="49" spans="1:8" x14ac:dyDescent="0.25">
      <c r="A49" s="13" t="s">
        <v>40</v>
      </c>
      <c r="C49" s="23"/>
      <c r="E49" s="23"/>
    </row>
    <row r="50" spans="1:8" x14ac:dyDescent="0.25">
      <c r="A50" s="14" t="s">
        <v>41</v>
      </c>
      <c r="B50" s="14" t="s">
        <v>39</v>
      </c>
      <c r="C50" s="15">
        <v>9.06</v>
      </c>
      <c r="D50" s="14">
        <v>5.1900000000000002E-2</v>
      </c>
      <c r="E50" s="23">
        <f>ROUND(C50*D50,2)</f>
        <v>0.47</v>
      </c>
      <c r="F50" s="16">
        <v>0</v>
      </c>
      <c r="G50" s="23">
        <f>ROUND(E50*F50,2)</f>
        <v>0</v>
      </c>
      <c r="H50" s="23">
        <f>ROUND(E50-G50,2)</f>
        <v>0.47</v>
      </c>
    </row>
    <row r="51" spans="1:8" x14ac:dyDescent="0.25">
      <c r="A51" s="13" t="s">
        <v>43</v>
      </c>
      <c r="C51" s="23"/>
      <c r="E51" s="23"/>
    </row>
    <row r="52" spans="1:8" x14ac:dyDescent="0.25">
      <c r="A52" s="14" t="s">
        <v>42</v>
      </c>
      <c r="B52" s="14" t="s">
        <v>39</v>
      </c>
      <c r="C52" s="15">
        <v>9.06</v>
      </c>
      <c r="D52" s="14">
        <v>5.0799999999999998E-2</v>
      </c>
      <c r="E52" s="23">
        <f>ROUND(C52*D52,2)</f>
        <v>0.46</v>
      </c>
      <c r="F52" s="16">
        <v>0</v>
      </c>
      <c r="G52" s="23">
        <f>ROUND(E52*F52,2)</f>
        <v>0</v>
      </c>
      <c r="H52" s="23">
        <f>ROUND(E52-G52,2)</f>
        <v>0.46</v>
      </c>
    </row>
    <row r="53" spans="1:8" x14ac:dyDescent="0.25">
      <c r="A53" s="14" t="s">
        <v>91</v>
      </c>
      <c r="B53" s="14" t="s">
        <v>39</v>
      </c>
      <c r="C53" s="15">
        <v>9.06</v>
      </c>
      <c r="D53" s="14">
        <v>5.8999999999999999E-3</v>
      </c>
      <c r="E53" s="23">
        <f>ROUND(C53*D53,2)</f>
        <v>0.05</v>
      </c>
      <c r="F53" s="16">
        <v>0</v>
      </c>
      <c r="G53" s="23">
        <f>ROUND(E53*F53,2)</f>
        <v>0</v>
      </c>
      <c r="H53" s="23">
        <f>ROUND(E53-G53,2)</f>
        <v>0.05</v>
      </c>
    </row>
    <row r="54" spans="1:8" x14ac:dyDescent="0.25">
      <c r="A54" s="14" t="s">
        <v>44</v>
      </c>
      <c r="B54" s="14" t="s">
        <v>39</v>
      </c>
      <c r="C54" s="15">
        <v>19.21</v>
      </c>
      <c r="D54" s="14">
        <v>0.14530000000000001</v>
      </c>
      <c r="E54" s="23">
        <f>ROUND(C54*D54,2)</f>
        <v>2.79</v>
      </c>
      <c r="F54" s="16">
        <v>0</v>
      </c>
      <c r="G54" s="23">
        <f>ROUND(E54*F54,2)</f>
        <v>0</v>
      </c>
      <c r="H54" s="23">
        <f>ROUND(E54-G54,2)</f>
        <v>2.79</v>
      </c>
    </row>
    <row r="55" spans="1:8" x14ac:dyDescent="0.25">
      <c r="A55" s="13" t="s">
        <v>45</v>
      </c>
      <c r="C55" s="23"/>
      <c r="E55" s="23"/>
    </row>
    <row r="56" spans="1:8" x14ac:dyDescent="0.25">
      <c r="A56" s="14" t="s">
        <v>38</v>
      </c>
      <c r="B56" s="14" t="s">
        <v>19</v>
      </c>
      <c r="C56" s="15">
        <v>2.94</v>
      </c>
      <c r="D56" s="14">
        <v>1.1121000000000001</v>
      </c>
      <c r="E56" s="23">
        <f>ROUND(C56*D56,2)</f>
        <v>3.27</v>
      </c>
      <c r="F56" s="16">
        <v>0</v>
      </c>
      <c r="G56" s="23">
        <f>ROUND(E56*F56,2)</f>
        <v>0</v>
      </c>
      <c r="H56" s="23">
        <f>ROUND(E56-G56,2)</f>
        <v>3.27</v>
      </c>
    </row>
    <row r="57" spans="1:8" x14ac:dyDescent="0.25">
      <c r="A57" s="14" t="s">
        <v>133</v>
      </c>
      <c r="B57" s="14" t="s">
        <v>19</v>
      </c>
      <c r="C57" s="15">
        <v>2.94</v>
      </c>
      <c r="D57" s="14">
        <v>1.4244000000000001</v>
      </c>
      <c r="E57" s="23">
        <f>ROUND(C57*D57,2)</f>
        <v>4.1900000000000004</v>
      </c>
      <c r="F57" s="16">
        <v>0</v>
      </c>
      <c r="G57" s="23">
        <f>ROUND(E57*F57,2)</f>
        <v>0</v>
      </c>
      <c r="H57" s="23">
        <f>ROUND(E57-G57,2)</f>
        <v>4.1900000000000004</v>
      </c>
    </row>
    <row r="58" spans="1:8" x14ac:dyDescent="0.25">
      <c r="A58" s="14" t="s">
        <v>91</v>
      </c>
      <c r="B58" s="14" t="s">
        <v>19</v>
      </c>
      <c r="C58" s="15">
        <v>2.94</v>
      </c>
      <c r="D58" s="14">
        <v>0.1497</v>
      </c>
      <c r="E58" s="23">
        <f>ROUND(C58*D58,2)</f>
        <v>0.44</v>
      </c>
      <c r="F58" s="16">
        <v>0</v>
      </c>
      <c r="G58" s="23">
        <f>ROUND(E58*F58,2)</f>
        <v>0</v>
      </c>
      <c r="H58" s="23">
        <f>ROUND(E58-G58,2)</f>
        <v>0.44</v>
      </c>
    </row>
    <row r="59" spans="1:8" x14ac:dyDescent="0.25">
      <c r="A59" s="14" t="s">
        <v>220</v>
      </c>
      <c r="B59" s="14" t="s">
        <v>19</v>
      </c>
      <c r="C59" s="15">
        <v>2.94</v>
      </c>
      <c r="D59" s="14">
        <v>16.4057</v>
      </c>
      <c r="E59" s="23">
        <f>ROUND(C59*D59,2)</f>
        <v>48.23</v>
      </c>
      <c r="F59" s="16">
        <v>0</v>
      </c>
      <c r="G59" s="23">
        <f>ROUND(E59*F59,2)</f>
        <v>0</v>
      </c>
      <c r="H59" s="23">
        <f>ROUND(E59-G59,2)</f>
        <v>48.23</v>
      </c>
    </row>
    <row r="60" spans="1:8" x14ac:dyDescent="0.25">
      <c r="A60" s="13" t="s">
        <v>47</v>
      </c>
      <c r="C60" s="23"/>
      <c r="E60" s="23"/>
    </row>
    <row r="61" spans="1:8" x14ac:dyDescent="0.25">
      <c r="A61" s="14" t="s">
        <v>42</v>
      </c>
      <c r="B61" s="14" t="s">
        <v>48</v>
      </c>
      <c r="C61" s="15">
        <v>5.27</v>
      </c>
      <c r="D61" s="14">
        <v>1</v>
      </c>
      <c r="E61" s="23">
        <f t="shared" ref="E61:E66" si="0">ROUND(C61*D61,2)</f>
        <v>5.27</v>
      </c>
      <c r="F61" s="16">
        <v>0</v>
      </c>
      <c r="G61" s="23">
        <f t="shared" ref="G61:G66" si="1">ROUND(E61*F61,2)</f>
        <v>0</v>
      </c>
      <c r="H61" s="23">
        <f t="shared" ref="H61:H68" si="2">ROUND(E61-G61,2)</f>
        <v>5.27</v>
      </c>
    </row>
    <row r="62" spans="1:8" x14ac:dyDescent="0.25">
      <c r="A62" s="14" t="s">
        <v>38</v>
      </c>
      <c r="B62" s="14" t="s">
        <v>48</v>
      </c>
      <c r="C62" s="15">
        <v>0.89</v>
      </c>
      <c r="D62" s="14">
        <v>1</v>
      </c>
      <c r="E62" s="23">
        <f t="shared" si="0"/>
        <v>0.89</v>
      </c>
      <c r="F62" s="16">
        <v>0</v>
      </c>
      <c r="G62" s="23">
        <f t="shared" si="1"/>
        <v>0</v>
      </c>
      <c r="H62" s="23">
        <f t="shared" si="2"/>
        <v>0.89</v>
      </c>
    </row>
    <row r="63" spans="1:8" x14ac:dyDescent="0.25">
      <c r="A63" s="14" t="s">
        <v>133</v>
      </c>
      <c r="B63" s="14" t="s">
        <v>48</v>
      </c>
      <c r="C63" s="15">
        <v>4.97</v>
      </c>
      <c r="D63" s="14">
        <v>1</v>
      </c>
      <c r="E63" s="23">
        <f t="shared" si="0"/>
        <v>4.97</v>
      </c>
      <c r="F63" s="16">
        <v>0</v>
      </c>
      <c r="G63" s="23">
        <f t="shared" si="1"/>
        <v>0</v>
      </c>
      <c r="H63" s="23">
        <f t="shared" si="2"/>
        <v>4.97</v>
      </c>
    </row>
    <row r="64" spans="1:8" x14ac:dyDescent="0.25">
      <c r="A64" s="14" t="s">
        <v>91</v>
      </c>
      <c r="B64" s="14" t="s">
        <v>48</v>
      </c>
      <c r="C64" s="15">
        <v>0.22</v>
      </c>
      <c r="D64" s="14">
        <v>1</v>
      </c>
      <c r="E64" s="23">
        <f t="shared" si="0"/>
        <v>0.22</v>
      </c>
      <c r="F64" s="16">
        <v>0</v>
      </c>
      <c r="G64" s="23">
        <f t="shared" si="1"/>
        <v>0</v>
      </c>
      <c r="H64" s="23">
        <f t="shared" si="2"/>
        <v>0.22</v>
      </c>
    </row>
    <row r="65" spans="1:8" x14ac:dyDescent="0.25">
      <c r="A65" s="14" t="s">
        <v>220</v>
      </c>
      <c r="B65" s="14" t="s">
        <v>48</v>
      </c>
      <c r="C65" s="15">
        <v>12</v>
      </c>
      <c r="D65" s="14">
        <v>1</v>
      </c>
      <c r="E65" s="23">
        <f t="shared" si="0"/>
        <v>12</v>
      </c>
      <c r="F65" s="16">
        <v>0</v>
      </c>
      <c r="G65" s="23">
        <f t="shared" si="1"/>
        <v>0</v>
      </c>
      <c r="H65" s="23">
        <f t="shared" si="2"/>
        <v>12</v>
      </c>
    </row>
    <row r="66" spans="1:8" x14ac:dyDescent="0.25">
      <c r="A66" s="9" t="s">
        <v>49</v>
      </c>
      <c r="B66" s="9" t="s">
        <v>48</v>
      </c>
      <c r="C66" s="10">
        <v>16.64</v>
      </c>
      <c r="D66" s="9">
        <v>1</v>
      </c>
      <c r="E66" s="22">
        <f t="shared" si="0"/>
        <v>16.64</v>
      </c>
      <c r="F66" s="11">
        <v>0</v>
      </c>
      <c r="G66" s="22">
        <f t="shared" si="1"/>
        <v>0</v>
      </c>
      <c r="H66" s="22">
        <f t="shared" si="2"/>
        <v>16.64</v>
      </c>
    </row>
    <row r="67" spans="1:8" x14ac:dyDescent="0.25">
      <c r="A67" s="7" t="s">
        <v>50</v>
      </c>
      <c r="C67" s="23"/>
      <c r="E67" s="23">
        <f>SUM(E12:E66)</f>
        <v>444.73</v>
      </c>
      <c r="G67" s="12">
        <f>SUM(G12:G66)</f>
        <v>0</v>
      </c>
      <c r="H67" s="12">
        <f t="shared" si="2"/>
        <v>444.73</v>
      </c>
    </row>
    <row r="68" spans="1:8" x14ac:dyDescent="0.25">
      <c r="A68" s="7" t="s">
        <v>51</v>
      </c>
      <c r="C68" s="23"/>
      <c r="E68" s="23" t="e">
        <f>+#REF!-E67</f>
        <v>#REF!</v>
      </c>
      <c r="G68" s="12" t="e">
        <f>+#REF!-G67</f>
        <v>#REF!</v>
      </c>
      <c r="H68" s="12" t="e">
        <f t="shared" si="2"/>
        <v>#REF!</v>
      </c>
    </row>
    <row r="69" spans="1:8" x14ac:dyDescent="0.25">
      <c r="A69" t="s">
        <v>12</v>
      </c>
      <c r="C69" s="23"/>
      <c r="E69" s="23"/>
    </row>
    <row r="70" spans="1:8" x14ac:dyDescent="0.25">
      <c r="A70" s="7" t="s">
        <v>52</v>
      </c>
      <c r="C70" s="23"/>
      <c r="E70" s="23"/>
    </row>
    <row r="71" spans="1:8" x14ac:dyDescent="0.25">
      <c r="A71" s="14" t="s">
        <v>42</v>
      </c>
      <c r="B71" s="14" t="s">
        <v>48</v>
      </c>
      <c r="C71" s="15">
        <v>12.03</v>
      </c>
      <c r="D71" s="14">
        <v>1</v>
      </c>
      <c r="E71" s="23">
        <f>ROUND(C71*D71,2)</f>
        <v>12.03</v>
      </c>
      <c r="F71" s="16">
        <v>0</v>
      </c>
      <c r="G71" s="23">
        <f>ROUND(E71*F71,2)</f>
        <v>0</v>
      </c>
      <c r="H71" s="23">
        <f t="shared" ref="H71:H78" si="3">ROUND(E71-G71,2)</f>
        <v>12.03</v>
      </c>
    </row>
    <row r="72" spans="1:8" x14ac:dyDescent="0.25">
      <c r="A72" s="14" t="s">
        <v>38</v>
      </c>
      <c r="B72" s="14" t="s">
        <v>48</v>
      </c>
      <c r="C72" s="15">
        <v>6.88</v>
      </c>
      <c r="D72" s="14">
        <v>1</v>
      </c>
      <c r="E72" s="23">
        <f>ROUND(C72*D72,2)</f>
        <v>6.88</v>
      </c>
      <c r="F72" s="16">
        <v>0</v>
      </c>
      <c r="G72" s="23">
        <f>ROUND(E72*F72,2)</f>
        <v>0</v>
      </c>
      <c r="H72" s="23">
        <f t="shared" si="3"/>
        <v>6.88</v>
      </c>
    </row>
    <row r="73" spans="1:8" x14ac:dyDescent="0.25">
      <c r="A73" s="14" t="s">
        <v>133</v>
      </c>
      <c r="B73" s="14" t="s">
        <v>48</v>
      </c>
      <c r="C73" s="15">
        <v>23.78</v>
      </c>
      <c r="D73" s="14">
        <v>1</v>
      </c>
      <c r="E73" s="23">
        <f>ROUND(C73*D73,2)</f>
        <v>23.78</v>
      </c>
      <c r="F73" s="16">
        <v>0</v>
      </c>
      <c r="G73" s="23">
        <f>ROUND(E73*F73,2)</f>
        <v>0</v>
      </c>
      <c r="H73" s="23">
        <f t="shared" si="3"/>
        <v>23.78</v>
      </c>
    </row>
    <row r="74" spans="1:8" x14ac:dyDescent="0.25">
      <c r="A74" s="14" t="s">
        <v>91</v>
      </c>
      <c r="B74" s="14" t="s">
        <v>48</v>
      </c>
      <c r="C74" s="15">
        <v>1.79</v>
      </c>
      <c r="D74" s="14">
        <v>1</v>
      </c>
      <c r="E74" s="23">
        <f>ROUND(C74*D74,2)</f>
        <v>1.79</v>
      </c>
      <c r="F74" s="16">
        <v>0</v>
      </c>
      <c r="G74" s="23">
        <f>ROUND(E74*F74,2)</f>
        <v>0</v>
      </c>
      <c r="H74" s="23">
        <f t="shared" si="3"/>
        <v>1.79</v>
      </c>
    </row>
    <row r="75" spans="1:8" x14ac:dyDescent="0.25">
      <c r="A75" s="9" t="s">
        <v>220</v>
      </c>
      <c r="B75" s="9" t="s">
        <v>48</v>
      </c>
      <c r="C75" s="10">
        <v>56.45</v>
      </c>
      <c r="D75" s="9">
        <v>1</v>
      </c>
      <c r="E75" s="22">
        <f>ROUND(C75*D75,2)</f>
        <v>56.45</v>
      </c>
      <c r="F75" s="11">
        <v>0</v>
      </c>
      <c r="G75" s="22">
        <f>ROUND(E75*F75,2)</f>
        <v>0</v>
      </c>
      <c r="H75" s="22">
        <f t="shared" si="3"/>
        <v>56.45</v>
      </c>
    </row>
    <row r="76" spans="1:8" x14ac:dyDescent="0.25">
      <c r="A76" s="7" t="s">
        <v>53</v>
      </c>
      <c r="C76" s="23"/>
      <c r="E76" s="23">
        <f>SUM(E71:E75)</f>
        <v>100.93</v>
      </c>
      <c r="G76" s="12">
        <f>SUM(G71:G75)</f>
        <v>0</v>
      </c>
      <c r="H76" s="12">
        <f t="shared" si="3"/>
        <v>100.93</v>
      </c>
    </row>
    <row r="77" spans="1:8" x14ac:dyDescent="0.25">
      <c r="A77" s="7" t="s">
        <v>54</v>
      </c>
      <c r="C77" s="23"/>
      <c r="E77" s="23">
        <f>+E67+E76</f>
        <v>545.66000000000008</v>
      </c>
      <c r="G77" s="12">
        <f>+G67+G76</f>
        <v>0</v>
      </c>
      <c r="H77" s="12">
        <f t="shared" si="3"/>
        <v>545.66</v>
      </c>
    </row>
    <row r="78" spans="1:8" x14ac:dyDescent="0.25">
      <c r="A78" s="7" t="s">
        <v>55</v>
      </c>
      <c r="C78" s="23"/>
      <c r="E78" s="23" t="e">
        <f>+#REF!-E77</f>
        <v>#REF!</v>
      </c>
      <c r="G78" s="12" t="e">
        <f>+#REF!-G77</f>
        <v>#REF!</v>
      </c>
      <c r="H78" s="12" t="e">
        <f t="shared" si="3"/>
        <v>#REF!</v>
      </c>
    </row>
    <row r="79" spans="1:8" x14ac:dyDescent="0.25">
      <c r="A79" t="s">
        <v>119</v>
      </c>
      <c r="C79" s="23"/>
      <c r="E79" s="23"/>
    </row>
    <row r="80" spans="1:8" x14ac:dyDescent="0.25">
      <c r="A80" t="s">
        <v>483</v>
      </c>
      <c r="C80" s="23"/>
      <c r="E80" s="23"/>
    </row>
    <row r="81" spans="1:5" x14ac:dyDescent="0.25">
      <c r="C81" s="23"/>
      <c r="E81" s="23"/>
    </row>
    <row r="82" spans="1:5" x14ac:dyDescent="0.25">
      <c r="A82" s="7" t="s">
        <v>120</v>
      </c>
      <c r="C82" s="23"/>
      <c r="E82" s="23"/>
    </row>
    <row r="83" spans="1:5" x14ac:dyDescent="0.25">
      <c r="A83" s="7" t="s">
        <v>121</v>
      </c>
      <c r="C83" s="23"/>
      <c r="E83" s="23"/>
    </row>
    <row r="98" spans="1:8" x14ac:dyDescent="0.25">
      <c r="A98" t="str" cm="1">
        <f t="array" aca="1" ref="A98" ca="1">MID(CELL("filename",A1),FIND("]",CELL("filename",A1))+1,256)</f>
        <v>soy4</v>
      </c>
    </row>
    <row r="99" spans="1:8" x14ac:dyDescent="0.25">
      <c r="A99" s="7" t="s">
        <v>50</v>
      </c>
      <c r="E99" s="25">
        <f>VLOOKUP(A99,$A$1:$H$98,5,FALSE)</f>
        <v>444.73</v>
      </c>
    </row>
    <row r="100" spans="1:8" x14ac:dyDescent="0.25">
      <c r="A100" s="7" t="s">
        <v>288</v>
      </c>
      <c r="E100" s="25">
        <f>VLOOKUP(A100,$A$1:$H$98,5,FALSE)</f>
        <v>100.93</v>
      </c>
    </row>
    <row r="101" spans="1:8" x14ac:dyDescent="0.25">
      <c r="A101" s="7" t="s">
        <v>289</v>
      </c>
      <c r="E101" s="25">
        <f t="shared" ref="E101:E102" si="4">VLOOKUP(A101,$A$1:$H$98,5,FALSE)</f>
        <v>545.66000000000008</v>
      </c>
    </row>
    <row r="102" spans="1:8" x14ac:dyDescent="0.25">
      <c r="A102" s="7" t="s">
        <v>55</v>
      </c>
      <c r="E102" s="25" t="e">
        <f t="shared" si="4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49597-1EE7-4736-8662-8686A31EB14F}">
  <sheetPr codeName="Sheet72"/>
  <dimension ref="A1:H116"/>
  <sheetViews>
    <sheetView topLeftCell="A4" workbookViewId="0">
      <selection activeCell="D7" sqref="D7"/>
    </sheetView>
  </sheetViews>
  <sheetFormatPr defaultRowHeight="15" x14ac:dyDescent="0.25"/>
  <cols>
    <col min="1" max="1" width="25.5703125" customWidth="1"/>
  </cols>
  <sheetData>
    <row r="1" spans="1:8" x14ac:dyDescent="0.25">
      <c r="A1" s="81" t="s">
        <v>161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378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523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10</v>
      </c>
      <c r="B7" s="9" t="s">
        <v>123</v>
      </c>
      <c r="C7" s="28">
        <f>IF(Calculator!B7="Soybeans",Calculator!B15,IF(Calculator!B20="Soybeans",Calculator!B28,13.66))</f>
        <v>10.6</v>
      </c>
      <c r="D7" s="29">
        <f>IF(Calculator!B7="Soybeans",Calculator!B11,IF(Calculator!B20="Soybeans",Calculator!B24,42))</f>
        <v>60</v>
      </c>
      <c r="E7" s="22">
        <f>ROUND(C7*D7,2)</f>
        <v>636</v>
      </c>
      <c r="F7" s="11">
        <v>0</v>
      </c>
      <c r="G7" s="22">
        <f>ROUND(E7*F7,2)</f>
        <v>0</v>
      </c>
      <c r="H7" s="22">
        <f>ROUND(E7-G7,2)</f>
        <v>636</v>
      </c>
    </row>
    <row r="8" spans="1:8" x14ac:dyDescent="0.25">
      <c r="A8" s="7" t="s">
        <v>11</v>
      </c>
      <c r="C8" s="23"/>
      <c r="E8" s="23">
        <f>SUM(E7:E7)</f>
        <v>636</v>
      </c>
      <c r="G8" s="12">
        <f>SUM(G7:G7)</f>
        <v>0</v>
      </c>
      <c r="H8" s="12">
        <f>ROUND(E8-G8,2)</f>
        <v>636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2</v>
      </c>
      <c r="E12" s="23">
        <f>ROUND(C12*D12,2)</f>
        <v>16.100000000000001</v>
      </c>
      <c r="F12" s="16">
        <v>0</v>
      </c>
      <c r="G12" s="23">
        <f>ROUND(E12*F12,2)</f>
        <v>0</v>
      </c>
      <c r="H12" s="23">
        <f>ROUND(E12-G12,2)</f>
        <v>16.100000000000001</v>
      </c>
    </row>
    <row r="13" spans="1:8" x14ac:dyDescent="0.25">
      <c r="A13" s="13" t="s">
        <v>17</v>
      </c>
      <c r="C13" s="23"/>
      <c r="E13" s="23"/>
    </row>
    <row r="14" spans="1:8" x14ac:dyDescent="0.25">
      <c r="A14" s="14" t="s">
        <v>135</v>
      </c>
      <c r="B14" s="14" t="s">
        <v>18</v>
      </c>
      <c r="C14" s="15">
        <v>0.32</v>
      </c>
      <c r="D14" s="14">
        <v>16</v>
      </c>
      <c r="E14" s="23">
        <f>ROUND(C14*D14,2)</f>
        <v>5.12</v>
      </c>
      <c r="F14" s="16">
        <v>0</v>
      </c>
      <c r="G14" s="23">
        <f>ROUND(E14*F14,2)</f>
        <v>0</v>
      </c>
      <c r="H14" s="23">
        <f>ROUND(E14-G14,2)</f>
        <v>5.12</v>
      </c>
    </row>
    <row r="15" spans="1:8" x14ac:dyDescent="0.25">
      <c r="A15" s="13" t="s">
        <v>20</v>
      </c>
      <c r="C15" s="23"/>
      <c r="E15" s="23"/>
    </row>
    <row r="16" spans="1:8" x14ac:dyDescent="0.25">
      <c r="A16" s="14" t="s">
        <v>124</v>
      </c>
      <c r="B16" s="14" t="s">
        <v>21</v>
      </c>
      <c r="C16" s="15">
        <v>32.25</v>
      </c>
      <c r="D16" s="14">
        <v>0.66</v>
      </c>
      <c r="E16" s="23">
        <f>ROUND(C16*D16,2)</f>
        <v>21.29</v>
      </c>
      <c r="F16" s="16">
        <v>0</v>
      </c>
      <c r="G16" s="23">
        <f>ROUND(E16*F16,2)</f>
        <v>0</v>
      </c>
      <c r="H16" s="23">
        <f>ROUND(E16-G16,2)</f>
        <v>21.29</v>
      </c>
    </row>
    <row r="17" spans="1:8" x14ac:dyDescent="0.25">
      <c r="A17" s="14" t="s">
        <v>22</v>
      </c>
      <c r="B17" s="14" t="s">
        <v>21</v>
      </c>
      <c r="C17" s="15">
        <v>25.56</v>
      </c>
      <c r="D17" s="14">
        <v>1</v>
      </c>
      <c r="E17" s="23">
        <f>ROUND(C17*D17,2)</f>
        <v>25.56</v>
      </c>
      <c r="F17" s="16">
        <v>0</v>
      </c>
      <c r="G17" s="23">
        <f>ROUND(E17*F17,2)</f>
        <v>0</v>
      </c>
      <c r="H17" s="23">
        <f>ROUND(E17-G17,2)</f>
        <v>25.56</v>
      </c>
    </row>
    <row r="18" spans="1:8" x14ac:dyDescent="0.25">
      <c r="A18" s="13" t="s">
        <v>23</v>
      </c>
      <c r="C18" s="23"/>
      <c r="E18" s="23"/>
    </row>
    <row r="19" spans="1:8" x14ac:dyDescent="0.25">
      <c r="A19" s="14" t="s">
        <v>319</v>
      </c>
      <c r="B19" s="14" t="s">
        <v>18</v>
      </c>
      <c r="C19" s="15">
        <v>4.46</v>
      </c>
      <c r="D19" s="14">
        <v>1.6</v>
      </c>
      <c r="E19" s="23">
        <f>ROUND(C19*D19,2)</f>
        <v>7.14</v>
      </c>
      <c r="F19" s="16">
        <v>0</v>
      </c>
      <c r="G19" s="23">
        <f>ROUND(E19*F19,2)</f>
        <v>0</v>
      </c>
      <c r="H19" s="23">
        <f>ROUND(E19-G19,2)</f>
        <v>7.14</v>
      </c>
    </row>
    <row r="20" spans="1:8" x14ac:dyDescent="0.25">
      <c r="A20" s="13" t="s">
        <v>24</v>
      </c>
      <c r="C20" s="23"/>
      <c r="E20" s="23"/>
    </row>
    <row r="21" spans="1:8" x14ac:dyDescent="0.25">
      <c r="A21" s="14" t="s">
        <v>25</v>
      </c>
      <c r="B21" s="14" t="s">
        <v>18</v>
      </c>
      <c r="C21" s="15">
        <v>0.12</v>
      </c>
      <c r="D21" s="14">
        <v>64</v>
      </c>
      <c r="E21" s="23">
        <f t="shared" ref="E21:E26" si="0">ROUND(C21*D21,2)</f>
        <v>7.68</v>
      </c>
      <c r="F21" s="16">
        <v>0</v>
      </c>
      <c r="G21" s="23">
        <f t="shared" ref="G21:G26" si="1">ROUND(E21*F21,2)</f>
        <v>0</v>
      </c>
      <c r="H21" s="23">
        <f t="shared" ref="H21:H26" si="2">ROUND(E21-G21,2)</f>
        <v>7.68</v>
      </c>
    </row>
    <row r="22" spans="1:8" x14ac:dyDescent="0.25">
      <c r="A22" s="14" t="s">
        <v>137</v>
      </c>
      <c r="B22" s="14" t="s">
        <v>26</v>
      </c>
      <c r="C22" s="15">
        <v>2.69</v>
      </c>
      <c r="D22" s="14">
        <v>2</v>
      </c>
      <c r="E22" s="23">
        <f t="shared" si="0"/>
        <v>5.38</v>
      </c>
      <c r="F22" s="16">
        <v>0</v>
      </c>
      <c r="G22" s="23">
        <f t="shared" si="1"/>
        <v>0</v>
      </c>
      <c r="H22" s="23">
        <f t="shared" si="2"/>
        <v>5.38</v>
      </c>
    </row>
    <row r="23" spans="1:8" x14ac:dyDescent="0.25">
      <c r="A23" s="14" t="s">
        <v>139</v>
      </c>
      <c r="B23" s="14" t="s">
        <v>26</v>
      </c>
      <c r="C23" s="15">
        <v>6.86</v>
      </c>
      <c r="D23" s="14">
        <v>2</v>
      </c>
      <c r="E23" s="23">
        <f t="shared" si="0"/>
        <v>13.72</v>
      </c>
      <c r="F23" s="16">
        <v>0</v>
      </c>
      <c r="G23" s="23">
        <f t="shared" si="1"/>
        <v>0</v>
      </c>
      <c r="H23" s="23">
        <f t="shared" si="2"/>
        <v>13.72</v>
      </c>
    </row>
    <row r="24" spans="1:8" x14ac:dyDescent="0.25">
      <c r="A24" s="14" t="s">
        <v>105</v>
      </c>
      <c r="B24" s="14" t="s">
        <v>18</v>
      </c>
      <c r="C24" s="15">
        <v>0.32</v>
      </c>
      <c r="D24" s="14">
        <v>32</v>
      </c>
      <c r="E24" s="23">
        <f t="shared" si="0"/>
        <v>10.24</v>
      </c>
      <c r="F24" s="16">
        <v>0</v>
      </c>
      <c r="G24" s="23">
        <f t="shared" si="1"/>
        <v>0</v>
      </c>
      <c r="H24" s="23">
        <f t="shared" si="2"/>
        <v>10.24</v>
      </c>
    </row>
    <row r="25" spans="1:8" x14ac:dyDescent="0.25">
      <c r="A25" s="14" t="s">
        <v>370</v>
      </c>
      <c r="B25" s="14" t="s">
        <v>26</v>
      </c>
      <c r="C25" s="15">
        <v>6.07</v>
      </c>
      <c r="D25" s="14">
        <v>3.5</v>
      </c>
      <c r="E25" s="23">
        <f t="shared" si="0"/>
        <v>21.25</v>
      </c>
      <c r="F25" s="16">
        <v>0</v>
      </c>
      <c r="G25" s="23">
        <f t="shared" si="1"/>
        <v>0</v>
      </c>
      <c r="H25" s="23">
        <f t="shared" si="2"/>
        <v>21.25</v>
      </c>
    </row>
    <row r="26" spans="1:8" x14ac:dyDescent="0.25">
      <c r="A26" s="14" t="s">
        <v>74</v>
      </c>
      <c r="B26" s="14" t="s">
        <v>26</v>
      </c>
      <c r="C26" s="15">
        <v>7.79</v>
      </c>
      <c r="D26" s="14">
        <v>1</v>
      </c>
      <c r="E26" s="23">
        <f t="shared" si="0"/>
        <v>7.79</v>
      </c>
      <c r="F26" s="16">
        <v>0</v>
      </c>
      <c r="G26" s="23">
        <f t="shared" si="1"/>
        <v>0</v>
      </c>
      <c r="H26" s="23">
        <f t="shared" si="2"/>
        <v>7.79</v>
      </c>
    </row>
    <row r="27" spans="1:8" x14ac:dyDescent="0.25">
      <c r="A27" s="13" t="s">
        <v>27</v>
      </c>
      <c r="C27" s="23"/>
      <c r="E27" s="23"/>
    </row>
    <row r="28" spans="1:8" x14ac:dyDescent="0.25">
      <c r="A28" s="14" t="s">
        <v>140</v>
      </c>
      <c r="B28" s="14" t="s">
        <v>29</v>
      </c>
      <c r="C28" s="15">
        <v>7.97</v>
      </c>
      <c r="D28" s="14">
        <v>0.75</v>
      </c>
      <c r="E28" s="23">
        <f>ROUND(C28*D28,2)</f>
        <v>5.98</v>
      </c>
      <c r="F28" s="16">
        <v>0</v>
      </c>
      <c r="G28" s="23">
        <f>ROUND(E28*F28,2)</f>
        <v>0</v>
      </c>
      <c r="H28" s="23">
        <f>ROUND(E28-G28,2)</f>
        <v>5.98</v>
      </c>
    </row>
    <row r="29" spans="1:8" x14ac:dyDescent="0.25">
      <c r="A29" s="13" t="s">
        <v>33</v>
      </c>
      <c r="C29" s="23"/>
      <c r="E29" s="23"/>
    </row>
    <row r="30" spans="1:8" x14ac:dyDescent="0.25">
      <c r="A30" s="14" t="s">
        <v>320</v>
      </c>
      <c r="B30" s="14" t="s">
        <v>29</v>
      </c>
      <c r="C30" s="15">
        <v>1.44</v>
      </c>
      <c r="D30" s="14">
        <v>50</v>
      </c>
      <c r="E30" s="23">
        <f>ROUND(C30*D30,2)</f>
        <v>72</v>
      </c>
      <c r="F30" s="16">
        <v>0</v>
      </c>
      <c r="G30" s="23">
        <f>ROUND(E30*F30,2)</f>
        <v>0</v>
      </c>
      <c r="H30" s="23">
        <f>ROUND(E30-G30,2)</f>
        <v>72</v>
      </c>
    </row>
    <row r="31" spans="1:8" x14ac:dyDescent="0.25">
      <c r="A31" s="13" t="s">
        <v>113</v>
      </c>
      <c r="C31" s="23"/>
      <c r="E31" s="23"/>
    </row>
    <row r="32" spans="1:8" x14ac:dyDescent="0.25">
      <c r="A32" s="14" t="s">
        <v>114</v>
      </c>
      <c r="B32" s="14" t="s">
        <v>26</v>
      </c>
      <c r="C32" s="15">
        <v>3.3</v>
      </c>
      <c r="D32" s="14">
        <v>0.6</v>
      </c>
      <c r="E32" s="23">
        <f>ROUND(C32*D32,2)</f>
        <v>1.98</v>
      </c>
      <c r="F32" s="16">
        <v>0</v>
      </c>
      <c r="G32" s="23">
        <f>ROUND(E32*F32,2)</f>
        <v>0</v>
      </c>
      <c r="H32" s="23">
        <f>ROUND(E32-G32,2)</f>
        <v>1.98</v>
      </c>
    </row>
    <row r="33" spans="1:8" x14ac:dyDescent="0.25">
      <c r="A33" s="13" t="s">
        <v>61</v>
      </c>
      <c r="C33" s="23"/>
      <c r="E33" s="23"/>
    </row>
    <row r="34" spans="1:8" x14ac:dyDescent="0.25">
      <c r="A34" s="14" t="s">
        <v>62</v>
      </c>
      <c r="B34" s="14" t="s">
        <v>48</v>
      </c>
      <c r="C34" s="15">
        <v>9</v>
      </c>
      <c r="D34" s="14">
        <v>1</v>
      </c>
      <c r="E34" s="23">
        <f>ROUND(C34*D34,2)</f>
        <v>9</v>
      </c>
      <c r="F34" s="16">
        <v>0</v>
      </c>
      <c r="G34" s="23">
        <f>ROUND(E34*F34,2)</f>
        <v>0</v>
      </c>
      <c r="H34" s="23">
        <f>ROUND(E34-G34,2)</f>
        <v>9</v>
      </c>
    </row>
    <row r="35" spans="1:8" x14ac:dyDescent="0.25">
      <c r="A35" s="13" t="s">
        <v>130</v>
      </c>
      <c r="C35" s="23"/>
      <c r="E35" s="23"/>
    </row>
    <row r="36" spans="1:8" x14ac:dyDescent="0.25">
      <c r="A36" s="14" t="s">
        <v>143</v>
      </c>
      <c r="B36" s="14" t="s">
        <v>123</v>
      </c>
      <c r="C36" s="15">
        <v>0.28999999999999998</v>
      </c>
      <c r="D36" s="14">
        <v>43</v>
      </c>
      <c r="E36" s="23">
        <f>ROUND(C36*D36,2)</f>
        <v>12.47</v>
      </c>
      <c r="F36" s="16">
        <v>0</v>
      </c>
      <c r="G36" s="23">
        <f>ROUND(E36*F36,2)</f>
        <v>0</v>
      </c>
      <c r="H36" s="23">
        <f>ROUND(E36-G36,2)</f>
        <v>12.47</v>
      </c>
    </row>
    <row r="37" spans="1:8" x14ac:dyDescent="0.25">
      <c r="A37" s="13" t="s">
        <v>34</v>
      </c>
      <c r="C37" s="23"/>
      <c r="E37" s="23"/>
    </row>
    <row r="38" spans="1:8" x14ac:dyDescent="0.25">
      <c r="A38" s="14" t="s">
        <v>35</v>
      </c>
      <c r="B38" s="14" t="s">
        <v>36</v>
      </c>
      <c r="C38" s="15">
        <v>63.67</v>
      </c>
      <c r="D38" s="14">
        <v>0.33300000000000002</v>
      </c>
      <c r="E38" s="23">
        <f>ROUND(C38*D38,2)</f>
        <v>21.2</v>
      </c>
      <c r="F38" s="16">
        <v>0</v>
      </c>
      <c r="G38" s="23">
        <f>ROUND(E38*F38,2)</f>
        <v>0</v>
      </c>
      <c r="H38" s="23">
        <f>ROUND(E38-G38,2)</f>
        <v>21.2</v>
      </c>
    </row>
    <row r="39" spans="1:8" x14ac:dyDescent="0.25">
      <c r="A39" s="13" t="s">
        <v>115</v>
      </c>
      <c r="C39" s="23"/>
      <c r="E39" s="23"/>
    </row>
    <row r="40" spans="1:8" x14ac:dyDescent="0.25">
      <c r="A40" s="14" t="s">
        <v>144</v>
      </c>
      <c r="B40" s="14" t="s">
        <v>48</v>
      </c>
      <c r="C40" s="15">
        <v>6.5</v>
      </c>
      <c r="D40" s="14">
        <v>1</v>
      </c>
      <c r="E40" s="23">
        <f>ROUND(C40*D40,2)</f>
        <v>6.5</v>
      </c>
      <c r="F40" s="16">
        <v>0</v>
      </c>
      <c r="G40" s="23">
        <f>ROUND(E40*F40,2)</f>
        <v>0</v>
      </c>
      <c r="H40" s="23">
        <f>ROUND(E40-G40,2)</f>
        <v>6.5</v>
      </c>
    </row>
    <row r="41" spans="1:8" x14ac:dyDescent="0.25">
      <c r="A41" s="13" t="s">
        <v>117</v>
      </c>
      <c r="C41" s="23"/>
      <c r="E41" s="23"/>
    </row>
    <row r="42" spans="1:8" x14ac:dyDescent="0.25">
      <c r="A42" s="14" t="s">
        <v>118</v>
      </c>
      <c r="B42" s="14" t="s">
        <v>48</v>
      </c>
      <c r="C42" s="15">
        <v>10</v>
      </c>
      <c r="D42" s="14">
        <v>0.33300000000000002</v>
      </c>
      <c r="E42" s="23">
        <f>ROUND(C42*D42,2)</f>
        <v>3.33</v>
      </c>
      <c r="F42" s="16">
        <v>0</v>
      </c>
      <c r="G42" s="23">
        <f>ROUND(E42*F42,2)</f>
        <v>0</v>
      </c>
      <c r="H42" s="23">
        <f>ROUND(E42-G42,2)</f>
        <v>3.33</v>
      </c>
    </row>
    <row r="43" spans="1:8" x14ac:dyDescent="0.25">
      <c r="A43" s="13" t="s">
        <v>37</v>
      </c>
      <c r="C43" s="23"/>
      <c r="E43" s="23"/>
    </row>
    <row r="44" spans="1:8" x14ac:dyDescent="0.25">
      <c r="A44" s="14" t="s">
        <v>38</v>
      </c>
      <c r="B44" s="14" t="s">
        <v>39</v>
      </c>
      <c r="C44" s="15">
        <v>19.28</v>
      </c>
      <c r="D44" s="14">
        <v>0.1764</v>
      </c>
      <c r="E44" s="23">
        <f>ROUND(C44*D44,2)</f>
        <v>3.4</v>
      </c>
      <c r="F44" s="16">
        <v>0</v>
      </c>
      <c r="G44" s="23">
        <f>ROUND(E44*F44,2)</f>
        <v>0</v>
      </c>
      <c r="H44" s="23">
        <f>ROUND(E44-G44,2)</f>
        <v>3.4</v>
      </c>
    </row>
    <row r="45" spans="1:8" x14ac:dyDescent="0.25">
      <c r="A45" s="14" t="s">
        <v>133</v>
      </c>
      <c r="B45" s="14" t="s">
        <v>39</v>
      </c>
      <c r="C45" s="15">
        <v>19.28</v>
      </c>
      <c r="D45" s="14">
        <v>8.5099999999999995E-2</v>
      </c>
      <c r="E45" s="23">
        <f>ROUND(C45*D45,2)</f>
        <v>1.64</v>
      </c>
      <c r="F45" s="16">
        <v>0</v>
      </c>
      <c r="G45" s="23">
        <f>ROUND(E45*F45,2)</f>
        <v>0</v>
      </c>
      <c r="H45" s="23">
        <f>ROUND(E45-G45,2)</f>
        <v>1.64</v>
      </c>
    </row>
    <row r="46" spans="1:8" x14ac:dyDescent="0.25">
      <c r="A46" s="14" t="s">
        <v>91</v>
      </c>
      <c r="B46" s="14" t="s">
        <v>39</v>
      </c>
      <c r="C46" s="15">
        <v>19.28</v>
      </c>
      <c r="D46" s="14">
        <v>3.5299999999999998E-2</v>
      </c>
      <c r="E46" s="23">
        <f>ROUND(C46*D46,2)</f>
        <v>0.68</v>
      </c>
      <c r="F46" s="16">
        <v>0</v>
      </c>
      <c r="G46" s="23">
        <f>ROUND(E46*F46,2)</f>
        <v>0</v>
      </c>
      <c r="H46" s="23">
        <f>ROUND(E46-G46,2)</f>
        <v>0.68</v>
      </c>
    </row>
    <row r="47" spans="1:8" x14ac:dyDescent="0.25">
      <c r="A47" s="13" t="s">
        <v>43</v>
      </c>
      <c r="C47" s="23"/>
      <c r="E47" s="23"/>
    </row>
    <row r="48" spans="1:8" x14ac:dyDescent="0.25">
      <c r="A48" s="14" t="s">
        <v>42</v>
      </c>
      <c r="B48" s="14" t="s">
        <v>39</v>
      </c>
      <c r="C48" s="15">
        <v>9.06</v>
      </c>
      <c r="D48" s="14">
        <v>4.7100000000000003E-2</v>
      </c>
      <c r="E48" s="23">
        <f>ROUND(C48*D48,2)</f>
        <v>0.43</v>
      </c>
      <c r="F48" s="16">
        <v>0</v>
      </c>
      <c r="G48" s="23">
        <f>ROUND(E48*F48,2)</f>
        <v>0</v>
      </c>
      <c r="H48" s="23">
        <f>ROUND(E48-G48,2)</f>
        <v>0.43</v>
      </c>
    </row>
    <row r="49" spans="1:8" x14ac:dyDescent="0.25">
      <c r="A49" s="14" t="s">
        <v>91</v>
      </c>
      <c r="B49" s="14" t="s">
        <v>39</v>
      </c>
      <c r="C49" s="15">
        <v>9.06</v>
      </c>
      <c r="D49" s="14">
        <v>1.7600000000000001E-2</v>
      </c>
      <c r="E49" s="23">
        <f>ROUND(C49*D49,2)</f>
        <v>0.16</v>
      </c>
      <c r="F49" s="16">
        <v>0</v>
      </c>
      <c r="G49" s="23">
        <f>ROUND(E49*F49,2)</f>
        <v>0</v>
      </c>
      <c r="H49" s="23">
        <f>ROUND(E49-G49,2)</f>
        <v>0.16</v>
      </c>
    </row>
    <row r="50" spans="1:8" x14ac:dyDescent="0.25">
      <c r="A50" s="14" t="s">
        <v>44</v>
      </c>
      <c r="B50" s="14" t="s">
        <v>39</v>
      </c>
      <c r="C50" s="15">
        <v>19.28</v>
      </c>
      <c r="D50" s="14">
        <v>0.2671</v>
      </c>
      <c r="E50" s="23">
        <f>ROUND(C50*D50,2)</f>
        <v>5.15</v>
      </c>
      <c r="F50" s="16">
        <v>0</v>
      </c>
      <c r="G50" s="23">
        <f>ROUND(E50*F50,2)</f>
        <v>0</v>
      </c>
      <c r="H50" s="23">
        <f>ROUND(E50-G50,2)</f>
        <v>5.15</v>
      </c>
    </row>
    <row r="51" spans="1:8" x14ac:dyDescent="0.25">
      <c r="A51" s="13" t="s">
        <v>45</v>
      </c>
      <c r="C51" s="23"/>
      <c r="E51" s="23"/>
    </row>
    <row r="52" spans="1:8" x14ac:dyDescent="0.25">
      <c r="A52" s="14" t="s">
        <v>38</v>
      </c>
      <c r="B52" s="14" t="s">
        <v>19</v>
      </c>
      <c r="C52" s="15">
        <v>2.94</v>
      </c>
      <c r="D52" s="14">
        <v>2.7244000000000002</v>
      </c>
      <c r="E52" s="23">
        <f>ROUND(C52*D52,2)</f>
        <v>8.01</v>
      </c>
      <c r="F52" s="16">
        <v>0</v>
      </c>
      <c r="G52" s="23">
        <f>ROUND(E52*F52,2)</f>
        <v>0</v>
      </c>
      <c r="H52" s="23">
        <f>ROUND(E52-G52,2)</f>
        <v>8.01</v>
      </c>
    </row>
    <row r="53" spans="1:8" x14ac:dyDescent="0.25">
      <c r="A53" s="14" t="s">
        <v>133</v>
      </c>
      <c r="B53" s="14" t="s">
        <v>19</v>
      </c>
      <c r="C53" s="15">
        <v>2.94</v>
      </c>
      <c r="D53" s="14">
        <v>1.4244000000000001</v>
      </c>
      <c r="E53" s="23">
        <f>ROUND(C53*D53,2)</f>
        <v>4.1900000000000004</v>
      </c>
      <c r="F53" s="16">
        <v>0</v>
      </c>
      <c r="G53" s="23">
        <f>ROUND(E53*F53,2)</f>
        <v>0</v>
      </c>
      <c r="H53" s="23">
        <f>ROUND(E53-G53,2)</f>
        <v>4.1900000000000004</v>
      </c>
    </row>
    <row r="54" spans="1:8" x14ac:dyDescent="0.25">
      <c r="A54" s="14" t="s">
        <v>91</v>
      </c>
      <c r="B54" s="14" t="s">
        <v>19</v>
      </c>
      <c r="C54" s="15">
        <v>2.94</v>
      </c>
      <c r="D54" s="14">
        <v>0.44900000000000001</v>
      </c>
      <c r="E54" s="23">
        <f>ROUND(C54*D54,2)</f>
        <v>1.32</v>
      </c>
      <c r="F54" s="16">
        <v>0</v>
      </c>
      <c r="G54" s="23">
        <f>ROUND(E54*F54,2)</f>
        <v>0</v>
      </c>
      <c r="H54" s="23">
        <f>ROUND(E54-G54,2)</f>
        <v>1.32</v>
      </c>
    </row>
    <row r="55" spans="1:8" x14ac:dyDescent="0.25">
      <c r="A55" s="13" t="s">
        <v>47</v>
      </c>
      <c r="C55" s="23"/>
      <c r="E55" s="23"/>
    </row>
    <row r="56" spans="1:8" x14ac:dyDescent="0.25">
      <c r="A56" s="14" t="s">
        <v>42</v>
      </c>
      <c r="B56" s="14" t="s">
        <v>48</v>
      </c>
      <c r="C56" s="15">
        <v>7.17</v>
      </c>
      <c r="D56" s="14">
        <v>1</v>
      </c>
      <c r="E56" s="23">
        <f>ROUND(C56*D56,2)</f>
        <v>7.17</v>
      </c>
      <c r="F56" s="16">
        <v>0</v>
      </c>
      <c r="G56" s="23">
        <f>ROUND(E56*F56,2)</f>
        <v>0</v>
      </c>
      <c r="H56" s="23">
        <f t="shared" ref="H56:H62" si="3">ROUND(E56-G56,2)</f>
        <v>7.17</v>
      </c>
    </row>
    <row r="57" spans="1:8" x14ac:dyDescent="0.25">
      <c r="A57" s="14" t="s">
        <v>38</v>
      </c>
      <c r="B57" s="14" t="s">
        <v>48</v>
      </c>
      <c r="C57" s="15">
        <v>2.1800000000000002</v>
      </c>
      <c r="D57" s="14">
        <v>1</v>
      </c>
      <c r="E57" s="23">
        <f>ROUND(C57*D57,2)</f>
        <v>2.1800000000000002</v>
      </c>
      <c r="F57" s="16">
        <v>0</v>
      </c>
      <c r="G57" s="23">
        <f>ROUND(E57*F57,2)</f>
        <v>0</v>
      </c>
      <c r="H57" s="23">
        <f t="shared" si="3"/>
        <v>2.1800000000000002</v>
      </c>
    </row>
    <row r="58" spans="1:8" x14ac:dyDescent="0.25">
      <c r="A58" s="14" t="s">
        <v>133</v>
      </c>
      <c r="B58" s="14" t="s">
        <v>48</v>
      </c>
      <c r="C58" s="15">
        <v>4.97</v>
      </c>
      <c r="D58" s="14">
        <v>1</v>
      </c>
      <c r="E58" s="23">
        <f>ROUND(C58*D58,2)</f>
        <v>4.97</v>
      </c>
      <c r="F58" s="16">
        <v>0</v>
      </c>
      <c r="G58" s="23">
        <f>ROUND(E58*F58,2)</f>
        <v>0</v>
      </c>
      <c r="H58" s="23">
        <f t="shared" si="3"/>
        <v>4.97</v>
      </c>
    </row>
    <row r="59" spans="1:8" x14ac:dyDescent="0.25">
      <c r="A59" s="14" t="s">
        <v>91</v>
      </c>
      <c r="B59" s="14" t="s">
        <v>48</v>
      </c>
      <c r="C59" s="15">
        <v>0.66</v>
      </c>
      <c r="D59" s="14">
        <v>1</v>
      </c>
      <c r="E59" s="23">
        <f>ROUND(C59*D59,2)</f>
        <v>0.66</v>
      </c>
      <c r="F59" s="16">
        <v>0</v>
      </c>
      <c r="G59" s="23">
        <f>ROUND(E59*F59,2)</f>
        <v>0</v>
      </c>
      <c r="H59" s="23">
        <f t="shared" si="3"/>
        <v>0.66</v>
      </c>
    </row>
    <row r="60" spans="1:8" x14ac:dyDescent="0.25">
      <c r="A60" s="9" t="s">
        <v>49</v>
      </c>
      <c r="B60" s="9" t="s">
        <v>48</v>
      </c>
      <c r="C60" s="10">
        <v>15.05</v>
      </c>
      <c r="D60" s="9">
        <v>1</v>
      </c>
      <c r="E60" s="22">
        <f>ROUND(C60*D60,2)</f>
        <v>15.05</v>
      </c>
      <c r="F60" s="11">
        <v>0</v>
      </c>
      <c r="G60" s="22">
        <f>ROUND(E60*F60,2)</f>
        <v>0</v>
      </c>
      <c r="H60" s="22">
        <f t="shared" si="3"/>
        <v>15.05</v>
      </c>
    </row>
    <row r="61" spans="1:8" x14ac:dyDescent="0.25">
      <c r="A61" s="7" t="s">
        <v>50</v>
      </c>
      <c r="C61" s="23"/>
      <c r="E61" s="23">
        <f>SUM(E12:E60)</f>
        <v>328.74</v>
      </c>
      <c r="G61" s="12">
        <f>SUM(G12:G60)</f>
        <v>0</v>
      </c>
      <c r="H61" s="12">
        <f t="shared" si="3"/>
        <v>328.74</v>
      </c>
    </row>
    <row r="62" spans="1:8" x14ac:dyDescent="0.25">
      <c r="A62" s="7" t="s">
        <v>51</v>
      </c>
      <c r="C62" s="23"/>
      <c r="E62" s="23" t="e">
        <f>+#REF!-E61</f>
        <v>#REF!</v>
      </c>
      <c r="G62" s="12" t="e">
        <f>+#REF!-G61</f>
        <v>#REF!</v>
      </c>
      <c r="H62" s="12" t="e">
        <f t="shared" si="3"/>
        <v>#REF!</v>
      </c>
    </row>
    <row r="63" spans="1:8" x14ac:dyDescent="0.25">
      <c r="A63" t="s">
        <v>12</v>
      </c>
      <c r="C63" s="23"/>
      <c r="E63" s="23"/>
    </row>
    <row r="64" spans="1:8" x14ac:dyDescent="0.25">
      <c r="A64" s="7" t="s">
        <v>52</v>
      </c>
      <c r="C64" s="23"/>
      <c r="E64" s="23"/>
    </row>
    <row r="65" spans="1:8" x14ac:dyDescent="0.25">
      <c r="A65" s="14" t="s">
        <v>42</v>
      </c>
      <c r="B65" s="14" t="s">
        <v>48</v>
      </c>
      <c r="C65" s="15">
        <v>19.2</v>
      </c>
      <c r="D65" s="14">
        <v>1</v>
      </c>
      <c r="E65" s="23">
        <f>ROUND(C65*D65,2)</f>
        <v>19.2</v>
      </c>
      <c r="F65" s="16">
        <v>0</v>
      </c>
      <c r="G65" s="23">
        <f>ROUND(E65*F65,2)</f>
        <v>0</v>
      </c>
      <c r="H65" s="23">
        <f t="shared" ref="H65:H71" si="4">ROUND(E65-G65,2)</f>
        <v>19.2</v>
      </c>
    </row>
    <row r="66" spans="1:8" x14ac:dyDescent="0.25">
      <c r="A66" s="14" t="s">
        <v>38</v>
      </c>
      <c r="B66" s="14" t="s">
        <v>48</v>
      </c>
      <c r="C66" s="15">
        <v>16.84</v>
      </c>
      <c r="D66" s="14">
        <v>1</v>
      </c>
      <c r="E66" s="23">
        <f>ROUND(C66*D66,2)</f>
        <v>16.84</v>
      </c>
      <c r="F66" s="16">
        <v>0</v>
      </c>
      <c r="G66" s="23">
        <f>ROUND(E66*F66,2)</f>
        <v>0</v>
      </c>
      <c r="H66" s="23">
        <f t="shared" si="4"/>
        <v>16.84</v>
      </c>
    </row>
    <row r="67" spans="1:8" x14ac:dyDescent="0.25">
      <c r="A67" s="14" t="s">
        <v>133</v>
      </c>
      <c r="B67" s="14" t="s">
        <v>48</v>
      </c>
      <c r="C67" s="15">
        <v>23.78</v>
      </c>
      <c r="D67" s="14">
        <v>1</v>
      </c>
      <c r="E67" s="23">
        <f>ROUND(C67*D67,2)</f>
        <v>23.78</v>
      </c>
      <c r="F67" s="16">
        <v>0</v>
      </c>
      <c r="G67" s="23">
        <f>ROUND(E67*F67,2)</f>
        <v>0</v>
      </c>
      <c r="H67" s="23">
        <f t="shared" si="4"/>
        <v>23.78</v>
      </c>
    </row>
    <row r="68" spans="1:8" x14ac:dyDescent="0.25">
      <c r="A68" s="9" t="s">
        <v>91</v>
      </c>
      <c r="B68" s="9" t="s">
        <v>48</v>
      </c>
      <c r="C68" s="10">
        <v>5.37</v>
      </c>
      <c r="D68" s="9">
        <v>1</v>
      </c>
      <c r="E68" s="22">
        <f>ROUND(C68*D68,2)</f>
        <v>5.37</v>
      </c>
      <c r="F68" s="11">
        <v>0</v>
      </c>
      <c r="G68" s="22">
        <f>ROUND(E68*F68,2)</f>
        <v>0</v>
      </c>
      <c r="H68" s="22">
        <f t="shared" si="4"/>
        <v>5.37</v>
      </c>
    </row>
    <row r="69" spans="1:8" x14ac:dyDescent="0.25">
      <c r="A69" s="7" t="s">
        <v>53</v>
      </c>
      <c r="C69" s="23"/>
      <c r="E69" s="23">
        <f>SUM(E65:E68)</f>
        <v>65.19</v>
      </c>
      <c r="G69" s="12">
        <f>SUM(G65:G68)</f>
        <v>0</v>
      </c>
      <c r="H69" s="12">
        <f t="shared" si="4"/>
        <v>65.19</v>
      </c>
    </row>
    <row r="70" spans="1:8" x14ac:dyDescent="0.25">
      <c r="A70" s="7" t="s">
        <v>54</v>
      </c>
      <c r="C70" s="23"/>
      <c r="E70" s="23">
        <f>+E61+E69</f>
        <v>393.93</v>
      </c>
      <c r="G70" s="12">
        <f>+G61+G69</f>
        <v>0</v>
      </c>
      <c r="H70" s="12">
        <f t="shared" si="4"/>
        <v>393.93</v>
      </c>
    </row>
    <row r="71" spans="1:8" x14ac:dyDescent="0.25">
      <c r="A71" s="7" t="s">
        <v>55</v>
      </c>
      <c r="C71" s="23"/>
      <c r="E71" s="23" t="e">
        <f>+#REF!-E70</f>
        <v>#REF!</v>
      </c>
      <c r="G71" s="12" t="e">
        <f>+#REF!-G70</f>
        <v>#REF!</v>
      </c>
      <c r="H71" s="12" t="e">
        <f t="shared" si="4"/>
        <v>#REF!</v>
      </c>
    </row>
    <row r="72" spans="1:8" x14ac:dyDescent="0.25">
      <c r="A72" t="s">
        <v>119</v>
      </c>
      <c r="C72" s="23"/>
      <c r="E72" s="23"/>
    </row>
    <row r="73" spans="1:8" x14ac:dyDescent="0.25">
      <c r="A73" t="s">
        <v>483</v>
      </c>
      <c r="C73" s="23"/>
      <c r="E73" s="23"/>
    </row>
    <row r="74" spans="1:8" x14ac:dyDescent="0.25">
      <c r="C74" s="23"/>
      <c r="E74" s="23"/>
    </row>
    <row r="75" spans="1:8" x14ac:dyDescent="0.25">
      <c r="A75" s="7" t="s">
        <v>120</v>
      </c>
      <c r="C75" s="23"/>
      <c r="E75" s="23"/>
    </row>
    <row r="76" spans="1:8" x14ac:dyDescent="0.25">
      <c r="A76" s="7" t="s">
        <v>121</v>
      </c>
      <c r="C76" s="23"/>
      <c r="E76" s="23"/>
    </row>
    <row r="98" spans="1:8" x14ac:dyDescent="0.25">
      <c r="A98" t="str" cm="1">
        <f t="array" aca="1" ref="A98" ca="1">MID(CELL("filename",A1),FIND("]",CELL("filename",A1))+1,256)</f>
        <v>soy5</v>
      </c>
    </row>
    <row r="99" spans="1:8" x14ac:dyDescent="0.25">
      <c r="A99" s="7" t="s">
        <v>50</v>
      </c>
      <c r="E99" s="25">
        <f>VLOOKUP(A99,$A$1:$H$98,5,FALSE)</f>
        <v>328.74</v>
      </c>
    </row>
    <row r="100" spans="1:8" x14ac:dyDescent="0.25">
      <c r="A100" s="7" t="s">
        <v>288</v>
      </c>
      <c r="E100" s="25">
        <f>VLOOKUP(A100,$A$1:$H$98,5,FALSE)</f>
        <v>65.19</v>
      </c>
    </row>
    <row r="101" spans="1:8" x14ac:dyDescent="0.25">
      <c r="A101" s="7" t="s">
        <v>289</v>
      </c>
      <c r="E101" s="25">
        <f t="shared" ref="E101:E102" si="5">VLOOKUP(A101,$A$1:$H$98,5,FALSE)</f>
        <v>393.93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E1585-02AE-4A4F-BA1E-E4275B1F1E21}">
  <sheetPr codeName="Sheet73"/>
  <dimension ref="A1:H116"/>
  <sheetViews>
    <sheetView topLeftCell="A10" workbookViewId="0">
      <selection activeCell="D7" sqref="D7"/>
    </sheetView>
  </sheetViews>
  <sheetFormatPr defaultRowHeight="15" x14ac:dyDescent="0.25"/>
  <cols>
    <col min="1" max="1" width="25.5703125" customWidth="1"/>
  </cols>
  <sheetData>
    <row r="1" spans="1:8" x14ac:dyDescent="0.25">
      <c r="A1" s="81" t="s">
        <v>213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377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523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10</v>
      </c>
      <c r="B7" s="9" t="s">
        <v>123</v>
      </c>
      <c r="C7" s="28">
        <f>IF(Calculator!B7="Soybeans",Calculator!B15,IF(Calculator!B20="Soybeans",Calculator!B28,13.66))</f>
        <v>10.6</v>
      </c>
      <c r="D7" s="29">
        <f>IF(Calculator!B7="Soybeans",Calculator!B11,IF(Calculator!B20="Soybeans",Calculator!B24,42))</f>
        <v>60</v>
      </c>
      <c r="E7" s="22">
        <f>ROUND(C7*D7,2)</f>
        <v>636</v>
      </c>
      <c r="F7" s="11">
        <v>0</v>
      </c>
      <c r="G7" s="22">
        <f>ROUND(E7*F7,2)</f>
        <v>0</v>
      </c>
      <c r="H7" s="22">
        <f>ROUND(E7-G7,2)</f>
        <v>636</v>
      </c>
    </row>
    <row r="8" spans="1:8" x14ac:dyDescent="0.25">
      <c r="A8" s="7" t="s">
        <v>11</v>
      </c>
      <c r="C8" s="23"/>
      <c r="E8" s="23">
        <f>SUM(E7:E7)</f>
        <v>636</v>
      </c>
      <c r="G8" s="12">
        <f>SUM(G7:G7)</f>
        <v>0</v>
      </c>
      <c r="H8" s="12">
        <f>ROUND(E8-G8,2)</f>
        <v>636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1</v>
      </c>
      <c r="E12" s="23">
        <f>ROUND(C12*D12,2)</f>
        <v>8.0500000000000007</v>
      </c>
      <c r="F12" s="16">
        <v>0</v>
      </c>
      <c r="G12" s="23">
        <f>ROUND(E12*F12,2)</f>
        <v>0</v>
      </c>
      <c r="H12" s="23">
        <f>ROUND(E12-G12,2)</f>
        <v>8.0500000000000007</v>
      </c>
    </row>
    <row r="13" spans="1:8" x14ac:dyDescent="0.25">
      <c r="A13" s="13" t="s">
        <v>17</v>
      </c>
      <c r="C13" s="23"/>
      <c r="E13" s="23"/>
    </row>
    <row r="14" spans="1:8" x14ac:dyDescent="0.25">
      <c r="A14" s="14" t="s">
        <v>135</v>
      </c>
      <c r="B14" s="14" t="s">
        <v>18</v>
      </c>
      <c r="C14" s="15">
        <v>0.32</v>
      </c>
      <c r="D14" s="14">
        <v>16</v>
      </c>
      <c r="E14" s="23">
        <f>ROUND(C14*D14,2)</f>
        <v>5.12</v>
      </c>
      <c r="F14" s="16">
        <v>0</v>
      </c>
      <c r="G14" s="23">
        <f>ROUND(E14*F14,2)</f>
        <v>0</v>
      </c>
      <c r="H14" s="23">
        <f>ROUND(E14-G14,2)</f>
        <v>5.12</v>
      </c>
    </row>
    <row r="15" spans="1:8" x14ac:dyDescent="0.25">
      <c r="A15" s="13" t="s">
        <v>20</v>
      </c>
      <c r="C15" s="23"/>
      <c r="E15" s="23"/>
    </row>
    <row r="16" spans="1:8" x14ac:dyDescent="0.25">
      <c r="A16" s="14" t="s">
        <v>124</v>
      </c>
      <c r="B16" s="14" t="s">
        <v>21</v>
      </c>
      <c r="C16" s="15">
        <v>32.25</v>
      </c>
      <c r="D16" s="14">
        <v>0.66</v>
      </c>
      <c r="E16" s="23">
        <f>ROUND(C16*D16,2)</f>
        <v>21.29</v>
      </c>
      <c r="F16" s="16">
        <v>0</v>
      </c>
      <c r="G16" s="23">
        <f>ROUND(E16*F16,2)</f>
        <v>0</v>
      </c>
      <c r="H16" s="23">
        <f>ROUND(E16-G16,2)</f>
        <v>21.29</v>
      </c>
    </row>
    <row r="17" spans="1:8" x14ac:dyDescent="0.25">
      <c r="A17" s="14" t="s">
        <v>22</v>
      </c>
      <c r="B17" s="14" t="s">
        <v>21</v>
      </c>
      <c r="C17" s="15">
        <v>25.56</v>
      </c>
      <c r="D17" s="14">
        <v>1</v>
      </c>
      <c r="E17" s="23">
        <f>ROUND(C17*D17,2)</f>
        <v>25.56</v>
      </c>
      <c r="F17" s="16">
        <v>0</v>
      </c>
      <c r="G17" s="23">
        <f>ROUND(E17*F17,2)</f>
        <v>0</v>
      </c>
      <c r="H17" s="23">
        <f>ROUND(E17-G17,2)</f>
        <v>25.56</v>
      </c>
    </row>
    <row r="18" spans="1:8" x14ac:dyDescent="0.25">
      <c r="A18" s="13" t="s">
        <v>23</v>
      </c>
      <c r="C18" s="23"/>
      <c r="E18" s="23"/>
    </row>
    <row r="19" spans="1:8" x14ac:dyDescent="0.25">
      <c r="A19" s="14" t="s">
        <v>319</v>
      </c>
      <c r="B19" s="14" t="s">
        <v>18</v>
      </c>
      <c r="C19" s="15">
        <v>4.46</v>
      </c>
      <c r="D19" s="14">
        <v>1.6</v>
      </c>
      <c r="E19" s="23">
        <f>ROUND(C19*D19,2)</f>
        <v>7.14</v>
      </c>
      <c r="F19" s="16">
        <v>0</v>
      </c>
      <c r="G19" s="23">
        <f>ROUND(E19*F19,2)</f>
        <v>0</v>
      </c>
      <c r="H19" s="23">
        <f>ROUND(E19-G19,2)</f>
        <v>7.14</v>
      </c>
    </row>
    <row r="20" spans="1:8" x14ac:dyDescent="0.25">
      <c r="A20" s="13" t="s">
        <v>24</v>
      </c>
      <c r="C20" s="23"/>
      <c r="E20" s="23"/>
    </row>
    <row r="21" spans="1:8" x14ac:dyDescent="0.25">
      <c r="A21" s="14" t="s">
        <v>25</v>
      </c>
      <c r="B21" s="14" t="s">
        <v>18</v>
      </c>
      <c r="C21" s="15">
        <v>0.12</v>
      </c>
      <c r="D21" s="14">
        <v>64</v>
      </c>
      <c r="E21" s="23">
        <f t="shared" ref="E21:E27" si="0">ROUND(C21*D21,2)</f>
        <v>7.68</v>
      </c>
      <c r="F21" s="16">
        <v>0</v>
      </c>
      <c r="G21" s="23">
        <f t="shared" ref="G21:G27" si="1">ROUND(E21*F21,2)</f>
        <v>0</v>
      </c>
      <c r="H21" s="23">
        <f t="shared" ref="H21:H27" si="2">ROUND(E21-G21,2)</f>
        <v>7.68</v>
      </c>
    </row>
    <row r="22" spans="1:8" x14ac:dyDescent="0.25">
      <c r="A22" s="14" t="s">
        <v>104</v>
      </c>
      <c r="B22" s="14" t="s">
        <v>26</v>
      </c>
      <c r="C22" s="15">
        <v>11.55</v>
      </c>
      <c r="D22" s="14">
        <v>1</v>
      </c>
      <c r="E22" s="23">
        <f t="shared" si="0"/>
        <v>11.55</v>
      </c>
      <c r="F22" s="16">
        <v>0</v>
      </c>
      <c r="G22" s="23">
        <f t="shared" si="1"/>
        <v>0</v>
      </c>
      <c r="H22" s="23">
        <f t="shared" si="2"/>
        <v>11.55</v>
      </c>
    </row>
    <row r="23" spans="1:8" x14ac:dyDescent="0.25">
      <c r="A23" s="14" t="s">
        <v>221</v>
      </c>
      <c r="B23" s="14" t="s">
        <v>18</v>
      </c>
      <c r="C23" s="15">
        <v>7.75</v>
      </c>
      <c r="D23" s="14">
        <v>3.5</v>
      </c>
      <c r="E23" s="23">
        <f t="shared" si="0"/>
        <v>27.13</v>
      </c>
      <c r="F23" s="16">
        <v>0</v>
      </c>
      <c r="G23" s="23">
        <f t="shared" si="1"/>
        <v>0</v>
      </c>
      <c r="H23" s="23">
        <f t="shared" si="2"/>
        <v>27.13</v>
      </c>
    </row>
    <row r="24" spans="1:8" x14ac:dyDescent="0.25">
      <c r="A24" s="14" t="s">
        <v>105</v>
      </c>
      <c r="B24" s="14" t="s">
        <v>18</v>
      </c>
      <c r="C24" s="15">
        <v>0.32</v>
      </c>
      <c r="D24" s="14">
        <v>64</v>
      </c>
      <c r="E24" s="23">
        <f t="shared" si="0"/>
        <v>20.48</v>
      </c>
      <c r="F24" s="16">
        <v>0</v>
      </c>
      <c r="G24" s="23">
        <f t="shared" si="1"/>
        <v>0</v>
      </c>
      <c r="H24" s="23">
        <f t="shared" si="2"/>
        <v>20.48</v>
      </c>
    </row>
    <row r="25" spans="1:8" x14ac:dyDescent="0.25">
      <c r="A25" s="14" t="s">
        <v>139</v>
      </c>
      <c r="B25" s="14" t="s">
        <v>26</v>
      </c>
      <c r="C25" s="15">
        <v>6.86</v>
      </c>
      <c r="D25" s="14">
        <v>2</v>
      </c>
      <c r="E25" s="23">
        <f t="shared" si="0"/>
        <v>13.72</v>
      </c>
      <c r="F25" s="16">
        <v>0</v>
      </c>
      <c r="G25" s="23">
        <f t="shared" si="1"/>
        <v>0</v>
      </c>
      <c r="H25" s="23">
        <f t="shared" si="2"/>
        <v>13.72</v>
      </c>
    </row>
    <row r="26" spans="1:8" x14ac:dyDescent="0.25">
      <c r="A26" s="14" t="s">
        <v>370</v>
      </c>
      <c r="B26" s="14" t="s">
        <v>26</v>
      </c>
      <c r="C26" s="15">
        <v>6.07</v>
      </c>
      <c r="D26" s="14">
        <v>3.5</v>
      </c>
      <c r="E26" s="23">
        <f t="shared" si="0"/>
        <v>21.25</v>
      </c>
      <c r="F26" s="16">
        <v>0</v>
      </c>
      <c r="G26" s="23">
        <f t="shared" si="1"/>
        <v>0</v>
      </c>
      <c r="H26" s="23">
        <f t="shared" si="2"/>
        <v>21.25</v>
      </c>
    </row>
    <row r="27" spans="1:8" x14ac:dyDescent="0.25">
      <c r="A27" s="14" t="s">
        <v>74</v>
      </c>
      <c r="B27" s="14" t="s">
        <v>26</v>
      </c>
      <c r="C27" s="15">
        <v>7.79</v>
      </c>
      <c r="D27" s="14">
        <v>1</v>
      </c>
      <c r="E27" s="23">
        <f t="shared" si="0"/>
        <v>7.79</v>
      </c>
      <c r="F27" s="16">
        <v>0</v>
      </c>
      <c r="G27" s="23">
        <f t="shared" si="1"/>
        <v>0</v>
      </c>
      <c r="H27" s="23">
        <f t="shared" si="2"/>
        <v>7.79</v>
      </c>
    </row>
    <row r="28" spans="1:8" x14ac:dyDescent="0.25">
      <c r="A28" s="13" t="s">
        <v>27</v>
      </c>
      <c r="C28" s="23"/>
      <c r="E28" s="23"/>
    </row>
    <row r="29" spans="1:8" x14ac:dyDescent="0.25">
      <c r="A29" s="14" t="s">
        <v>222</v>
      </c>
      <c r="B29" s="14" t="s">
        <v>18</v>
      </c>
      <c r="C29" s="15">
        <v>0.77</v>
      </c>
      <c r="D29" s="14">
        <v>1</v>
      </c>
      <c r="E29" s="23">
        <f>ROUND(C29*D29,2)</f>
        <v>0.77</v>
      </c>
      <c r="F29" s="16">
        <v>0</v>
      </c>
      <c r="G29" s="23">
        <f>ROUND(E29*F29,2)</f>
        <v>0</v>
      </c>
      <c r="H29" s="23">
        <f>ROUND(E29-G29,2)</f>
        <v>0.77</v>
      </c>
    </row>
    <row r="30" spans="1:8" x14ac:dyDescent="0.25">
      <c r="A30" s="14" t="s">
        <v>110</v>
      </c>
      <c r="B30" s="14" t="s">
        <v>18</v>
      </c>
      <c r="C30" s="15">
        <v>0.42</v>
      </c>
      <c r="D30" s="14">
        <v>1.05</v>
      </c>
      <c r="E30" s="23">
        <f>ROUND(C30*D30,2)</f>
        <v>0.44</v>
      </c>
      <c r="F30" s="16">
        <v>0</v>
      </c>
      <c r="G30" s="23">
        <f>ROUND(E30*F30,2)</f>
        <v>0</v>
      </c>
      <c r="H30" s="23">
        <f>ROUND(E30-G30,2)</f>
        <v>0.44</v>
      </c>
    </row>
    <row r="31" spans="1:8" x14ac:dyDescent="0.25">
      <c r="A31" s="13" t="s">
        <v>33</v>
      </c>
      <c r="C31" s="23"/>
      <c r="E31" s="23"/>
    </row>
    <row r="32" spans="1:8" x14ac:dyDescent="0.25">
      <c r="A32" s="14" t="s">
        <v>320</v>
      </c>
      <c r="B32" s="14" t="s">
        <v>29</v>
      </c>
      <c r="C32" s="15">
        <v>1.44</v>
      </c>
      <c r="D32" s="14">
        <v>50</v>
      </c>
      <c r="E32" s="23">
        <f>ROUND(C32*D32,2)</f>
        <v>72</v>
      </c>
      <c r="F32" s="16">
        <v>0</v>
      </c>
      <c r="G32" s="23">
        <f>ROUND(E32*F32,2)</f>
        <v>0</v>
      </c>
      <c r="H32" s="23">
        <f>ROUND(E32-G32,2)</f>
        <v>72</v>
      </c>
    </row>
    <row r="33" spans="1:8" x14ac:dyDescent="0.25">
      <c r="A33" s="13" t="s">
        <v>113</v>
      </c>
      <c r="C33" s="23"/>
      <c r="E33" s="23"/>
    </row>
    <row r="34" spans="1:8" x14ac:dyDescent="0.25">
      <c r="A34" s="14" t="s">
        <v>114</v>
      </c>
      <c r="B34" s="14" t="s">
        <v>26</v>
      </c>
      <c r="C34" s="15">
        <v>3.3</v>
      </c>
      <c r="D34" s="14">
        <v>1.45</v>
      </c>
      <c r="E34" s="23">
        <f>ROUND(C34*D34,2)</f>
        <v>4.79</v>
      </c>
      <c r="F34" s="16">
        <v>0</v>
      </c>
      <c r="G34" s="23">
        <f>ROUND(E34*F34,2)</f>
        <v>0</v>
      </c>
      <c r="H34" s="23">
        <f>ROUND(E34-G34,2)</f>
        <v>4.79</v>
      </c>
    </row>
    <row r="35" spans="1:8" x14ac:dyDescent="0.25">
      <c r="A35" s="13" t="s">
        <v>61</v>
      </c>
      <c r="C35" s="23"/>
      <c r="E35" s="23"/>
    </row>
    <row r="36" spans="1:8" x14ac:dyDescent="0.25">
      <c r="A36" s="14" t="s">
        <v>62</v>
      </c>
      <c r="B36" s="14" t="s">
        <v>48</v>
      </c>
      <c r="C36" s="15">
        <v>9</v>
      </c>
      <c r="D36" s="14">
        <v>1</v>
      </c>
      <c r="E36" s="23">
        <f>ROUND(C36*D36,2)</f>
        <v>9</v>
      </c>
      <c r="F36" s="16">
        <v>0</v>
      </c>
      <c r="G36" s="23">
        <f>ROUND(E36*F36,2)</f>
        <v>0</v>
      </c>
      <c r="H36" s="23">
        <f>ROUND(E36-G36,2)</f>
        <v>9</v>
      </c>
    </row>
    <row r="37" spans="1:8" x14ac:dyDescent="0.25">
      <c r="A37" s="13" t="s">
        <v>130</v>
      </c>
      <c r="C37" s="23"/>
      <c r="E37" s="23"/>
    </row>
    <row r="38" spans="1:8" x14ac:dyDescent="0.25">
      <c r="A38" s="14" t="s">
        <v>143</v>
      </c>
      <c r="B38" s="14" t="s">
        <v>123</v>
      </c>
      <c r="C38" s="15">
        <v>0.28999999999999998</v>
      </c>
      <c r="D38" s="14">
        <v>40</v>
      </c>
      <c r="E38" s="23">
        <f>ROUND(C38*D38,2)</f>
        <v>11.6</v>
      </c>
      <c r="F38" s="16">
        <v>0</v>
      </c>
      <c r="G38" s="23">
        <f>ROUND(E38*F38,2)</f>
        <v>0</v>
      </c>
      <c r="H38" s="23">
        <f>ROUND(E38-G38,2)</f>
        <v>11.6</v>
      </c>
    </row>
    <row r="39" spans="1:8" x14ac:dyDescent="0.25">
      <c r="A39" s="13" t="s">
        <v>34</v>
      </c>
      <c r="C39" s="23"/>
      <c r="E39" s="23"/>
    </row>
    <row r="40" spans="1:8" x14ac:dyDescent="0.25">
      <c r="A40" s="14" t="s">
        <v>35</v>
      </c>
      <c r="B40" s="14" t="s">
        <v>36</v>
      </c>
      <c r="C40" s="15">
        <v>63.67</v>
      </c>
      <c r="D40" s="14">
        <v>0.33300000000000002</v>
      </c>
      <c r="E40" s="23">
        <f>ROUND(C40*D40,2)</f>
        <v>21.2</v>
      </c>
      <c r="F40" s="16">
        <v>0</v>
      </c>
      <c r="G40" s="23">
        <f>ROUND(E40*F40,2)</f>
        <v>0</v>
      </c>
      <c r="H40" s="23">
        <f>ROUND(E40-G40,2)</f>
        <v>21.2</v>
      </c>
    </row>
    <row r="41" spans="1:8" x14ac:dyDescent="0.25">
      <c r="A41" s="13" t="s">
        <v>115</v>
      </c>
      <c r="C41" s="23"/>
      <c r="E41" s="23"/>
    </row>
    <row r="42" spans="1:8" x14ac:dyDescent="0.25">
      <c r="A42" s="14" t="s">
        <v>144</v>
      </c>
      <c r="B42" s="14" t="s">
        <v>48</v>
      </c>
      <c r="C42" s="15">
        <v>6.5</v>
      </c>
      <c r="D42" s="14">
        <v>1</v>
      </c>
      <c r="E42" s="23">
        <f>ROUND(C42*D42,2)</f>
        <v>6.5</v>
      </c>
      <c r="F42" s="16">
        <v>0</v>
      </c>
      <c r="G42" s="23">
        <f>ROUND(E42*F42,2)</f>
        <v>0</v>
      </c>
      <c r="H42" s="23">
        <f>ROUND(E42-G42,2)</f>
        <v>6.5</v>
      </c>
    </row>
    <row r="43" spans="1:8" x14ac:dyDescent="0.25">
      <c r="A43" s="13" t="s">
        <v>117</v>
      </c>
      <c r="C43" s="23"/>
      <c r="E43" s="23"/>
    </row>
    <row r="44" spans="1:8" x14ac:dyDescent="0.25">
      <c r="A44" s="14" t="s">
        <v>118</v>
      </c>
      <c r="B44" s="14" t="s">
        <v>48</v>
      </c>
      <c r="C44" s="15">
        <v>10</v>
      </c>
      <c r="D44" s="14">
        <v>0.33300000000000002</v>
      </c>
      <c r="E44" s="23">
        <f>ROUND(C44*D44,2)</f>
        <v>3.33</v>
      </c>
      <c r="F44" s="16">
        <v>0</v>
      </c>
      <c r="G44" s="23">
        <f>ROUND(E44*F44,2)</f>
        <v>0</v>
      </c>
      <c r="H44" s="23">
        <f>ROUND(E44-G44,2)</f>
        <v>3.33</v>
      </c>
    </row>
    <row r="45" spans="1:8" x14ac:dyDescent="0.25">
      <c r="A45" s="13" t="s">
        <v>37</v>
      </c>
      <c r="C45" s="23"/>
      <c r="E45" s="23"/>
    </row>
    <row r="46" spans="1:8" x14ac:dyDescent="0.25">
      <c r="A46" s="14" t="s">
        <v>38</v>
      </c>
      <c r="B46" s="14" t="s">
        <v>39</v>
      </c>
      <c r="C46" s="15">
        <v>19.28</v>
      </c>
      <c r="D46" s="14">
        <v>0.2407</v>
      </c>
      <c r="E46" s="23">
        <f>ROUND(C46*D46,2)</f>
        <v>4.6399999999999997</v>
      </c>
      <c r="F46" s="16">
        <v>0</v>
      </c>
      <c r="G46" s="23">
        <f>ROUND(E46*F46,2)</f>
        <v>0</v>
      </c>
      <c r="H46" s="23">
        <f>ROUND(E46-G46,2)</f>
        <v>4.6399999999999997</v>
      </c>
    </row>
    <row r="47" spans="1:8" x14ac:dyDescent="0.25">
      <c r="A47" s="14" t="s">
        <v>133</v>
      </c>
      <c r="B47" s="14" t="s">
        <v>39</v>
      </c>
      <c r="C47" s="15">
        <v>19.28</v>
      </c>
      <c r="D47" s="14">
        <v>8.5099999999999995E-2</v>
      </c>
      <c r="E47" s="23">
        <f>ROUND(C47*D47,2)</f>
        <v>1.64</v>
      </c>
      <c r="F47" s="16">
        <v>0</v>
      </c>
      <c r="G47" s="23">
        <f>ROUND(E47*F47,2)</f>
        <v>0</v>
      </c>
      <c r="H47" s="23">
        <f>ROUND(E47-G47,2)</f>
        <v>1.64</v>
      </c>
    </row>
    <row r="48" spans="1:8" x14ac:dyDescent="0.25">
      <c r="A48" s="14" t="s">
        <v>91</v>
      </c>
      <c r="B48" s="14" t="s">
        <v>39</v>
      </c>
      <c r="C48" s="15">
        <v>19.28</v>
      </c>
      <c r="D48" s="14">
        <v>5.8799999999999998E-2</v>
      </c>
      <c r="E48" s="23">
        <f>ROUND(C48*D48,2)</f>
        <v>1.1299999999999999</v>
      </c>
      <c r="F48" s="16">
        <v>0</v>
      </c>
      <c r="G48" s="23">
        <f>ROUND(E48*F48,2)</f>
        <v>0</v>
      </c>
      <c r="H48" s="23">
        <f>ROUND(E48-G48,2)</f>
        <v>1.1299999999999999</v>
      </c>
    </row>
    <row r="49" spans="1:8" x14ac:dyDescent="0.25">
      <c r="A49" s="13" t="s">
        <v>43</v>
      </c>
      <c r="C49" s="23"/>
      <c r="E49" s="23"/>
    </row>
    <row r="50" spans="1:8" x14ac:dyDescent="0.25">
      <c r="A50" s="14" t="s">
        <v>42</v>
      </c>
      <c r="B50" s="14" t="s">
        <v>39</v>
      </c>
      <c r="C50" s="15">
        <v>9.06</v>
      </c>
      <c r="D50" s="14">
        <v>5.0799999999999998E-2</v>
      </c>
      <c r="E50" s="23">
        <f>ROUND(C50*D50,2)</f>
        <v>0.46</v>
      </c>
      <c r="F50" s="16">
        <v>0</v>
      </c>
      <c r="G50" s="23">
        <f>ROUND(E50*F50,2)</f>
        <v>0</v>
      </c>
      <c r="H50" s="23">
        <f>ROUND(E50-G50,2)</f>
        <v>0.46</v>
      </c>
    </row>
    <row r="51" spans="1:8" x14ac:dyDescent="0.25">
      <c r="A51" s="14" t="s">
        <v>91</v>
      </c>
      <c r="B51" s="14" t="s">
        <v>39</v>
      </c>
      <c r="C51" s="15">
        <v>9.06</v>
      </c>
      <c r="D51" s="14">
        <v>2.9399999999999999E-2</v>
      </c>
      <c r="E51" s="23">
        <f>ROUND(C51*D51,2)</f>
        <v>0.27</v>
      </c>
      <c r="F51" s="16">
        <v>0</v>
      </c>
      <c r="G51" s="23">
        <f>ROUND(E51*F51,2)</f>
        <v>0</v>
      </c>
      <c r="H51" s="23">
        <f>ROUND(E51-G51,2)</f>
        <v>0.27</v>
      </c>
    </row>
    <row r="52" spans="1:8" x14ac:dyDescent="0.25">
      <c r="A52" s="14" t="s">
        <v>44</v>
      </c>
      <c r="B52" s="14" t="s">
        <v>39</v>
      </c>
      <c r="C52" s="15">
        <v>19.239999999999998</v>
      </c>
      <c r="D52" s="14">
        <v>0.34610000000000002</v>
      </c>
      <c r="E52" s="23">
        <f>ROUND(C52*D52,2)</f>
        <v>6.66</v>
      </c>
      <c r="F52" s="16">
        <v>0</v>
      </c>
      <c r="G52" s="23">
        <f>ROUND(E52*F52,2)</f>
        <v>0</v>
      </c>
      <c r="H52" s="23">
        <f>ROUND(E52-G52,2)</f>
        <v>6.66</v>
      </c>
    </row>
    <row r="53" spans="1:8" x14ac:dyDescent="0.25">
      <c r="A53" s="13" t="s">
        <v>45</v>
      </c>
      <c r="C53" s="23"/>
      <c r="E53" s="23"/>
    </row>
    <row r="54" spans="1:8" x14ac:dyDescent="0.25">
      <c r="A54" s="14" t="s">
        <v>38</v>
      </c>
      <c r="B54" s="14" t="s">
        <v>19</v>
      </c>
      <c r="C54" s="15">
        <v>2.94</v>
      </c>
      <c r="D54" s="14">
        <v>3.7172000000000001</v>
      </c>
      <c r="E54" s="23">
        <f>ROUND(C54*D54,2)</f>
        <v>10.93</v>
      </c>
      <c r="F54" s="16">
        <v>0</v>
      </c>
      <c r="G54" s="23">
        <f>ROUND(E54*F54,2)</f>
        <v>0</v>
      </c>
      <c r="H54" s="23">
        <f>ROUND(E54-G54,2)</f>
        <v>10.93</v>
      </c>
    </row>
    <row r="55" spans="1:8" x14ac:dyDescent="0.25">
      <c r="A55" s="14" t="s">
        <v>133</v>
      </c>
      <c r="B55" s="14" t="s">
        <v>19</v>
      </c>
      <c r="C55" s="15">
        <v>2.94</v>
      </c>
      <c r="D55" s="14">
        <v>1.4244000000000001</v>
      </c>
      <c r="E55" s="23">
        <f>ROUND(C55*D55,2)</f>
        <v>4.1900000000000004</v>
      </c>
      <c r="F55" s="16">
        <v>0</v>
      </c>
      <c r="G55" s="23">
        <f>ROUND(E55*F55,2)</f>
        <v>0</v>
      </c>
      <c r="H55" s="23">
        <f>ROUND(E55-G55,2)</f>
        <v>4.1900000000000004</v>
      </c>
    </row>
    <row r="56" spans="1:8" x14ac:dyDescent="0.25">
      <c r="A56" s="14" t="s">
        <v>91</v>
      </c>
      <c r="B56" s="14" t="s">
        <v>19</v>
      </c>
      <c r="C56" s="15">
        <v>2.94</v>
      </c>
      <c r="D56" s="14">
        <v>0.74839999999999995</v>
      </c>
      <c r="E56" s="23">
        <f>ROUND(C56*D56,2)</f>
        <v>2.2000000000000002</v>
      </c>
      <c r="F56" s="16">
        <v>0</v>
      </c>
      <c r="G56" s="23">
        <f>ROUND(E56*F56,2)</f>
        <v>0</v>
      </c>
      <c r="H56" s="23">
        <f>ROUND(E56-G56,2)</f>
        <v>2.2000000000000002</v>
      </c>
    </row>
    <row r="57" spans="1:8" x14ac:dyDescent="0.25">
      <c r="A57" s="13" t="s">
        <v>47</v>
      </c>
      <c r="C57" s="23"/>
      <c r="E57" s="23"/>
    </row>
    <row r="58" spans="1:8" x14ac:dyDescent="0.25">
      <c r="A58" s="14" t="s">
        <v>42</v>
      </c>
      <c r="B58" s="14" t="s">
        <v>48</v>
      </c>
      <c r="C58" s="15">
        <v>8.76</v>
      </c>
      <c r="D58" s="14">
        <v>1</v>
      </c>
      <c r="E58" s="23">
        <f>ROUND(C58*D58,2)</f>
        <v>8.76</v>
      </c>
      <c r="F58" s="16">
        <v>0</v>
      </c>
      <c r="G58" s="23">
        <f>ROUND(E58*F58,2)</f>
        <v>0</v>
      </c>
      <c r="H58" s="23">
        <f t="shared" ref="H58:H64" si="3">ROUND(E58-G58,2)</f>
        <v>8.76</v>
      </c>
    </row>
    <row r="59" spans="1:8" x14ac:dyDescent="0.25">
      <c r="A59" s="14" t="s">
        <v>38</v>
      </c>
      <c r="B59" s="14" t="s">
        <v>48</v>
      </c>
      <c r="C59" s="15">
        <v>2.98</v>
      </c>
      <c r="D59" s="14">
        <v>1</v>
      </c>
      <c r="E59" s="23">
        <f>ROUND(C59*D59,2)</f>
        <v>2.98</v>
      </c>
      <c r="F59" s="16">
        <v>0</v>
      </c>
      <c r="G59" s="23">
        <f>ROUND(E59*F59,2)</f>
        <v>0</v>
      </c>
      <c r="H59" s="23">
        <f t="shared" si="3"/>
        <v>2.98</v>
      </c>
    </row>
    <row r="60" spans="1:8" x14ac:dyDescent="0.25">
      <c r="A60" s="14" t="s">
        <v>133</v>
      </c>
      <c r="B60" s="14" t="s">
        <v>48</v>
      </c>
      <c r="C60" s="15">
        <v>4.97</v>
      </c>
      <c r="D60" s="14">
        <v>1</v>
      </c>
      <c r="E60" s="23">
        <f>ROUND(C60*D60,2)</f>
        <v>4.97</v>
      </c>
      <c r="F60" s="16">
        <v>0</v>
      </c>
      <c r="G60" s="23">
        <f>ROUND(E60*F60,2)</f>
        <v>0</v>
      </c>
      <c r="H60" s="23">
        <f t="shared" si="3"/>
        <v>4.97</v>
      </c>
    </row>
    <row r="61" spans="1:8" x14ac:dyDescent="0.25">
      <c r="A61" s="14" t="s">
        <v>91</v>
      </c>
      <c r="B61" s="14" t="s">
        <v>48</v>
      </c>
      <c r="C61" s="15">
        <v>1.1000000000000001</v>
      </c>
      <c r="D61" s="14">
        <v>1</v>
      </c>
      <c r="E61" s="23">
        <f>ROUND(C61*D61,2)</f>
        <v>1.1000000000000001</v>
      </c>
      <c r="F61" s="16">
        <v>0</v>
      </c>
      <c r="G61" s="23">
        <f>ROUND(E61*F61,2)</f>
        <v>0</v>
      </c>
      <c r="H61" s="23">
        <f t="shared" si="3"/>
        <v>1.1000000000000001</v>
      </c>
    </row>
    <row r="62" spans="1:8" x14ac:dyDescent="0.25">
      <c r="A62" s="9" t="s">
        <v>49</v>
      </c>
      <c r="B62" s="9" t="s">
        <v>48</v>
      </c>
      <c r="C62" s="10">
        <v>12.8</v>
      </c>
      <c r="D62" s="9">
        <v>1</v>
      </c>
      <c r="E62" s="22">
        <f>ROUND(C62*D62,2)</f>
        <v>12.8</v>
      </c>
      <c r="F62" s="11">
        <v>0</v>
      </c>
      <c r="G62" s="22">
        <f>ROUND(E62*F62,2)</f>
        <v>0</v>
      </c>
      <c r="H62" s="22">
        <f t="shared" si="3"/>
        <v>12.8</v>
      </c>
    </row>
    <row r="63" spans="1:8" x14ac:dyDescent="0.25">
      <c r="A63" s="7" t="s">
        <v>50</v>
      </c>
      <c r="C63" s="23"/>
      <c r="E63" s="23">
        <f>SUM(E12:E62)</f>
        <v>369.12</v>
      </c>
      <c r="G63" s="12">
        <f>SUM(G12:G62)</f>
        <v>0</v>
      </c>
      <c r="H63" s="12">
        <f t="shared" si="3"/>
        <v>369.12</v>
      </c>
    </row>
    <row r="64" spans="1:8" x14ac:dyDescent="0.25">
      <c r="A64" s="7" t="s">
        <v>51</v>
      </c>
      <c r="C64" s="23"/>
      <c r="E64" s="23" t="e">
        <f>+#REF!-E63</f>
        <v>#REF!</v>
      </c>
      <c r="G64" s="12" t="e">
        <f>+#REF!-G63</f>
        <v>#REF!</v>
      </c>
      <c r="H64" s="12" t="e">
        <f t="shared" si="3"/>
        <v>#REF!</v>
      </c>
    </row>
    <row r="65" spans="1:8" x14ac:dyDescent="0.25">
      <c r="A65" t="s">
        <v>12</v>
      </c>
      <c r="C65" s="23"/>
      <c r="E65" s="23"/>
    </row>
    <row r="66" spans="1:8" x14ac:dyDescent="0.25">
      <c r="A66" s="7" t="s">
        <v>52</v>
      </c>
      <c r="C66" s="23"/>
      <c r="E66" s="23"/>
    </row>
    <row r="67" spans="1:8" x14ac:dyDescent="0.25">
      <c r="A67" s="14" t="s">
        <v>42</v>
      </c>
      <c r="B67" s="14" t="s">
        <v>48</v>
      </c>
      <c r="C67" s="15">
        <v>24.09</v>
      </c>
      <c r="D67" s="14">
        <v>1</v>
      </c>
      <c r="E67" s="23">
        <f>ROUND(C67*D67,2)</f>
        <v>24.09</v>
      </c>
      <c r="F67" s="16">
        <v>0</v>
      </c>
      <c r="G67" s="23">
        <f>ROUND(E67*F67,2)</f>
        <v>0</v>
      </c>
      <c r="H67" s="23">
        <f t="shared" ref="H67:H73" si="4">ROUND(E67-G67,2)</f>
        <v>24.09</v>
      </c>
    </row>
    <row r="68" spans="1:8" x14ac:dyDescent="0.25">
      <c r="A68" s="14" t="s">
        <v>38</v>
      </c>
      <c r="B68" s="14" t="s">
        <v>48</v>
      </c>
      <c r="C68" s="15">
        <v>22.98</v>
      </c>
      <c r="D68" s="14">
        <v>1</v>
      </c>
      <c r="E68" s="23">
        <f>ROUND(C68*D68,2)</f>
        <v>22.98</v>
      </c>
      <c r="F68" s="16">
        <v>0</v>
      </c>
      <c r="G68" s="23">
        <f>ROUND(E68*F68,2)</f>
        <v>0</v>
      </c>
      <c r="H68" s="23">
        <f t="shared" si="4"/>
        <v>22.98</v>
      </c>
    </row>
    <row r="69" spans="1:8" x14ac:dyDescent="0.25">
      <c r="A69" s="14" t="s">
        <v>133</v>
      </c>
      <c r="B69" s="14" t="s">
        <v>48</v>
      </c>
      <c r="C69" s="15">
        <v>23.78</v>
      </c>
      <c r="D69" s="14">
        <v>1</v>
      </c>
      <c r="E69" s="23">
        <f>ROUND(C69*D69,2)</f>
        <v>23.78</v>
      </c>
      <c r="F69" s="16">
        <v>0</v>
      </c>
      <c r="G69" s="23">
        <f>ROUND(E69*F69,2)</f>
        <v>0</v>
      </c>
      <c r="H69" s="23">
        <f t="shared" si="4"/>
        <v>23.78</v>
      </c>
    </row>
    <row r="70" spans="1:8" x14ac:dyDescent="0.25">
      <c r="A70" s="9" t="s">
        <v>91</v>
      </c>
      <c r="B70" s="9" t="s">
        <v>48</v>
      </c>
      <c r="C70" s="10">
        <v>8.94</v>
      </c>
      <c r="D70" s="9">
        <v>1</v>
      </c>
      <c r="E70" s="22">
        <f>ROUND(C70*D70,2)</f>
        <v>8.94</v>
      </c>
      <c r="F70" s="11">
        <v>0</v>
      </c>
      <c r="G70" s="22">
        <f>ROUND(E70*F70,2)</f>
        <v>0</v>
      </c>
      <c r="H70" s="22">
        <f t="shared" si="4"/>
        <v>8.94</v>
      </c>
    </row>
    <row r="71" spans="1:8" x14ac:dyDescent="0.25">
      <c r="A71" s="7" t="s">
        <v>53</v>
      </c>
      <c r="C71" s="23"/>
      <c r="E71" s="23">
        <f>SUM(E67:E70)</f>
        <v>79.789999999999992</v>
      </c>
      <c r="G71" s="12">
        <f>SUM(G67:G70)</f>
        <v>0</v>
      </c>
      <c r="H71" s="12">
        <f t="shared" si="4"/>
        <v>79.790000000000006</v>
      </c>
    </row>
    <row r="72" spans="1:8" x14ac:dyDescent="0.25">
      <c r="A72" s="7" t="s">
        <v>54</v>
      </c>
      <c r="C72" s="23"/>
      <c r="E72" s="23">
        <f>+E63+E71</f>
        <v>448.90999999999997</v>
      </c>
      <c r="G72" s="12">
        <f>+G63+G71</f>
        <v>0</v>
      </c>
      <c r="H72" s="12">
        <f t="shared" si="4"/>
        <v>448.91</v>
      </c>
    </row>
    <row r="73" spans="1:8" x14ac:dyDescent="0.25">
      <c r="A73" s="7" t="s">
        <v>55</v>
      </c>
      <c r="C73" s="23"/>
      <c r="E73" s="23" t="e">
        <f>+#REF!-E72</f>
        <v>#REF!</v>
      </c>
      <c r="G73" s="12" t="e">
        <f>+#REF!-G72</f>
        <v>#REF!</v>
      </c>
      <c r="H73" s="12" t="e">
        <f t="shared" si="4"/>
        <v>#REF!</v>
      </c>
    </row>
    <row r="74" spans="1:8" x14ac:dyDescent="0.25">
      <c r="A74" t="s">
        <v>119</v>
      </c>
      <c r="C74" s="23"/>
      <c r="E74" s="23"/>
    </row>
    <row r="75" spans="1:8" x14ac:dyDescent="0.25">
      <c r="A75" t="s">
        <v>483</v>
      </c>
      <c r="C75" s="23"/>
      <c r="E75" s="23"/>
    </row>
    <row r="76" spans="1:8" x14ac:dyDescent="0.25">
      <c r="C76" s="23"/>
      <c r="E76" s="23"/>
    </row>
    <row r="77" spans="1:8" x14ac:dyDescent="0.25">
      <c r="A77" s="7" t="s">
        <v>120</v>
      </c>
      <c r="C77" s="23"/>
      <c r="E77" s="23"/>
    </row>
    <row r="78" spans="1:8" x14ac:dyDescent="0.25">
      <c r="A78" s="7" t="s">
        <v>121</v>
      </c>
      <c r="C78" s="23"/>
      <c r="E78" s="23"/>
    </row>
    <row r="98" spans="1:8" x14ac:dyDescent="0.25">
      <c r="A98" t="str" cm="1">
        <f t="array" aca="1" ref="A98" ca="1">MID(CELL("filename",A1),FIND("]",CELL("filename",A1))+1,256)</f>
        <v>soy6</v>
      </c>
    </row>
    <row r="99" spans="1:8" x14ac:dyDescent="0.25">
      <c r="A99" s="7" t="s">
        <v>50</v>
      </c>
      <c r="E99" s="25">
        <f>VLOOKUP(A99,$A$1:$H$98,5,FALSE)</f>
        <v>369.12</v>
      </c>
    </row>
    <row r="100" spans="1:8" x14ac:dyDescent="0.25">
      <c r="A100" s="7" t="s">
        <v>288</v>
      </c>
      <c r="E100" s="25">
        <f>VLOOKUP(A100,$A$1:$H$98,5,FALSE)</f>
        <v>79.789999999999992</v>
      </c>
    </row>
    <row r="101" spans="1:8" x14ac:dyDescent="0.25">
      <c r="A101" s="7" t="s">
        <v>289</v>
      </c>
      <c r="E101" s="25">
        <f t="shared" ref="E101:E102" si="5">VLOOKUP(A101,$A$1:$H$98,5,FALSE)</f>
        <v>448.90999999999997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18A74-2327-4C0B-B2BB-64790180D0F8}">
  <sheetPr codeName="Sheet74"/>
  <dimension ref="A1:H116"/>
  <sheetViews>
    <sheetView topLeftCell="A7" workbookViewId="0">
      <selection activeCell="D7" sqref="D7"/>
    </sheetView>
  </sheetViews>
  <sheetFormatPr defaultRowHeight="15" x14ac:dyDescent="0.25"/>
  <cols>
    <col min="1" max="1" width="25.5703125" customWidth="1"/>
  </cols>
  <sheetData>
    <row r="1" spans="1:8" x14ac:dyDescent="0.25">
      <c r="A1" s="81" t="s">
        <v>214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376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522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10</v>
      </c>
      <c r="B7" s="9" t="s">
        <v>123</v>
      </c>
      <c r="C7" s="28">
        <f>IF(Calculator!B7="Soybeans",Calculator!B15,IF(Calculator!B20="Soybeans",Calculator!B28,13.66))</f>
        <v>10.6</v>
      </c>
      <c r="D7" s="29">
        <f>IF(Calculator!B7="Soybeans",Calculator!B11,IF(Calculator!B20="Soybeans",Calculator!B24,42))</f>
        <v>60</v>
      </c>
      <c r="E7" s="22">
        <f>ROUND(C7*D7,2)</f>
        <v>636</v>
      </c>
      <c r="F7" s="11">
        <v>0</v>
      </c>
      <c r="G7" s="22">
        <f>ROUND(E7*F7,2)</f>
        <v>0</v>
      </c>
      <c r="H7" s="22">
        <f>ROUND(E7-G7,2)</f>
        <v>636</v>
      </c>
    </row>
    <row r="8" spans="1:8" x14ac:dyDescent="0.25">
      <c r="A8" s="7" t="s">
        <v>11</v>
      </c>
      <c r="C8" s="23"/>
      <c r="E8" s="23">
        <f>SUM(E7:E7)</f>
        <v>636</v>
      </c>
      <c r="G8" s="12">
        <f>SUM(G7:G7)</f>
        <v>0</v>
      </c>
      <c r="H8" s="12">
        <f>ROUND(E8-G8,2)</f>
        <v>636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3</v>
      </c>
      <c r="E12" s="23">
        <f>ROUND(C12*D12,2)</f>
        <v>24.15</v>
      </c>
      <c r="F12" s="16">
        <v>0</v>
      </c>
      <c r="G12" s="23">
        <f>ROUND(E12*F12,2)</f>
        <v>0</v>
      </c>
      <c r="H12" s="23">
        <f>ROUND(E12-G12,2)</f>
        <v>24.15</v>
      </c>
    </row>
    <row r="13" spans="1:8" x14ac:dyDescent="0.25">
      <c r="A13" s="13" t="s">
        <v>20</v>
      </c>
      <c r="C13" s="23"/>
      <c r="E13" s="23"/>
    </row>
    <row r="14" spans="1:8" x14ac:dyDescent="0.25">
      <c r="A14" s="14" t="s">
        <v>124</v>
      </c>
      <c r="B14" s="14" t="s">
        <v>21</v>
      </c>
      <c r="C14" s="15">
        <v>32.25</v>
      </c>
      <c r="D14" s="14">
        <v>0.87</v>
      </c>
      <c r="E14" s="23">
        <f>ROUND(C14*D14,2)</f>
        <v>28.06</v>
      </c>
      <c r="F14" s="16">
        <v>0</v>
      </c>
      <c r="G14" s="23">
        <f>ROUND(E14*F14,2)</f>
        <v>0</v>
      </c>
      <c r="H14" s="23">
        <f>ROUND(E14-G14,2)</f>
        <v>28.06</v>
      </c>
    </row>
    <row r="15" spans="1:8" x14ac:dyDescent="0.25">
      <c r="A15" s="14" t="s">
        <v>22</v>
      </c>
      <c r="B15" s="14" t="s">
        <v>21</v>
      </c>
      <c r="C15" s="15">
        <v>25.56</v>
      </c>
      <c r="D15" s="14">
        <v>1.33</v>
      </c>
      <c r="E15" s="23">
        <f>ROUND(C15*D15,2)</f>
        <v>33.99</v>
      </c>
      <c r="F15" s="16">
        <v>0</v>
      </c>
      <c r="G15" s="23">
        <f>ROUND(E15*F15,2)</f>
        <v>0</v>
      </c>
      <c r="H15" s="23">
        <f>ROUND(E15-G15,2)</f>
        <v>33.99</v>
      </c>
    </row>
    <row r="16" spans="1:8" x14ac:dyDescent="0.25">
      <c r="A16" s="13" t="s">
        <v>23</v>
      </c>
      <c r="C16" s="23"/>
      <c r="E16" s="23"/>
    </row>
    <row r="17" spans="1:8" x14ac:dyDescent="0.25">
      <c r="A17" s="14" t="s">
        <v>319</v>
      </c>
      <c r="B17" s="14" t="s">
        <v>18</v>
      </c>
      <c r="C17" s="15">
        <v>4.46</v>
      </c>
      <c r="D17" s="14">
        <v>1.6</v>
      </c>
      <c r="E17" s="23">
        <f>ROUND(C17*D17,2)</f>
        <v>7.14</v>
      </c>
      <c r="F17" s="16">
        <v>0</v>
      </c>
      <c r="G17" s="23">
        <f>ROUND(E17*F17,2)</f>
        <v>0</v>
      </c>
      <c r="H17" s="23">
        <f>ROUND(E17-G17,2)</f>
        <v>7.14</v>
      </c>
    </row>
    <row r="18" spans="1:8" x14ac:dyDescent="0.25">
      <c r="A18" s="13" t="s">
        <v>24</v>
      </c>
      <c r="C18" s="23"/>
      <c r="E18" s="23"/>
    </row>
    <row r="19" spans="1:8" x14ac:dyDescent="0.25">
      <c r="A19" s="14" t="s">
        <v>139</v>
      </c>
      <c r="B19" s="14" t="s">
        <v>26</v>
      </c>
      <c r="C19" s="15">
        <v>6.86</v>
      </c>
      <c r="D19" s="14">
        <v>2</v>
      </c>
      <c r="E19" s="23">
        <f>ROUND(C19*D19,2)</f>
        <v>13.72</v>
      </c>
      <c r="F19" s="16">
        <v>0</v>
      </c>
      <c r="G19" s="23">
        <f>ROUND(E19*F19,2)</f>
        <v>0</v>
      </c>
      <c r="H19" s="23">
        <f>ROUND(E19-G19,2)</f>
        <v>13.72</v>
      </c>
    </row>
    <row r="20" spans="1:8" x14ac:dyDescent="0.25">
      <c r="A20" s="14" t="s">
        <v>105</v>
      </c>
      <c r="B20" s="14" t="s">
        <v>18</v>
      </c>
      <c r="C20" s="15">
        <v>0.32</v>
      </c>
      <c r="D20" s="14">
        <v>32</v>
      </c>
      <c r="E20" s="23">
        <f>ROUND(C20*D20,2)</f>
        <v>10.24</v>
      </c>
      <c r="F20" s="16">
        <v>0</v>
      </c>
      <c r="G20" s="23">
        <f>ROUND(E20*F20,2)</f>
        <v>0</v>
      </c>
      <c r="H20" s="23">
        <f>ROUND(E20-G20,2)</f>
        <v>10.24</v>
      </c>
    </row>
    <row r="21" spans="1:8" x14ac:dyDescent="0.25">
      <c r="A21" s="14" t="s">
        <v>370</v>
      </c>
      <c r="B21" s="14" t="s">
        <v>26</v>
      </c>
      <c r="C21" s="15">
        <v>6.07</v>
      </c>
      <c r="D21" s="14">
        <v>3.5</v>
      </c>
      <c r="E21" s="23">
        <f>ROUND(C21*D21,2)</f>
        <v>21.25</v>
      </c>
      <c r="F21" s="16">
        <v>0</v>
      </c>
      <c r="G21" s="23">
        <f>ROUND(E21*F21,2)</f>
        <v>0</v>
      </c>
      <c r="H21" s="23">
        <f>ROUND(E21-G21,2)</f>
        <v>21.25</v>
      </c>
    </row>
    <row r="22" spans="1:8" x14ac:dyDescent="0.25">
      <c r="A22" s="14" t="s">
        <v>74</v>
      </c>
      <c r="B22" s="14" t="s">
        <v>26</v>
      </c>
      <c r="C22" s="15">
        <v>7.79</v>
      </c>
      <c r="D22" s="14">
        <v>1</v>
      </c>
      <c r="E22" s="23">
        <f>ROUND(C22*D22,2)</f>
        <v>7.79</v>
      </c>
      <c r="F22" s="16">
        <v>0</v>
      </c>
      <c r="G22" s="23">
        <f>ROUND(E22*F22,2)</f>
        <v>0</v>
      </c>
      <c r="H22" s="23">
        <f>ROUND(E22-G22,2)</f>
        <v>7.79</v>
      </c>
    </row>
    <row r="23" spans="1:8" x14ac:dyDescent="0.25">
      <c r="A23" s="13" t="s">
        <v>27</v>
      </c>
      <c r="C23" s="23"/>
      <c r="E23" s="23"/>
    </row>
    <row r="24" spans="1:8" x14ac:dyDescent="0.25">
      <c r="A24" s="14" t="s">
        <v>140</v>
      </c>
      <c r="B24" s="14" t="s">
        <v>29</v>
      </c>
      <c r="C24" s="15">
        <v>7.97</v>
      </c>
      <c r="D24" s="14">
        <v>0.75</v>
      </c>
      <c r="E24" s="23">
        <f>ROUND(C24*D24,2)</f>
        <v>5.98</v>
      </c>
      <c r="F24" s="16">
        <v>0</v>
      </c>
      <c r="G24" s="23">
        <f>ROUND(E24*F24,2)</f>
        <v>0</v>
      </c>
      <c r="H24" s="23">
        <f>ROUND(E24-G24,2)</f>
        <v>5.98</v>
      </c>
    </row>
    <row r="25" spans="1:8" x14ac:dyDescent="0.25">
      <c r="A25" s="14" t="s">
        <v>218</v>
      </c>
      <c r="B25" s="14" t="s">
        <v>219</v>
      </c>
      <c r="C25" s="15">
        <v>1.52</v>
      </c>
      <c r="D25" s="14">
        <v>14</v>
      </c>
      <c r="E25" s="23">
        <f>ROUND(C25*D25,2)</f>
        <v>21.28</v>
      </c>
      <c r="F25" s="16">
        <v>0</v>
      </c>
      <c r="G25" s="23">
        <f>ROUND(E25*F25,2)</f>
        <v>0</v>
      </c>
      <c r="H25" s="23">
        <f>ROUND(E25-G25,2)</f>
        <v>21.28</v>
      </c>
    </row>
    <row r="26" spans="1:8" x14ac:dyDescent="0.25">
      <c r="A26" s="14" t="s">
        <v>110</v>
      </c>
      <c r="B26" s="14" t="s">
        <v>18</v>
      </c>
      <c r="C26" s="15">
        <v>0.42</v>
      </c>
      <c r="D26" s="14">
        <v>6.4</v>
      </c>
      <c r="E26" s="23">
        <f>ROUND(C26*D26,2)</f>
        <v>2.69</v>
      </c>
      <c r="F26" s="16">
        <v>0</v>
      </c>
      <c r="G26" s="23">
        <f>ROUND(E26*F26,2)</f>
        <v>0</v>
      </c>
      <c r="H26" s="23">
        <f>ROUND(E26-G26,2)</f>
        <v>2.69</v>
      </c>
    </row>
    <row r="27" spans="1:8" x14ac:dyDescent="0.25">
      <c r="A27" s="14" t="s">
        <v>141</v>
      </c>
      <c r="B27" s="14" t="s">
        <v>48</v>
      </c>
      <c r="C27" s="15">
        <v>8</v>
      </c>
      <c r="D27" s="14">
        <v>1</v>
      </c>
      <c r="E27" s="23">
        <f>ROUND(C27*D27,2)</f>
        <v>8</v>
      </c>
      <c r="F27" s="16">
        <v>0</v>
      </c>
      <c r="G27" s="23">
        <f>ROUND(E27*F27,2)</f>
        <v>0</v>
      </c>
      <c r="H27" s="23">
        <f>ROUND(E27-G27,2)</f>
        <v>8</v>
      </c>
    </row>
    <row r="28" spans="1:8" x14ac:dyDescent="0.25">
      <c r="A28" s="13" t="s">
        <v>33</v>
      </c>
      <c r="C28" s="23"/>
      <c r="E28" s="23"/>
    </row>
    <row r="29" spans="1:8" x14ac:dyDescent="0.25">
      <c r="A29" s="14" t="s">
        <v>320</v>
      </c>
      <c r="B29" s="14" t="s">
        <v>29</v>
      </c>
      <c r="C29" s="15">
        <v>1.44</v>
      </c>
      <c r="D29" s="14">
        <v>50</v>
      </c>
      <c r="E29" s="23">
        <f>ROUND(C29*D29,2)</f>
        <v>72</v>
      </c>
      <c r="F29" s="16">
        <v>0</v>
      </c>
      <c r="G29" s="23">
        <f>ROUND(E29*F29,2)</f>
        <v>0</v>
      </c>
      <c r="H29" s="23">
        <f>ROUND(E29-G29,2)</f>
        <v>72</v>
      </c>
    </row>
    <row r="30" spans="1:8" x14ac:dyDescent="0.25">
      <c r="A30" s="13" t="s">
        <v>113</v>
      </c>
      <c r="C30" s="23"/>
      <c r="E30" s="23"/>
    </row>
    <row r="31" spans="1:8" x14ac:dyDescent="0.25">
      <c r="A31" s="14" t="s">
        <v>114</v>
      </c>
      <c r="B31" s="14" t="s">
        <v>26</v>
      </c>
      <c r="C31" s="15">
        <v>3.3</v>
      </c>
      <c r="D31" s="14">
        <v>0.5</v>
      </c>
      <c r="E31" s="23">
        <f>ROUND(C31*D31,2)</f>
        <v>1.65</v>
      </c>
      <c r="F31" s="16">
        <v>0</v>
      </c>
      <c r="G31" s="23">
        <f>ROUND(E31*F31,2)</f>
        <v>0</v>
      </c>
      <c r="H31" s="23">
        <f>ROUND(E31-G31,2)</f>
        <v>1.65</v>
      </c>
    </row>
    <row r="32" spans="1:8" x14ac:dyDescent="0.25">
      <c r="A32" s="13" t="s">
        <v>61</v>
      </c>
      <c r="C32" s="23"/>
      <c r="E32" s="23"/>
    </row>
    <row r="33" spans="1:8" x14ac:dyDescent="0.25">
      <c r="A33" s="14" t="s">
        <v>62</v>
      </c>
      <c r="B33" s="14" t="s">
        <v>48</v>
      </c>
      <c r="C33" s="15">
        <v>9</v>
      </c>
      <c r="D33" s="14">
        <v>1</v>
      </c>
      <c r="E33" s="23">
        <f>ROUND(C33*D33,2)</f>
        <v>9</v>
      </c>
      <c r="F33" s="16">
        <v>0</v>
      </c>
      <c r="G33" s="23">
        <f>ROUND(E33*F33,2)</f>
        <v>0</v>
      </c>
      <c r="H33" s="23">
        <f>ROUND(E33-G33,2)</f>
        <v>9</v>
      </c>
    </row>
    <row r="34" spans="1:8" x14ac:dyDescent="0.25">
      <c r="A34" s="13" t="s">
        <v>130</v>
      </c>
      <c r="C34" s="23"/>
      <c r="E34" s="23"/>
    </row>
    <row r="35" spans="1:8" x14ac:dyDescent="0.25">
      <c r="A35" s="14" t="s">
        <v>143</v>
      </c>
      <c r="B35" s="14" t="s">
        <v>123</v>
      </c>
      <c r="C35" s="15">
        <v>0.28999999999999998</v>
      </c>
      <c r="D35" s="14">
        <v>25</v>
      </c>
      <c r="E35" s="23">
        <f>ROUND(C35*D35,2)</f>
        <v>7.25</v>
      </c>
      <c r="F35" s="16">
        <v>0</v>
      </c>
      <c r="G35" s="23">
        <f>ROUND(E35*F35,2)</f>
        <v>0</v>
      </c>
      <c r="H35" s="23">
        <f>ROUND(E35-G35,2)</f>
        <v>7.25</v>
      </c>
    </row>
    <row r="36" spans="1:8" x14ac:dyDescent="0.25">
      <c r="A36" s="13" t="s">
        <v>34</v>
      </c>
      <c r="C36" s="23"/>
      <c r="E36" s="23"/>
    </row>
    <row r="37" spans="1:8" x14ac:dyDescent="0.25">
      <c r="A37" s="14" t="s">
        <v>35</v>
      </c>
      <c r="B37" s="14" t="s">
        <v>36</v>
      </c>
      <c r="C37" s="15">
        <v>63.67</v>
      </c>
      <c r="D37" s="14">
        <v>0.33300000000000002</v>
      </c>
      <c r="E37" s="23">
        <f>ROUND(C37*D37,2)</f>
        <v>21.2</v>
      </c>
      <c r="F37" s="16">
        <v>0</v>
      </c>
      <c r="G37" s="23">
        <f>ROUND(E37*F37,2)</f>
        <v>0</v>
      </c>
      <c r="H37" s="23">
        <f>ROUND(E37-G37,2)</f>
        <v>21.2</v>
      </c>
    </row>
    <row r="38" spans="1:8" x14ac:dyDescent="0.25">
      <c r="A38" s="13" t="s">
        <v>115</v>
      </c>
      <c r="C38" s="23"/>
      <c r="E38" s="23"/>
    </row>
    <row r="39" spans="1:8" x14ac:dyDescent="0.25">
      <c r="A39" s="14" t="s">
        <v>144</v>
      </c>
      <c r="B39" s="14" t="s">
        <v>48</v>
      </c>
      <c r="C39" s="15">
        <v>6.5</v>
      </c>
      <c r="D39" s="14">
        <v>1</v>
      </c>
      <c r="E39" s="23">
        <f>ROUND(C39*D39,2)</f>
        <v>6.5</v>
      </c>
      <c r="F39" s="16">
        <v>0</v>
      </c>
      <c r="G39" s="23">
        <f>ROUND(E39*F39,2)</f>
        <v>0</v>
      </c>
      <c r="H39" s="23">
        <f>ROUND(E39-G39,2)</f>
        <v>6.5</v>
      </c>
    </row>
    <row r="40" spans="1:8" x14ac:dyDescent="0.25">
      <c r="A40" s="13" t="s">
        <v>145</v>
      </c>
      <c r="C40" s="23"/>
      <c r="E40" s="23"/>
    </row>
    <row r="41" spans="1:8" x14ac:dyDescent="0.25">
      <c r="A41" s="14" t="s">
        <v>146</v>
      </c>
      <c r="B41" s="14" t="s">
        <v>48</v>
      </c>
      <c r="C41" s="15">
        <v>1.55</v>
      </c>
      <c r="D41" s="14">
        <v>1</v>
      </c>
      <c r="E41" s="23">
        <f>ROUND(C41*D41,2)</f>
        <v>1.55</v>
      </c>
      <c r="F41" s="16">
        <v>0</v>
      </c>
      <c r="G41" s="23">
        <f>ROUND(E41*F41,2)</f>
        <v>0</v>
      </c>
      <c r="H41" s="23">
        <f>ROUND(E41-G41,2)</f>
        <v>1.55</v>
      </c>
    </row>
    <row r="42" spans="1:8" x14ac:dyDescent="0.25">
      <c r="A42" s="13" t="s">
        <v>117</v>
      </c>
      <c r="C42" s="23"/>
      <c r="E42" s="23"/>
    </row>
    <row r="43" spans="1:8" x14ac:dyDescent="0.25">
      <c r="A43" s="14" t="s">
        <v>118</v>
      </c>
      <c r="B43" s="14" t="s">
        <v>48</v>
      </c>
      <c r="C43" s="15">
        <v>10</v>
      </c>
      <c r="D43" s="14">
        <v>0.33300000000000002</v>
      </c>
      <c r="E43" s="23">
        <f>ROUND(C43*D43,2)</f>
        <v>3.33</v>
      </c>
      <c r="F43" s="16">
        <v>0</v>
      </c>
      <c r="G43" s="23">
        <f>ROUND(E43*F43,2)</f>
        <v>0</v>
      </c>
      <c r="H43" s="23">
        <f>ROUND(E43-G43,2)</f>
        <v>3.33</v>
      </c>
    </row>
    <row r="44" spans="1:8" x14ac:dyDescent="0.25">
      <c r="A44" s="13" t="s">
        <v>37</v>
      </c>
      <c r="C44" s="23"/>
      <c r="E44" s="23"/>
    </row>
    <row r="45" spans="1:8" x14ac:dyDescent="0.25">
      <c r="A45" s="14" t="s">
        <v>38</v>
      </c>
      <c r="B45" s="14" t="s">
        <v>39</v>
      </c>
      <c r="C45" s="15">
        <v>19.28</v>
      </c>
      <c r="D45" s="14">
        <v>7.1999999999999995E-2</v>
      </c>
      <c r="E45" s="23">
        <f>ROUND(C45*D45,2)</f>
        <v>1.39</v>
      </c>
      <c r="F45" s="16">
        <v>0</v>
      </c>
      <c r="G45" s="23">
        <f>ROUND(E45*F45,2)</f>
        <v>0</v>
      </c>
      <c r="H45" s="23">
        <f>ROUND(E45-G45,2)</f>
        <v>1.39</v>
      </c>
    </row>
    <row r="46" spans="1:8" x14ac:dyDescent="0.25">
      <c r="A46" s="14" t="s">
        <v>133</v>
      </c>
      <c r="B46" s="14" t="s">
        <v>39</v>
      </c>
      <c r="C46" s="15">
        <v>19.28</v>
      </c>
      <c r="D46" s="14">
        <v>8.5099999999999995E-2</v>
      </c>
      <c r="E46" s="23">
        <f>ROUND(C46*D46,2)</f>
        <v>1.64</v>
      </c>
      <c r="F46" s="16">
        <v>0</v>
      </c>
      <c r="G46" s="23">
        <f>ROUND(E46*F46,2)</f>
        <v>0</v>
      </c>
      <c r="H46" s="23">
        <f>ROUND(E46-G46,2)</f>
        <v>1.64</v>
      </c>
    </row>
    <row r="47" spans="1:8" x14ac:dyDescent="0.25">
      <c r="A47" s="14" t="s">
        <v>91</v>
      </c>
      <c r="B47" s="14" t="s">
        <v>39</v>
      </c>
      <c r="C47" s="15">
        <v>19.28</v>
      </c>
      <c r="D47" s="14">
        <v>1.18E-2</v>
      </c>
      <c r="E47" s="23">
        <f>ROUND(C47*D47,2)</f>
        <v>0.23</v>
      </c>
      <c r="F47" s="16">
        <v>0</v>
      </c>
      <c r="G47" s="23">
        <f>ROUND(E47*F47,2)</f>
        <v>0</v>
      </c>
      <c r="H47" s="23">
        <f>ROUND(E47-G47,2)</f>
        <v>0.23</v>
      </c>
    </row>
    <row r="48" spans="1:8" x14ac:dyDescent="0.25">
      <c r="A48" s="13" t="s">
        <v>43</v>
      </c>
      <c r="C48" s="23"/>
      <c r="E48" s="23"/>
    </row>
    <row r="49" spans="1:8" x14ac:dyDescent="0.25">
      <c r="A49" s="14" t="s">
        <v>42</v>
      </c>
      <c r="B49" s="14" t="s">
        <v>39</v>
      </c>
      <c r="C49" s="15">
        <v>9.06</v>
      </c>
      <c r="D49" s="14">
        <v>5.0799999999999998E-2</v>
      </c>
      <c r="E49" s="23">
        <f>ROUND(C49*D49,2)</f>
        <v>0.46</v>
      </c>
      <c r="F49" s="16">
        <v>0</v>
      </c>
      <c r="G49" s="23">
        <f>ROUND(E49*F49,2)</f>
        <v>0</v>
      </c>
      <c r="H49" s="23">
        <f>ROUND(E49-G49,2)</f>
        <v>0.46</v>
      </c>
    </row>
    <row r="50" spans="1:8" x14ac:dyDescent="0.25">
      <c r="A50" s="14" t="s">
        <v>91</v>
      </c>
      <c r="B50" s="14" t="s">
        <v>39</v>
      </c>
      <c r="C50" s="15">
        <v>9.06</v>
      </c>
      <c r="D50" s="14">
        <v>5.8999999999999999E-3</v>
      </c>
      <c r="E50" s="23">
        <f>ROUND(C50*D50,2)</f>
        <v>0.05</v>
      </c>
      <c r="F50" s="16">
        <v>0</v>
      </c>
      <c r="G50" s="23">
        <f>ROUND(E50*F50,2)</f>
        <v>0</v>
      </c>
      <c r="H50" s="23">
        <f>ROUND(E50-G50,2)</f>
        <v>0.05</v>
      </c>
    </row>
    <row r="51" spans="1:8" x14ac:dyDescent="0.25">
      <c r="A51" s="14" t="s">
        <v>44</v>
      </c>
      <c r="B51" s="14" t="s">
        <v>39</v>
      </c>
      <c r="C51" s="15">
        <v>19.21</v>
      </c>
      <c r="D51" s="14">
        <v>0.14530000000000001</v>
      </c>
      <c r="E51" s="23">
        <f>ROUND(C51*D51,2)</f>
        <v>2.79</v>
      </c>
      <c r="F51" s="16">
        <v>0</v>
      </c>
      <c r="G51" s="23">
        <f>ROUND(E51*F51,2)</f>
        <v>0</v>
      </c>
      <c r="H51" s="23">
        <f>ROUND(E51-G51,2)</f>
        <v>2.79</v>
      </c>
    </row>
    <row r="52" spans="1:8" x14ac:dyDescent="0.25">
      <c r="A52" s="13" t="s">
        <v>45</v>
      </c>
      <c r="C52" s="23"/>
      <c r="E52" s="23"/>
    </row>
    <row r="53" spans="1:8" x14ac:dyDescent="0.25">
      <c r="A53" s="14" t="s">
        <v>38</v>
      </c>
      <c r="B53" s="14" t="s">
        <v>19</v>
      </c>
      <c r="C53" s="15">
        <v>2.94</v>
      </c>
      <c r="D53" s="14">
        <v>1.1121000000000001</v>
      </c>
      <c r="E53" s="23">
        <f>ROUND(C53*D53,2)</f>
        <v>3.27</v>
      </c>
      <c r="F53" s="16">
        <v>0</v>
      </c>
      <c r="G53" s="23">
        <f>ROUND(E53*F53,2)</f>
        <v>0</v>
      </c>
      <c r="H53" s="23">
        <f>ROUND(E53-G53,2)</f>
        <v>3.27</v>
      </c>
    </row>
    <row r="54" spans="1:8" x14ac:dyDescent="0.25">
      <c r="A54" s="14" t="s">
        <v>133</v>
      </c>
      <c r="B54" s="14" t="s">
        <v>19</v>
      </c>
      <c r="C54" s="15">
        <v>2.94</v>
      </c>
      <c r="D54" s="14">
        <v>1.4244000000000001</v>
      </c>
      <c r="E54" s="23">
        <f>ROUND(C54*D54,2)</f>
        <v>4.1900000000000004</v>
      </c>
      <c r="F54" s="16">
        <v>0</v>
      </c>
      <c r="G54" s="23">
        <f>ROUND(E54*F54,2)</f>
        <v>0</v>
      </c>
      <c r="H54" s="23">
        <f>ROUND(E54-G54,2)</f>
        <v>4.1900000000000004</v>
      </c>
    </row>
    <row r="55" spans="1:8" x14ac:dyDescent="0.25">
      <c r="A55" s="14" t="s">
        <v>91</v>
      </c>
      <c r="B55" s="14" t="s">
        <v>19</v>
      </c>
      <c r="C55" s="15">
        <v>2.94</v>
      </c>
      <c r="D55" s="14">
        <v>0.1497</v>
      </c>
      <c r="E55" s="23">
        <f>ROUND(C55*D55,2)</f>
        <v>0.44</v>
      </c>
      <c r="F55" s="16">
        <v>0</v>
      </c>
      <c r="G55" s="23">
        <f>ROUND(E55*F55,2)</f>
        <v>0</v>
      </c>
      <c r="H55" s="23">
        <f>ROUND(E55-G55,2)</f>
        <v>0.44</v>
      </c>
    </row>
    <row r="56" spans="1:8" x14ac:dyDescent="0.25">
      <c r="A56" s="13" t="s">
        <v>47</v>
      </c>
      <c r="C56" s="23"/>
      <c r="E56" s="23"/>
    </row>
    <row r="57" spans="1:8" x14ac:dyDescent="0.25">
      <c r="A57" s="14" t="s">
        <v>42</v>
      </c>
      <c r="B57" s="14" t="s">
        <v>48</v>
      </c>
      <c r="C57" s="15">
        <v>5.27</v>
      </c>
      <c r="D57" s="14">
        <v>1</v>
      </c>
      <c r="E57" s="23">
        <f>ROUND(C57*D57,2)</f>
        <v>5.27</v>
      </c>
      <c r="F57" s="16">
        <v>0</v>
      </c>
      <c r="G57" s="23">
        <f>ROUND(E57*F57,2)</f>
        <v>0</v>
      </c>
      <c r="H57" s="23">
        <f t="shared" ref="H57:H63" si="0">ROUND(E57-G57,2)</f>
        <v>5.27</v>
      </c>
    </row>
    <row r="58" spans="1:8" x14ac:dyDescent="0.25">
      <c r="A58" s="14" t="s">
        <v>38</v>
      </c>
      <c r="B58" s="14" t="s">
        <v>48</v>
      </c>
      <c r="C58" s="15">
        <v>0.89</v>
      </c>
      <c r="D58" s="14">
        <v>1</v>
      </c>
      <c r="E58" s="23">
        <f>ROUND(C58*D58,2)</f>
        <v>0.89</v>
      </c>
      <c r="F58" s="16">
        <v>0</v>
      </c>
      <c r="G58" s="23">
        <f>ROUND(E58*F58,2)</f>
        <v>0</v>
      </c>
      <c r="H58" s="23">
        <f t="shared" si="0"/>
        <v>0.89</v>
      </c>
    </row>
    <row r="59" spans="1:8" x14ac:dyDescent="0.25">
      <c r="A59" s="14" t="s">
        <v>133</v>
      </c>
      <c r="B59" s="14" t="s">
        <v>48</v>
      </c>
      <c r="C59" s="15">
        <v>4.97</v>
      </c>
      <c r="D59" s="14">
        <v>1</v>
      </c>
      <c r="E59" s="23">
        <f>ROUND(C59*D59,2)</f>
        <v>4.97</v>
      </c>
      <c r="F59" s="16">
        <v>0</v>
      </c>
      <c r="G59" s="23">
        <f>ROUND(E59*F59,2)</f>
        <v>0</v>
      </c>
      <c r="H59" s="23">
        <f t="shared" si="0"/>
        <v>4.97</v>
      </c>
    </row>
    <row r="60" spans="1:8" x14ac:dyDescent="0.25">
      <c r="A60" s="14" t="s">
        <v>91</v>
      </c>
      <c r="B60" s="14" t="s">
        <v>48</v>
      </c>
      <c r="C60" s="15">
        <v>0.22</v>
      </c>
      <c r="D60" s="14">
        <v>1</v>
      </c>
      <c r="E60" s="23">
        <f>ROUND(C60*D60,2)</f>
        <v>0.22</v>
      </c>
      <c r="F60" s="16">
        <v>0</v>
      </c>
      <c r="G60" s="23">
        <f>ROUND(E60*F60,2)</f>
        <v>0</v>
      </c>
      <c r="H60" s="23">
        <f t="shared" si="0"/>
        <v>0.22</v>
      </c>
    </row>
    <row r="61" spans="1:8" x14ac:dyDescent="0.25">
      <c r="A61" s="9" t="s">
        <v>49</v>
      </c>
      <c r="B61" s="9" t="s">
        <v>48</v>
      </c>
      <c r="C61" s="10">
        <v>14.27</v>
      </c>
      <c r="D61" s="9">
        <v>1</v>
      </c>
      <c r="E61" s="22">
        <f>ROUND(C61*D61,2)</f>
        <v>14.27</v>
      </c>
      <c r="F61" s="11">
        <v>0</v>
      </c>
      <c r="G61" s="22">
        <f>ROUND(E61*F61,2)</f>
        <v>0</v>
      </c>
      <c r="H61" s="22">
        <f t="shared" si="0"/>
        <v>14.27</v>
      </c>
    </row>
    <row r="62" spans="1:8" x14ac:dyDescent="0.25">
      <c r="A62" s="7" t="s">
        <v>50</v>
      </c>
      <c r="C62" s="23"/>
      <c r="E62" s="23">
        <f>SUM(E12:E61)</f>
        <v>346.84999999999991</v>
      </c>
      <c r="G62" s="12">
        <f>SUM(G12:G61)</f>
        <v>0</v>
      </c>
      <c r="H62" s="12">
        <f t="shared" si="0"/>
        <v>346.85</v>
      </c>
    </row>
    <row r="63" spans="1:8" x14ac:dyDescent="0.25">
      <c r="A63" s="7" t="s">
        <v>51</v>
      </c>
      <c r="C63" s="23"/>
      <c r="E63" s="23" t="e">
        <f>+#REF!-E62</f>
        <v>#REF!</v>
      </c>
      <c r="G63" s="12" t="e">
        <f>+#REF!-G62</f>
        <v>#REF!</v>
      </c>
      <c r="H63" s="12" t="e">
        <f t="shared" si="0"/>
        <v>#REF!</v>
      </c>
    </row>
    <row r="64" spans="1:8" x14ac:dyDescent="0.25">
      <c r="A64" t="s">
        <v>12</v>
      </c>
      <c r="C64" s="23"/>
      <c r="E64" s="23"/>
    </row>
    <row r="65" spans="1:8" x14ac:dyDescent="0.25">
      <c r="A65" s="7" t="s">
        <v>52</v>
      </c>
      <c r="C65" s="23"/>
      <c r="E65" s="23"/>
    </row>
    <row r="66" spans="1:8" x14ac:dyDescent="0.25">
      <c r="A66" s="14" t="s">
        <v>42</v>
      </c>
      <c r="B66" s="14" t="s">
        <v>48</v>
      </c>
      <c r="C66" s="15">
        <v>12.03</v>
      </c>
      <c r="D66" s="14">
        <v>1</v>
      </c>
      <c r="E66" s="23">
        <f>ROUND(C66*D66,2)</f>
        <v>12.03</v>
      </c>
      <c r="F66" s="16">
        <v>0</v>
      </c>
      <c r="G66" s="23">
        <f>ROUND(E66*F66,2)</f>
        <v>0</v>
      </c>
      <c r="H66" s="23">
        <f t="shared" ref="H66:H72" si="1">ROUND(E66-G66,2)</f>
        <v>12.03</v>
      </c>
    </row>
    <row r="67" spans="1:8" x14ac:dyDescent="0.25">
      <c r="A67" s="14" t="s">
        <v>38</v>
      </c>
      <c r="B67" s="14" t="s">
        <v>48</v>
      </c>
      <c r="C67" s="15">
        <v>6.88</v>
      </c>
      <c r="D67" s="14">
        <v>1</v>
      </c>
      <c r="E67" s="23">
        <f>ROUND(C67*D67,2)</f>
        <v>6.88</v>
      </c>
      <c r="F67" s="16">
        <v>0</v>
      </c>
      <c r="G67" s="23">
        <f>ROUND(E67*F67,2)</f>
        <v>0</v>
      </c>
      <c r="H67" s="23">
        <f t="shared" si="1"/>
        <v>6.88</v>
      </c>
    </row>
    <row r="68" spans="1:8" x14ac:dyDescent="0.25">
      <c r="A68" s="14" t="s">
        <v>133</v>
      </c>
      <c r="B68" s="14" t="s">
        <v>48</v>
      </c>
      <c r="C68" s="15">
        <v>23.78</v>
      </c>
      <c r="D68" s="14">
        <v>1</v>
      </c>
      <c r="E68" s="23">
        <f>ROUND(C68*D68,2)</f>
        <v>23.78</v>
      </c>
      <c r="F68" s="16">
        <v>0</v>
      </c>
      <c r="G68" s="23">
        <f>ROUND(E68*F68,2)</f>
        <v>0</v>
      </c>
      <c r="H68" s="23">
        <f t="shared" si="1"/>
        <v>23.78</v>
      </c>
    </row>
    <row r="69" spans="1:8" x14ac:dyDescent="0.25">
      <c r="A69" s="9" t="s">
        <v>91</v>
      </c>
      <c r="B69" s="9" t="s">
        <v>48</v>
      </c>
      <c r="C69" s="10">
        <v>1.79</v>
      </c>
      <c r="D69" s="9">
        <v>1</v>
      </c>
      <c r="E69" s="22">
        <f>ROUND(C69*D69,2)</f>
        <v>1.79</v>
      </c>
      <c r="F69" s="11">
        <v>0</v>
      </c>
      <c r="G69" s="22">
        <f>ROUND(E69*F69,2)</f>
        <v>0</v>
      </c>
      <c r="H69" s="22">
        <f t="shared" si="1"/>
        <v>1.79</v>
      </c>
    </row>
    <row r="70" spans="1:8" x14ac:dyDescent="0.25">
      <c r="A70" s="7" t="s">
        <v>53</v>
      </c>
      <c r="C70" s="23"/>
      <c r="E70" s="23">
        <f>SUM(E66:E69)</f>
        <v>44.48</v>
      </c>
      <c r="G70" s="12">
        <f>SUM(G66:G69)</f>
        <v>0</v>
      </c>
      <c r="H70" s="12">
        <f t="shared" si="1"/>
        <v>44.48</v>
      </c>
    </row>
    <row r="71" spans="1:8" x14ac:dyDescent="0.25">
      <c r="A71" s="7" t="s">
        <v>54</v>
      </c>
      <c r="C71" s="23"/>
      <c r="E71" s="23">
        <f>+E62+E70</f>
        <v>391.32999999999993</v>
      </c>
      <c r="G71" s="12">
        <f>+G62+G70</f>
        <v>0</v>
      </c>
      <c r="H71" s="12">
        <f t="shared" si="1"/>
        <v>391.33</v>
      </c>
    </row>
    <row r="72" spans="1:8" x14ac:dyDescent="0.25">
      <c r="A72" s="7" t="s">
        <v>55</v>
      </c>
      <c r="C72" s="23"/>
      <c r="E72" s="23" t="e">
        <f>+#REF!-E71</f>
        <v>#REF!</v>
      </c>
      <c r="G72" s="12" t="e">
        <f>+#REF!-G71</f>
        <v>#REF!</v>
      </c>
      <c r="H72" s="12" t="e">
        <f t="shared" si="1"/>
        <v>#REF!</v>
      </c>
    </row>
    <row r="73" spans="1:8" x14ac:dyDescent="0.25">
      <c r="A73" t="s">
        <v>119</v>
      </c>
      <c r="C73" s="23"/>
      <c r="E73" s="23"/>
    </row>
    <row r="74" spans="1:8" x14ac:dyDescent="0.25">
      <c r="A74" t="s">
        <v>483</v>
      </c>
      <c r="C74" s="23"/>
      <c r="E74" s="23"/>
    </row>
    <row r="75" spans="1:8" x14ac:dyDescent="0.25">
      <c r="C75" s="23"/>
      <c r="E75" s="23"/>
    </row>
    <row r="76" spans="1:8" x14ac:dyDescent="0.25">
      <c r="A76" s="7" t="s">
        <v>120</v>
      </c>
      <c r="C76" s="23"/>
      <c r="E76" s="23"/>
    </row>
    <row r="77" spans="1:8" x14ac:dyDescent="0.25">
      <c r="A77" s="7" t="s">
        <v>121</v>
      </c>
      <c r="C77" s="23"/>
      <c r="E77" s="23"/>
    </row>
    <row r="98" spans="1:8" x14ac:dyDescent="0.25">
      <c r="A98" t="str" cm="1">
        <f t="array" aca="1" ref="A98" ca="1">MID(CELL("filename",A1),FIND("]",CELL("filename",A1))+1,256)</f>
        <v>soy7</v>
      </c>
    </row>
    <row r="99" spans="1:8" x14ac:dyDescent="0.25">
      <c r="A99" s="7" t="s">
        <v>50</v>
      </c>
      <c r="E99" s="25">
        <f>VLOOKUP(A99,$A$1:$H$98,5,FALSE)</f>
        <v>346.84999999999991</v>
      </c>
    </row>
    <row r="100" spans="1:8" x14ac:dyDescent="0.25">
      <c r="A100" s="7" t="s">
        <v>288</v>
      </c>
      <c r="E100" s="25">
        <f>VLOOKUP(A100,$A$1:$H$98,5,FALSE)</f>
        <v>44.48</v>
      </c>
    </row>
    <row r="101" spans="1:8" x14ac:dyDescent="0.25">
      <c r="A101" s="7" t="s">
        <v>289</v>
      </c>
      <c r="E101" s="25">
        <f t="shared" ref="E101:E102" si="2">VLOOKUP(A101,$A$1:$H$98,5,FALSE)</f>
        <v>391.32999999999993</v>
      </c>
    </row>
    <row r="102" spans="1:8" x14ac:dyDescent="0.25">
      <c r="A102" s="7" t="s">
        <v>55</v>
      </c>
      <c r="E102" s="25" t="e">
        <f t="shared" si="2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6839E-EFC6-4254-A3B7-ADB33E7C0C4E}">
  <sheetPr codeName="Sheet75"/>
  <dimension ref="A1:H116"/>
  <sheetViews>
    <sheetView topLeftCell="A7" workbookViewId="0">
      <selection activeCell="D7" sqref="D7"/>
    </sheetView>
  </sheetViews>
  <sheetFormatPr defaultRowHeight="15" x14ac:dyDescent="0.25"/>
  <cols>
    <col min="1" max="1" width="25.5703125" customWidth="1"/>
  </cols>
  <sheetData>
    <row r="1" spans="1:8" x14ac:dyDescent="0.25">
      <c r="A1" s="81" t="s">
        <v>215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375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492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10</v>
      </c>
      <c r="B7" s="9" t="s">
        <v>123</v>
      </c>
      <c r="C7" s="28">
        <f>IF(Calculator!B7="Soybeans",Calculator!B15,IF(Calculator!B20="Soybeans",Calculator!B28,13.66))</f>
        <v>10.6</v>
      </c>
      <c r="D7" s="29">
        <f>IF(Calculator!B7="Soybeans",Calculator!B11,IF(Calculator!B20="Soybeans",Calculator!B24,42))</f>
        <v>60</v>
      </c>
      <c r="E7" s="22">
        <f>ROUND(C7*D7,2)</f>
        <v>636</v>
      </c>
      <c r="F7" s="11">
        <v>0</v>
      </c>
      <c r="G7" s="22">
        <f>ROUND(E7*F7,2)</f>
        <v>0</v>
      </c>
      <c r="H7" s="22">
        <f>ROUND(E7-G7,2)</f>
        <v>636</v>
      </c>
    </row>
    <row r="8" spans="1:8" x14ac:dyDescent="0.25">
      <c r="A8" s="7" t="s">
        <v>11</v>
      </c>
      <c r="C8" s="23"/>
      <c r="E8" s="23">
        <f>SUM(E7:E7)</f>
        <v>636</v>
      </c>
      <c r="G8" s="12">
        <f>SUM(G7:G7)</f>
        <v>0</v>
      </c>
      <c r="H8" s="12">
        <f>ROUND(E8-G8,2)</f>
        <v>636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4</v>
      </c>
      <c r="E12" s="23">
        <f>ROUND(C12*D12,2)</f>
        <v>32.200000000000003</v>
      </c>
      <c r="F12" s="16">
        <v>0</v>
      </c>
      <c r="G12" s="23">
        <f>ROUND(E12*F12,2)</f>
        <v>0</v>
      </c>
      <c r="H12" s="23">
        <f>ROUND(E12-G12,2)</f>
        <v>32.200000000000003</v>
      </c>
    </row>
    <row r="13" spans="1:8" x14ac:dyDescent="0.25">
      <c r="A13" s="13" t="s">
        <v>17</v>
      </c>
      <c r="C13" s="23"/>
      <c r="E13" s="23"/>
    </row>
    <row r="14" spans="1:8" x14ac:dyDescent="0.25">
      <c r="A14" s="14" t="s">
        <v>135</v>
      </c>
      <c r="B14" s="14" t="s">
        <v>18</v>
      </c>
      <c r="C14" s="15">
        <v>0.32</v>
      </c>
      <c r="D14" s="14">
        <v>16</v>
      </c>
      <c r="E14" s="23">
        <f>ROUND(C14*D14,2)</f>
        <v>5.12</v>
      </c>
      <c r="F14" s="16">
        <v>0</v>
      </c>
      <c r="G14" s="23">
        <f>ROUND(E14*F14,2)</f>
        <v>0</v>
      </c>
      <c r="H14" s="23">
        <f>ROUND(E14-G14,2)</f>
        <v>5.12</v>
      </c>
    </row>
    <row r="15" spans="1:8" x14ac:dyDescent="0.25">
      <c r="A15" s="14" t="s">
        <v>136</v>
      </c>
      <c r="B15" s="14" t="s">
        <v>19</v>
      </c>
      <c r="C15" s="15">
        <v>8.68</v>
      </c>
      <c r="D15" s="14">
        <v>0.6</v>
      </c>
      <c r="E15" s="23">
        <f>ROUND(C15*D15,2)</f>
        <v>5.21</v>
      </c>
      <c r="F15" s="16">
        <v>0</v>
      </c>
      <c r="G15" s="23">
        <f>ROUND(E15*F15,2)</f>
        <v>0</v>
      </c>
      <c r="H15" s="23">
        <f>ROUND(E15-G15,2)</f>
        <v>5.21</v>
      </c>
    </row>
    <row r="16" spans="1:8" x14ac:dyDescent="0.25">
      <c r="A16" s="13" t="s">
        <v>20</v>
      </c>
      <c r="C16" s="23"/>
      <c r="E16" s="23"/>
    </row>
    <row r="17" spans="1:8" x14ac:dyDescent="0.25">
      <c r="A17" s="14" t="s">
        <v>124</v>
      </c>
      <c r="B17" s="14" t="s">
        <v>21</v>
      </c>
      <c r="C17" s="15">
        <v>32.25</v>
      </c>
      <c r="D17" s="14">
        <v>0.87</v>
      </c>
      <c r="E17" s="23">
        <f>ROUND(C17*D17,2)</f>
        <v>28.06</v>
      </c>
      <c r="F17" s="16">
        <v>0</v>
      </c>
      <c r="G17" s="23">
        <f>ROUND(E17*F17,2)</f>
        <v>0</v>
      </c>
      <c r="H17" s="23">
        <f>ROUND(E17-G17,2)</f>
        <v>28.06</v>
      </c>
    </row>
    <row r="18" spans="1:8" x14ac:dyDescent="0.25">
      <c r="A18" s="14" t="s">
        <v>22</v>
      </c>
      <c r="B18" s="14" t="s">
        <v>21</v>
      </c>
      <c r="C18" s="15">
        <v>25.56</v>
      </c>
      <c r="D18" s="14">
        <v>1.33</v>
      </c>
      <c r="E18" s="23">
        <f>ROUND(C18*D18,2)</f>
        <v>33.99</v>
      </c>
      <c r="F18" s="16">
        <v>0</v>
      </c>
      <c r="G18" s="23">
        <f>ROUND(E18*F18,2)</f>
        <v>0</v>
      </c>
      <c r="H18" s="23">
        <f>ROUND(E18-G18,2)</f>
        <v>33.99</v>
      </c>
    </row>
    <row r="19" spans="1:8" x14ac:dyDescent="0.25">
      <c r="A19" s="13" t="s">
        <v>23</v>
      </c>
      <c r="C19" s="23"/>
      <c r="E19" s="23"/>
    </row>
    <row r="20" spans="1:8" x14ac:dyDescent="0.25">
      <c r="A20" s="14" t="s">
        <v>319</v>
      </c>
      <c r="B20" s="14" t="s">
        <v>18</v>
      </c>
      <c r="C20" s="15">
        <v>4.46</v>
      </c>
      <c r="D20" s="14">
        <v>1.6</v>
      </c>
      <c r="E20" s="23">
        <f>ROUND(C20*D20,2)</f>
        <v>7.14</v>
      </c>
      <c r="F20" s="16">
        <v>0</v>
      </c>
      <c r="G20" s="23">
        <f>ROUND(E20*F20,2)</f>
        <v>0</v>
      </c>
      <c r="H20" s="23">
        <f>ROUND(E20-G20,2)</f>
        <v>7.14</v>
      </c>
    </row>
    <row r="21" spans="1:8" x14ac:dyDescent="0.25">
      <c r="A21" s="13" t="s">
        <v>24</v>
      </c>
      <c r="C21" s="23"/>
      <c r="E21" s="23"/>
    </row>
    <row r="22" spans="1:8" x14ac:dyDescent="0.25">
      <c r="A22" s="14" t="s">
        <v>25</v>
      </c>
      <c r="B22" s="14" t="s">
        <v>18</v>
      </c>
      <c r="C22" s="15">
        <v>0.12</v>
      </c>
      <c r="D22" s="14">
        <v>96</v>
      </c>
      <c r="E22" s="23">
        <f t="shared" ref="E22:E30" si="0">ROUND(C22*D22,2)</f>
        <v>11.52</v>
      </c>
      <c r="F22" s="16">
        <v>0</v>
      </c>
      <c r="G22" s="23">
        <f t="shared" ref="G22:G30" si="1">ROUND(E22*F22,2)</f>
        <v>0</v>
      </c>
      <c r="H22" s="23">
        <f t="shared" ref="H22:H30" si="2">ROUND(E22-G22,2)</f>
        <v>11.52</v>
      </c>
    </row>
    <row r="23" spans="1:8" x14ac:dyDescent="0.25">
      <c r="A23" s="14" t="s">
        <v>137</v>
      </c>
      <c r="B23" s="14" t="s">
        <v>26</v>
      </c>
      <c r="C23" s="15">
        <v>2.69</v>
      </c>
      <c r="D23" s="14">
        <v>2</v>
      </c>
      <c r="E23" s="23">
        <f t="shared" si="0"/>
        <v>5.38</v>
      </c>
      <c r="F23" s="16">
        <v>0</v>
      </c>
      <c r="G23" s="23">
        <f t="shared" si="1"/>
        <v>0</v>
      </c>
      <c r="H23" s="23">
        <f t="shared" si="2"/>
        <v>5.38</v>
      </c>
    </row>
    <row r="24" spans="1:8" x14ac:dyDescent="0.25">
      <c r="A24" s="14" t="s">
        <v>104</v>
      </c>
      <c r="B24" s="14" t="s">
        <v>26</v>
      </c>
      <c r="C24" s="15">
        <v>11.55</v>
      </c>
      <c r="D24" s="14">
        <v>1</v>
      </c>
      <c r="E24" s="23">
        <f t="shared" si="0"/>
        <v>11.55</v>
      </c>
      <c r="F24" s="16">
        <v>0</v>
      </c>
      <c r="G24" s="23">
        <f t="shared" si="1"/>
        <v>0</v>
      </c>
      <c r="H24" s="23">
        <f t="shared" si="2"/>
        <v>11.55</v>
      </c>
    </row>
    <row r="25" spans="1:8" x14ac:dyDescent="0.25">
      <c r="A25" s="14" t="s">
        <v>138</v>
      </c>
      <c r="B25" s="14" t="s">
        <v>18</v>
      </c>
      <c r="C25" s="15">
        <v>3.06</v>
      </c>
      <c r="D25" s="14">
        <v>2</v>
      </c>
      <c r="E25" s="23">
        <f t="shared" si="0"/>
        <v>6.12</v>
      </c>
      <c r="F25" s="16">
        <v>0</v>
      </c>
      <c r="G25" s="23">
        <f t="shared" si="1"/>
        <v>0</v>
      </c>
      <c r="H25" s="23">
        <f t="shared" si="2"/>
        <v>6.12</v>
      </c>
    </row>
    <row r="26" spans="1:8" x14ac:dyDescent="0.25">
      <c r="A26" s="14" t="s">
        <v>139</v>
      </c>
      <c r="B26" s="14" t="s">
        <v>26</v>
      </c>
      <c r="C26" s="15">
        <v>6.86</v>
      </c>
      <c r="D26" s="14">
        <v>2</v>
      </c>
      <c r="E26" s="23">
        <f t="shared" si="0"/>
        <v>13.72</v>
      </c>
      <c r="F26" s="16">
        <v>0</v>
      </c>
      <c r="G26" s="23">
        <f t="shared" si="1"/>
        <v>0</v>
      </c>
      <c r="H26" s="23">
        <f t="shared" si="2"/>
        <v>13.72</v>
      </c>
    </row>
    <row r="27" spans="1:8" x14ac:dyDescent="0.25">
      <c r="A27" s="14" t="s">
        <v>105</v>
      </c>
      <c r="B27" s="14" t="s">
        <v>18</v>
      </c>
      <c r="C27" s="15">
        <v>0.32</v>
      </c>
      <c r="D27" s="14">
        <v>32</v>
      </c>
      <c r="E27" s="23">
        <f t="shared" si="0"/>
        <v>10.24</v>
      </c>
      <c r="F27" s="16">
        <v>0</v>
      </c>
      <c r="G27" s="23">
        <f t="shared" si="1"/>
        <v>0</v>
      </c>
      <c r="H27" s="23">
        <f t="shared" si="2"/>
        <v>10.24</v>
      </c>
    </row>
    <row r="28" spans="1:8" x14ac:dyDescent="0.25">
      <c r="A28" s="14" t="s">
        <v>369</v>
      </c>
      <c r="B28" s="14" t="s">
        <v>18</v>
      </c>
      <c r="C28" s="15">
        <v>1.06</v>
      </c>
      <c r="D28" s="14">
        <v>12.8</v>
      </c>
      <c r="E28" s="23">
        <f t="shared" si="0"/>
        <v>13.57</v>
      </c>
      <c r="F28" s="16">
        <v>0</v>
      </c>
      <c r="G28" s="23">
        <f t="shared" si="1"/>
        <v>0</v>
      </c>
      <c r="H28" s="23">
        <f t="shared" si="2"/>
        <v>13.57</v>
      </c>
    </row>
    <row r="29" spans="1:8" x14ac:dyDescent="0.25">
      <c r="A29" s="14" t="s">
        <v>74</v>
      </c>
      <c r="B29" s="14" t="s">
        <v>26</v>
      </c>
      <c r="C29" s="15">
        <v>7.79</v>
      </c>
      <c r="D29" s="14">
        <v>1</v>
      </c>
      <c r="E29" s="23">
        <f t="shared" si="0"/>
        <v>7.79</v>
      </c>
      <c r="F29" s="16">
        <v>0</v>
      </c>
      <c r="G29" s="23">
        <f t="shared" si="1"/>
        <v>0</v>
      </c>
      <c r="H29" s="23">
        <f t="shared" si="2"/>
        <v>7.79</v>
      </c>
    </row>
    <row r="30" spans="1:8" x14ac:dyDescent="0.25">
      <c r="A30" s="14" t="s">
        <v>396</v>
      </c>
      <c r="B30" s="14" t="s">
        <v>18</v>
      </c>
      <c r="C30" s="15">
        <v>7.37</v>
      </c>
      <c r="D30" s="14">
        <v>1.5</v>
      </c>
      <c r="E30" s="23">
        <f t="shared" si="0"/>
        <v>11.06</v>
      </c>
      <c r="F30" s="16">
        <v>0</v>
      </c>
      <c r="G30" s="23">
        <f t="shared" si="1"/>
        <v>0</v>
      </c>
      <c r="H30" s="23">
        <f t="shared" si="2"/>
        <v>11.06</v>
      </c>
    </row>
    <row r="31" spans="1:8" x14ac:dyDescent="0.25">
      <c r="A31" s="13" t="s">
        <v>27</v>
      </c>
      <c r="C31" s="23"/>
      <c r="E31" s="23"/>
    </row>
    <row r="32" spans="1:8" x14ac:dyDescent="0.25">
      <c r="A32" s="14" t="s">
        <v>140</v>
      </c>
      <c r="B32" s="14" t="s">
        <v>29</v>
      </c>
      <c r="C32" s="15">
        <v>7.97</v>
      </c>
      <c r="D32" s="14">
        <v>0.75</v>
      </c>
      <c r="E32" s="23">
        <f>ROUND(C32*D32,2)</f>
        <v>5.98</v>
      </c>
      <c r="F32" s="16">
        <v>0</v>
      </c>
      <c r="G32" s="23">
        <f>ROUND(E32*F32,2)</f>
        <v>0</v>
      </c>
      <c r="H32" s="23">
        <f>ROUND(E32-G32,2)</f>
        <v>5.98</v>
      </c>
    </row>
    <row r="33" spans="1:8" x14ac:dyDescent="0.25">
      <c r="A33" s="14" t="s">
        <v>141</v>
      </c>
      <c r="B33" s="14" t="s">
        <v>48</v>
      </c>
      <c r="C33" s="15">
        <v>8</v>
      </c>
      <c r="D33" s="14">
        <v>1</v>
      </c>
      <c r="E33" s="23">
        <f>ROUND(C33*D33,2)</f>
        <v>8</v>
      </c>
      <c r="F33" s="16">
        <v>0</v>
      </c>
      <c r="G33" s="23">
        <f>ROUND(E33*F33,2)</f>
        <v>0</v>
      </c>
      <c r="H33" s="23">
        <f>ROUND(E33-G33,2)</f>
        <v>8</v>
      </c>
    </row>
    <row r="34" spans="1:8" x14ac:dyDescent="0.25">
      <c r="A34" s="13" t="s">
        <v>33</v>
      </c>
      <c r="C34" s="23"/>
      <c r="E34" s="23"/>
    </row>
    <row r="35" spans="1:8" x14ac:dyDescent="0.25">
      <c r="A35" s="14" t="s">
        <v>142</v>
      </c>
      <c r="B35" s="14" t="s">
        <v>29</v>
      </c>
      <c r="C35" s="15">
        <v>1.4</v>
      </c>
      <c r="D35" s="14">
        <v>50</v>
      </c>
      <c r="E35" s="23">
        <f>ROUND(C35*D35,2)</f>
        <v>70</v>
      </c>
      <c r="F35" s="16">
        <v>0</v>
      </c>
      <c r="G35" s="23">
        <f>ROUND(E35*F35,2)</f>
        <v>0</v>
      </c>
      <c r="H35" s="23">
        <f>ROUND(E35-G35,2)</f>
        <v>70</v>
      </c>
    </row>
    <row r="36" spans="1:8" x14ac:dyDescent="0.25">
      <c r="A36" s="13" t="s">
        <v>113</v>
      </c>
      <c r="C36" s="23"/>
      <c r="E36" s="23"/>
    </row>
    <row r="37" spans="1:8" x14ac:dyDescent="0.25">
      <c r="A37" s="14" t="s">
        <v>114</v>
      </c>
      <c r="B37" s="14" t="s">
        <v>26</v>
      </c>
      <c r="C37" s="15">
        <v>3.3</v>
      </c>
      <c r="D37" s="14">
        <v>1</v>
      </c>
      <c r="E37" s="23">
        <f>ROUND(C37*D37,2)</f>
        <v>3.3</v>
      </c>
      <c r="F37" s="16">
        <v>0</v>
      </c>
      <c r="G37" s="23">
        <f>ROUND(E37*F37,2)</f>
        <v>0</v>
      </c>
      <c r="H37" s="23">
        <f>ROUND(E37-G37,2)</f>
        <v>3.3</v>
      </c>
    </row>
    <row r="38" spans="1:8" x14ac:dyDescent="0.25">
      <c r="A38" s="13" t="s">
        <v>61</v>
      </c>
      <c r="C38" s="23"/>
      <c r="E38" s="23"/>
    </row>
    <row r="39" spans="1:8" x14ac:dyDescent="0.25">
      <c r="A39" s="14" t="s">
        <v>62</v>
      </c>
      <c r="B39" s="14" t="s">
        <v>48</v>
      </c>
      <c r="C39" s="15">
        <v>9</v>
      </c>
      <c r="D39" s="14">
        <v>1</v>
      </c>
      <c r="E39" s="23">
        <f>ROUND(C39*D39,2)</f>
        <v>9</v>
      </c>
      <c r="F39" s="16">
        <v>0</v>
      </c>
      <c r="G39" s="23">
        <f>ROUND(E39*F39,2)</f>
        <v>0</v>
      </c>
      <c r="H39" s="23">
        <f>ROUND(E39-G39,2)</f>
        <v>9</v>
      </c>
    </row>
    <row r="40" spans="1:8" x14ac:dyDescent="0.25">
      <c r="A40" s="13" t="s">
        <v>130</v>
      </c>
      <c r="C40" s="23"/>
      <c r="E40" s="23"/>
    </row>
    <row r="41" spans="1:8" x14ac:dyDescent="0.25">
      <c r="A41" s="14" t="s">
        <v>143</v>
      </c>
      <c r="B41" s="14" t="s">
        <v>123</v>
      </c>
      <c r="C41" s="15">
        <v>0.28999999999999998</v>
      </c>
      <c r="D41" s="14">
        <v>42</v>
      </c>
      <c r="E41" s="23">
        <f>ROUND(C41*D41,2)</f>
        <v>12.18</v>
      </c>
      <c r="F41" s="16">
        <v>0</v>
      </c>
      <c r="G41" s="23">
        <f>ROUND(E41*F41,2)</f>
        <v>0</v>
      </c>
      <c r="H41" s="23">
        <f>ROUND(E41-G41,2)</f>
        <v>12.18</v>
      </c>
    </row>
    <row r="42" spans="1:8" x14ac:dyDescent="0.25">
      <c r="A42" s="13" t="s">
        <v>34</v>
      </c>
      <c r="C42" s="23"/>
      <c r="E42" s="23"/>
    </row>
    <row r="43" spans="1:8" x14ac:dyDescent="0.25">
      <c r="A43" s="14" t="s">
        <v>35</v>
      </c>
      <c r="B43" s="14" t="s">
        <v>36</v>
      </c>
      <c r="C43" s="15">
        <v>63.67</v>
      </c>
      <c r="D43" s="14">
        <v>0.33300000000000002</v>
      </c>
      <c r="E43" s="23">
        <f>ROUND(C43*D43,2)</f>
        <v>21.2</v>
      </c>
      <c r="F43" s="16">
        <v>0</v>
      </c>
      <c r="G43" s="23">
        <f>ROUND(E43*F43,2)</f>
        <v>0</v>
      </c>
      <c r="H43" s="23">
        <f>ROUND(E43-G43,2)</f>
        <v>21.2</v>
      </c>
    </row>
    <row r="44" spans="1:8" x14ac:dyDescent="0.25">
      <c r="A44" s="13" t="s">
        <v>115</v>
      </c>
      <c r="C44" s="23"/>
      <c r="E44" s="23"/>
    </row>
    <row r="45" spans="1:8" x14ac:dyDescent="0.25">
      <c r="A45" s="14" t="s">
        <v>144</v>
      </c>
      <c r="B45" s="14" t="s">
        <v>48</v>
      </c>
      <c r="C45" s="15">
        <v>6.5</v>
      </c>
      <c r="D45" s="14">
        <v>1</v>
      </c>
      <c r="E45" s="23">
        <f>ROUND(C45*D45,2)</f>
        <v>6.5</v>
      </c>
      <c r="F45" s="16">
        <v>0</v>
      </c>
      <c r="G45" s="23">
        <f>ROUND(E45*F45,2)</f>
        <v>0</v>
      </c>
      <c r="H45" s="23">
        <f>ROUND(E45-G45,2)</f>
        <v>6.5</v>
      </c>
    </row>
    <row r="46" spans="1:8" x14ac:dyDescent="0.25">
      <c r="A46" s="13" t="s">
        <v>145</v>
      </c>
      <c r="C46" s="23"/>
      <c r="E46" s="23"/>
    </row>
    <row r="47" spans="1:8" x14ac:dyDescent="0.25">
      <c r="A47" s="14" t="s">
        <v>146</v>
      </c>
      <c r="B47" s="14" t="s">
        <v>48</v>
      </c>
      <c r="C47" s="15">
        <v>1.55</v>
      </c>
      <c r="D47" s="14">
        <v>1</v>
      </c>
      <c r="E47" s="23">
        <f>ROUND(C47*D47,2)</f>
        <v>1.55</v>
      </c>
      <c r="F47" s="16">
        <v>0</v>
      </c>
      <c r="G47" s="23">
        <f>ROUND(E47*F47,2)</f>
        <v>0</v>
      </c>
      <c r="H47" s="23">
        <f>ROUND(E47-G47,2)</f>
        <v>1.55</v>
      </c>
    </row>
    <row r="48" spans="1:8" x14ac:dyDescent="0.25">
      <c r="A48" s="13" t="s">
        <v>117</v>
      </c>
      <c r="C48" s="23"/>
      <c r="E48" s="23"/>
    </row>
    <row r="49" spans="1:8" x14ac:dyDescent="0.25">
      <c r="A49" s="14" t="s">
        <v>118</v>
      </c>
      <c r="B49" s="14" t="s">
        <v>48</v>
      </c>
      <c r="C49" s="15">
        <v>10</v>
      </c>
      <c r="D49" s="14">
        <v>0.33300000000000002</v>
      </c>
      <c r="E49" s="23">
        <f>ROUND(C49*D49,2)</f>
        <v>3.33</v>
      </c>
      <c r="F49" s="16">
        <v>0</v>
      </c>
      <c r="G49" s="23">
        <f>ROUND(E49*F49,2)</f>
        <v>0</v>
      </c>
      <c r="H49" s="23">
        <f>ROUND(E49-G49,2)</f>
        <v>3.33</v>
      </c>
    </row>
    <row r="50" spans="1:8" x14ac:dyDescent="0.25">
      <c r="A50" s="13" t="s">
        <v>37</v>
      </c>
      <c r="C50" s="23"/>
      <c r="E50" s="23"/>
    </row>
    <row r="51" spans="1:8" x14ac:dyDescent="0.25">
      <c r="A51" s="14" t="s">
        <v>38</v>
      </c>
      <c r="B51" s="14" t="s">
        <v>39</v>
      </c>
      <c r="C51" s="15">
        <v>19.28</v>
      </c>
      <c r="D51" s="14">
        <v>0.22090000000000001</v>
      </c>
      <c r="E51" s="23">
        <f>ROUND(C51*D51,2)</f>
        <v>4.26</v>
      </c>
      <c r="F51" s="16">
        <v>0</v>
      </c>
      <c r="G51" s="23">
        <f>ROUND(E51*F51,2)</f>
        <v>0</v>
      </c>
      <c r="H51" s="23">
        <f>ROUND(E51-G51,2)</f>
        <v>4.26</v>
      </c>
    </row>
    <row r="52" spans="1:8" x14ac:dyDescent="0.25">
      <c r="A52" s="14" t="s">
        <v>133</v>
      </c>
      <c r="B52" s="14" t="s">
        <v>39</v>
      </c>
      <c r="C52" s="15">
        <v>19.28</v>
      </c>
      <c r="D52" s="14">
        <v>8.5099999999999995E-2</v>
      </c>
      <c r="E52" s="23">
        <f>ROUND(C52*D52,2)</f>
        <v>1.64</v>
      </c>
      <c r="F52" s="16">
        <v>0</v>
      </c>
      <c r="G52" s="23">
        <f>ROUND(E52*F52,2)</f>
        <v>0</v>
      </c>
      <c r="H52" s="23">
        <f>ROUND(E52-G52,2)</f>
        <v>1.64</v>
      </c>
    </row>
    <row r="53" spans="1:8" x14ac:dyDescent="0.25">
      <c r="A53" s="14" t="s">
        <v>91</v>
      </c>
      <c r="B53" s="14" t="s">
        <v>39</v>
      </c>
      <c r="C53" s="15">
        <v>19.28</v>
      </c>
      <c r="D53" s="14">
        <v>2.35E-2</v>
      </c>
      <c r="E53" s="23">
        <f>ROUND(C53*D53,2)</f>
        <v>0.45</v>
      </c>
      <c r="F53" s="16">
        <v>0</v>
      </c>
      <c r="G53" s="23">
        <f>ROUND(E53*F53,2)</f>
        <v>0</v>
      </c>
      <c r="H53" s="23">
        <f>ROUND(E53-G53,2)</f>
        <v>0.45</v>
      </c>
    </row>
    <row r="54" spans="1:8" x14ac:dyDescent="0.25">
      <c r="A54" s="13" t="s">
        <v>43</v>
      </c>
      <c r="C54" s="23"/>
      <c r="E54" s="23"/>
    </row>
    <row r="55" spans="1:8" x14ac:dyDescent="0.25">
      <c r="A55" s="14" t="s">
        <v>42</v>
      </c>
      <c r="B55" s="14" t="s">
        <v>39</v>
      </c>
      <c r="C55" s="15">
        <v>9.06</v>
      </c>
      <c r="D55" s="14">
        <v>5.0799999999999998E-2</v>
      </c>
      <c r="E55" s="23">
        <f>ROUND(C55*D55,2)</f>
        <v>0.46</v>
      </c>
      <c r="F55" s="16">
        <v>0</v>
      </c>
      <c r="G55" s="23">
        <f>ROUND(E55*F55,2)</f>
        <v>0</v>
      </c>
      <c r="H55" s="23">
        <f>ROUND(E55-G55,2)</f>
        <v>0.46</v>
      </c>
    </row>
    <row r="56" spans="1:8" x14ac:dyDescent="0.25">
      <c r="A56" s="14" t="s">
        <v>91</v>
      </c>
      <c r="B56" s="14" t="s">
        <v>39</v>
      </c>
      <c r="C56" s="15">
        <v>9.06</v>
      </c>
      <c r="D56" s="14">
        <v>1.18E-2</v>
      </c>
      <c r="E56" s="23">
        <f>ROUND(C56*D56,2)</f>
        <v>0.11</v>
      </c>
      <c r="F56" s="16">
        <v>0</v>
      </c>
      <c r="G56" s="23">
        <f>ROUND(E56*F56,2)</f>
        <v>0</v>
      </c>
      <c r="H56" s="23">
        <f>ROUND(E56-G56,2)</f>
        <v>0.11</v>
      </c>
    </row>
    <row r="57" spans="1:8" x14ac:dyDescent="0.25">
      <c r="A57" s="14" t="s">
        <v>44</v>
      </c>
      <c r="B57" s="14" t="s">
        <v>39</v>
      </c>
      <c r="C57" s="15">
        <v>19.28</v>
      </c>
      <c r="D57" s="14">
        <v>0.29659999999999997</v>
      </c>
      <c r="E57" s="23">
        <f>ROUND(C57*D57,2)</f>
        <v>5.72</v>
      </c>
      <c r="F57" s="16">
        <v>0</v>
      </c>
      <c r="G57" s="23">
        <f>ROUND(E57*F57,2)</f>
        <v>0</v>
      </c>
      <c r="H57" s="23">
        <f>ROUND(E57-G57,2)</f>
        <v>5.72</v>
      </c>
    </row>
    <row r="58" spans="1:8" x14ac:dyDescent="0.25">
      <c r="A58" s="13" t="s">
        <v>45</v>
      </c>
      <c r="C58" s="23"/>
      <c r="E58" s="23"/>
    </row>
    <row r="59" spans="1:8" x14ac:dyDescent="0.25">
      <c r="A59" s="14" t="s">
        <v>38</v>
      </c>
      <c r="B59" s="14" t="s">
        <v>19</v>
      </c>
      <c r="C59" s="15">
        <v>2.94</v>
      </c>
      <c r="D59" s="14">
        <v>3.4115000000000002</v>
      </c>
      <c r="E59" s="23">
        <f>ROUND(C59*D59,2)</f>
        <v>10.029999999999999</v>
      </c>
      <c r="F59" s="16">
        <v>0</v>
      </c>
      <c r="G59" s="23">
        <f>ROUND(E59*F59,2)</f>
        <v>0</v>
      </c>
      <c r="H59" s="23">
        <f>ROUND(E59-G59,2)</f>
        <v>10.029999999999999</v>
      </c>
    </row>
    <row r="60" spans="1:8" x14ac:dyDescent="0.25">
      <c r="A60" s="14" t="s">
        <v>133</v>
      </c>
      <c r="B60" s="14" t="s">
        <v>19</v>
      </c>
      <c r="C60" s="15">
        <v>2.94</v>
      </c>
      <c r="D60" s="14">
        <v>1.4244000000000001</v>
      </c>
      <c r="E60" s="23">
        <f>ROUND(C60*D60,2)</f>
        <v>4.1900000000000004</v>
      </c>
      <c r="F60" s="16">
        <v>0</v>
      </c>
      <c r="G60" s="23">
        <f>ROUND(E60*F60,2)</f>
        <v>0</v>
      </c>
      <c r="H60" s="23">
        <f>ROUND(E60-G60,2)</f>
        <v>4.1900000000000004</v>
      </c>
    </row>
    <row r="61" spans="1:8" x14ac:dyDescent="0.25">
      <c r="A61" s="14" t="s">
        <v>91</v>
      </c>
      <c r="B61" s="14" t="s">
        <v>19</v>
      </c>
      <c r="C61" s="15">
        <v>2.94</v>
      </c>
      <c r="D61" s="14">
        <v>0.2994</v>
      </c>
      <c r="E61" s="23">
        <f>ROUND(C61*D61,2)</f>
        <v>0.88</v>
      </c>
      <c r="F61" s="16">
        <v>0</v>
      </c>
      <c r="G61" s="23">
        <f>ROUND(E61*F61,2)</f>
        <v>0</v>
      </c>
      <c r="H61" s="23">
        <f>ROUND(E61-G61,2)</f>
        <v>0.88</v>
      </c>
    </row>
    <row r="62" spans="1:8" x14ac:dyDescent="0.25">
      <c r="A62" s="13" t="s">
        <v>47</v>
      </c>
      <c r="C62" s="23"/>
      <c r="E62" s="23"/>
    </row>
    <row r="63" spans="1:8" x14ac:dyDescent="0.25">
      <c r="A63" s="14" t="s">
        <v>42</v>
      </c>
      <c r="B63" s="14" t="s">
        <v>48</v>
      </c>
      <c r="C63" s="15">
        <v>7.63</v>
      </c>
      <c r="D63" s="14">
        <v>1</v>
      </c>
      <c r="E63" s="23">
        <f>ROUND(C63*D63,2)</f>
        <v>7.63</v>
      </c>
      <c r="F63" s="16">
        <v>0</v>
      </c>
      <c r="G63" s="23">
        <f>ROUND(E63*F63,2)</f>
        <v>0</v>
      </c>
      <c r="H63" s="23">
        <f t="shared" ref="H63:H69" si="3">ROUND(E63-G63,2)</f>
        <v>7.63</v>
      </c>
    </row>
    <row r="64" spans="1:8" x14ac:dyDescent="0.25">
      <c r="A64" s="14" t="s">
        <v>38</v>
      </c>
      <c r="B64" s="14" t="s">
        <v>48</v>
      </c>
      <c r="C64" s="15">
        <v>2.73</v>
      </c>
      <c r="D64" s="14">
        <v>1</v>
      </c>
      <c r="E64" s="23">
        <f>ROUND(C64*D64,2)</f>
        <v>2.73</v>
      </c>
      <c r="F64" s="16">
        <v>0</v>
      </c>
      <c r="G64" s="23">
        <f>ROUND(E64*F64,2)</f>
        <v>0</v>
      </c>
      <c r="H64" s="23">
        <f t="shared" si="3"/>
        <v>2.73</v>
      </c>
    </row>
    <row r="65" spans="1:8" x14ac:dyDescent="0.25">
      <c r="A65" s="14" t="s">
        <v>133</v>
      </c>
      <c r="B65" s="14" t="s">
        <v>48</v>
      </c>
      <c r="C65" s="15">
        <v>4.97</v>
      </c>
      <c r="D65" s="14">
        <v>1</v>
      </c>
      <c r="E65" s="23">
        <f>ROUND(C65*D65,2)</f>
        <v>4.97</v>
      </c>
      <c r="F65" s="16">
        <v>0</v>
      </c>
      <c r="G65" s="23">
        <f>ROUND(E65*F65,2)</f>
        <v>0</v>
      </c>
      <c r="H65" s="23">
        <f t="shared" si="3"/>
        <v>4.97</v>
      </c>
    </row>
    <row r="66" spans="1:8" x14ac:dyDescent="0.25">
      <c r="A66" s="14" t="s">
        <v>91</v>
      </c>
      <c r="B66" s="14" t="s">
        <v>48</v>
      </c>
      <c r="C66" s="15">
        <v>0.44</v>
      </c>
      <c r="D66" s="14">
        <v>1</v>
      </c>
      <c r="E66" s="23">
        <f>ROUND(C66*D66,2)</f>
        <v>0.44</v>
      </c>
      <c r="F66" s="16">
        <v>0</v>
      </c>
      <c r="G66" s="23">
        <f>ROUND(E66*F66,2)</f>
        <v>0</v>
      </c>
      <c r="H66" s="23">
        <f t="shared" si="3"/>
        <v>0.44</v>
      </c>
    </row>
    <row r="67" spans="1:8" x14ac:dyDescent="0.25">
      <c r="A67" s="9" t="s">
        <v>49</v>
      </c>
      <c r="B67" s="9" t="s">
        <v>48</v>
      </c>
      <c r="C67" s="10">
        <v>18.420000000000002</v>
      </c>
      <c r="D67" s="9">
        <v>1</v>
      </c>
      <c r="E67" s="22">
        <f>ROUND(C67*D67,2)</f>
        <v>18.420000000000002</v>
      </c>
      <c r="F67" s="11">
        <v>0</v>
      </c>
      <c r="G67" s="22">
        <f>ROUND(E67*F67,2)</f>
        <v>0</v>
      </c>
      <c r="H67" s="22">
        <f t="shared" si="3"/>
        <v>18.420000000000002</v>
      </c>
    </row>
    <row r="68" spans="1:8" x14ac:dyDescent="0.25">
      <c r="A68" s="7" t="s">
        <v>50</v>
      </c>
      <c r="C68" s="23"/>
      <c r="E68" s="23">
        <f>SUM(E12:E67)</f>
        <v>405.64</v>
      </c>
      <c r="G68" s="12">
        <f>SUM(G12:G67)</f>
        <v>0</v>
      </c>
      <c r="H68" s="12">
        <f t="shared" si="3"/>
        <v>405.64</v>
      </c>
    </row>
    <row r="69" spans="1:8" x14ac:dyDescent="0.25">
      <c r="A69" s="7" t="s">
        <v>51</v>
      </c>
      <c r="C69" s="23"/>
      <c r="E69" s="23" t="e">
        <f>+#REF!-E68</f>
        <v>#REF!</v>
      </c>
      <c r="G69" s="12" t="e">
        <f>+#REF!-G68</f>
        <v>#REF!</v>
      </c>
      <c r="H69" s="12" t="e">
        <f t="shared" si="3"/>
        <v>#REF!</v>
      </c>
    </row>
    <row r="70" spans="1:8" x14ac:dyDescent="0.25">
      <c r="A70" t="s">
        <v>12</v>
      </c>
      <c r="C70" s="23"/>
      <c r="E70" s="23"/>
    </row>
    <row r="71" spans="1:8" x14ac:dyDescent="0.25">
      <c r="A71" s="7" t="s">
        <v>52</v>
      </c>
      <c r="C71" s="23"/>
      <c r="E71" s="23"/>
    </row>
    <row r="72" spans="1:8" x14ac:dyDescent="0.25">
      <c r="A72" s="14" t="s">
        <v>42</v>
      </c>
      <c r="B72" s="14" t="s">
        <v>48</v>
      </c>
      <c r="C72" s="15">
        <v>20.39</v>
      </c>
      <c r="D72" s="14">
        <v>1</v>
      </c>
      <c r="E72" s="23">
        <f>ROUND(C72*D72,2)</f>
        <v>20.39</v>
      </c>
      <c r="F72" s="16">
        <v>0</v>
      </c>
      <c r="G72" s="23">
        <f>ROUND(E72*F72,2)</f>
        <v>0</v>
      </c>
      <c r="H72" s="23">
        <f t="shared" ref="H72:H78" si="4">ROUND(E72-G72,2)</f>
        <v>20.39</v>
      </c>
    </row>
    <row r="73" spans="1:8" x14ac:dyDescent="0.25">
      <c r="A73" s="14" t="s">
        <v>38</v>
      </c>
      <c r="B73" s="14" t="s">
        <v>48</v>
      </c>
      <c r="C73" s="15">
        <v>21.09</v>
      </c>
      <c r="D73" s="14">
        <v>1</v>
      </c>
      <c r="E73" s="23">
        <f>ROUND(C73*D73,2)</f>
        <v>21.09</v>
      </c>
      <c r="F73" s="16">
        <v>0</v>
      </c>
      <c r="G73" s="23">
        <f>ROUND(E73*F73,2)</f>
        <v>0</v>
      </c>
      <c r="H73" s="23">
        <f t="shared" si="4"/>
        <v>21.09</v>
      </c>
    </row>
    <row r="74" spans="1:8" x14ac:dyDescent="0.25">
      <c r="A74" s="14" t="s">
        <v>133</v>
      </c>
      <c r="B74" s="14" t="s">
        <v>48</v>
      </c>
      <c r="C74" s="15">
        <v>23.78</v>
      </c>
      <c r="D74" s="14">
        <v>1</v>
      </c>
      <c r="E74" s="23">
        <f>ROUND(C74*D74,2)</f>
        <v>23.78</v>
      </c>
      <c r="F74" s="16">
        <v>0</v>
      </c>
      <c r="G74" s="23">
        <f>ROUND(E74*F74,2)</f>
        <v>0</v>
      </c>
      <c r="H74" s="23">
        <f t="shared" si="4"/>
        <v>23.78</v>
      </c>
    </row>
    <row r="75" spans="1:8" x14ac:dyDescent="0.25">
      <c r="A75" s="9" t="s">
        <v>91</v>
      </c>
      <c r="B75" s="9" t="s">
        <v>48</v>
      </c>
      <c r="C75" s="10">
        <v>3.58</v>
      </c>
      <c r="D75" s="9">
        <v>1</v>
      </c>
      <c r="E75" s="22">
        <f>ROUND(C75*D75,2)</f>
        <v>3.58</v>
      </c>
      <c r="F75" s="11">
        <v>0</v>
      </c>
      <c r="G75" s="22">
        <f>ROUND(E75*F75,2)</f>
        <v>0</v>
      </c>
      <c r="H75" s="22">
        <f t="shared" si="4"/>
        <v>3.58</v>
      </c>
    </row>
    <row r="76" spans="1:8" x14ac:dyDescent="0.25">
      <c r="A76" s="7" t="s">
        <v>53</v>
      </c>
      <c r="C76" s="23"/>
      <c r="E76" s="23">
        <f>SUM(E72:E75)</f>
        <v>68.84</v>
      </c>
      <c r="G76" s="12">
        <f>SUM(G72:G75)</f>
        <v>0</v>
      </c>
      <c r="H76" s="12">
        <f t="shared" si="4"/>
        <v>68.84</v>
      </c>
    </row>
    <row r="77" spans="1:8" x14ac:dyDescent="0.25">
      <c r="A77" s="7" t="s">
        <v>54</v>
      </c>
      <c r="C77" s="23"/>
      <c r="E77" s="23">
        <f>+E68+E76</f>
        <v>474.48</v>
      </c>
      <c r="G77" s="12">
        <f>+G68+G76</f>
        <v>0</v>
      </c>
      <c r="H77" s="12">
        <f t="shared" si="4"/>
        <v>474.48</v>
      </c>
    </row>
    <row r="78" spans="1:8" x14ac:dyDescent="0.25">
      <c r="A78" s="7" t="s">
        <v>55</v>
      </c>
      <c r="C78" s="23"/>
      <c r="E78" s="23" t="e">
        <f>+#REF!-E77</f>
        <v>#REF!</v>
      </c>
      <c r="G78" s="12" t="e">
        <f>+#REF!-G77</f>
        <v>#REF!</v>
      </c>
      <c r="H78" s="12" t="e">
        <f t="shared" si="4"/>
        <v>#REF!</v>
      </c>
    </row>
    <row r="79" spans="1:8" x14ac:dyDescent="0.25">
      <c r="A79" t="s">
        <v>119</v>
      </c>
      <c r="C79" s="23"/>
      <c r="E79" s="23"/>
    </row>
    <row r="80" spans="1:8" x14ac:dyDescent="0.25">
      <c r="A80" t="s">
        <v>483</v>
      </c>
      <c r="C80" s="23"/>
      <c r="E80" s="23"/>
    </row>
    <row r="81" spans="1:5" x14ac:dyDescent="0.25">
      <c r="C81" s="23"/>
      <c r="E81" s="23"/>
    </row>
    <row r="82" spans="1:5" x14ac:dyDescent="0.25">
      <c r="A82" s="7" t="s">
        <v>120</v>
      </c>
      <c r="C82" s="23"/>
      <c r="E82" s="23"/>
    </row>
    <row r="83" spans="1:5" x14ac:dyDescent="0.25">
      <c r="A83" s="7" t="s">
        <v>121</v>
      </c>
      <c r="C83" s="23"/>
      <c r="E83" s="23"/>
    </row>
    <row r="98" spans="1:8" x14ac:dyDescent="0.25">
      <c r="A98" t="str" cm="1">
        <f t="array" aca="1" ref="A98" ca="1">MID(CELL("filename",A1),FIND("]",CELL("filename",A1))+1,256)</f>
        <v>soy8</v>
      </c>
    </row>
    <row r="99" spans="1:8" x14ac:dyDescent="0.25">
      <c r="A99" s="7" t="s">
        <v>50</v>
      </c>
      <c r="E99" s="25">
        <f>VLOOKUP(A99,$A$1:$H$98,5,FALSE)</f>
        <v>405.64</v>
      </c>
    </row>
    <row r="100" spans="1:8" x14ac:dyDescent="0.25">
      <c r="A100" s="7" t="s">
        <v>288</v>
      </c>
      <c r="E100" s="25">
        <f>VLOOKUP(A100,$A$1:$H$98,5,FALSE)</f>
        <v>68.84</v>
      </c>
    </row>
    <row r="101" spans="1:8" x14ac:dyDescent="0.25">
      <c r="A101" s="7" t="s">
        <v>289</v>
      </c>
      <c r="E101" s="25">
        <f t="shared" ref="E101:E102" si="5">VLOOKUP(A101,$A$1:$H$98,5,FALSE)</f>
        <v>474.48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93E1C-2704-4FF0-BB4E-6721A8893EBE}">
  <sheetPr codeName="Sheet76"/>
  <dimension ref="A1:H116"/>
  <sheetViews>
    <sheetView topLeftCell="A4" workbookViewId="0">
      <selection activeCell="D7" sqref="D7"/>
    </sheetView>
  </sheetViews>
  <sheetFormatPr defaultRowHeight="15" x14ac:dyDescent="0.25"/>
  <cols>
    <col min="1" max="1" width="25.5703125" customWidth="1"/>
  </cols>
  <sheetData>
    <row r="1" spans="1:8" x14ac:dyDescent="0.25">
      <c r="A1" s="81" t="s">
        <v>217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375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526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10</v>
      </c>
      <c r="B7" s="9" t="s">
        <v>123</v>
      </c>
      <c r="C7" s="28">
        <f>IF(Calculator!B7="Soybeans",Calculator!B15,IF(Calculator!B20="Soybeans",Calculator!B28,13.66))</f>
        <v>10.6</v>
      </c>
      <c r="D7" s="29">
        <f>IF(Calculator!B7="Soybeans",Calculator!B11,IF(Calculator!B20="Soybeans",Calculator!B24,42))</f>
        <v>60</v>
      </c>
      <c r="E7" s="22">
        <f>ROUND(C7*D7,2)</f>
        <v>636</v>
      </c>
      <c r="F7" s="11">
        <v>0</v>
      </c>
      <c r="G7" s="22">
        <f>ROUND(E7*F7,2)</f>
        <v>0</v>
      </c>
      <c r="H7" s="22">
        <f>ROUND(E7-G7,2)</f>
        <v>636</v>
      </c>
    </row>
    <row r="8" spans="1:8" x14ac:dyDescent="0.25">
      <c r="A8" s="7" t="s">
        <v>11</v>
      </c>
      <c r="C8" s="23"/>
      <c r="E8" s="23">
        <f>SUM(E7:E7)</f>
        <v>636</v>
      </c>
      <c r="G8" s="12">
        <f>SUM(G7:G7)</f>
        <v>0</v>
      </c>
      <c r="H8" s="12">
        <f>ROUND(E8-G8,2)</f>
        <v>636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5</v>
      </c>
      <c r="E12" s="23">
        <f>ROUND(C12*D12,2)</f>
        <v>40.25</v>
      </c>
      <c r="F12" s="16">
        <v>0</v>
      </c>
      <c r="G12" s="23">
        <f>ROUND(E12*F12,2)</f>
        <v>0</v>
      </c>
      <c r="H12" s="23">
        <f>ROUND(E12-G12,2)</f>
        <v>40.25</v>
      </c>
    </row>
    <row r="13" spans="1:8" x14ac:dyDescent="0.25">
      <c r="A13" s="13" t="s">
        <v>17</v>
      </c>
      <c r="C13" s="23"/>
      <c r="E13" s="23"/>
    </row>
    <row r="14" spans="1:8" x14ac:dyDescent="0.25">
      <c r="A14" s="14" t="s">
        <v>135</v>
      </c>
      <c r="B14" s="14" t="s">
        <v>18</v>
      </c>
      <c r="C14" s="15">
        <v>0.32</v>
      </c>
      <c r="D14" s="14">
        <v>16</v>
      </c>
      <c r="E14" s="23">
        <f>ROUND(C14*D14,2)</f>
        <v>5.12</v>
      </c>
      <c r="F14" s="16">
        <v>0</v>
      </c>
      <c r="G14" s="23">
        <f>ROUND(E14*F14,2)</f>
        <v>0</v>
      </c>
      <c r="H14" s="23">
        <f>ROUND(E14-G14,2)</f>
        <v>5.12</v>
      </c>
    </row>
    <row r="15" spans="1:8" x14ac:dyDescent="0.25">
      <c r="A15" s="14" t="s">
        <v>136</v>
      </c>
      <c r="B15" s="14" t="s">
        <v>19</v>
      </c>
      <c r="C15" s="15">
        <v>8.68</v>
      </c>
      <c r="D15" s="14">
        <v>0.6</v>
      </c>
      <c r="E15" s="23">
        <f>ROUND(C15*D15,2)</f>
        <v>5.21</v>
      </c>
      <c r="F15" s="16">
        <v>0</v>
      </c>
      <c r="G15" s="23">
        <f>ROUND(E15*F15,2)</f>
        <v>0</v>
      </c>
      <c r="H15" s="23">
        <f>ROUND(E15-G15,2)</f>
        <v>5.21</v>
      </c>
    </row>
    <row r="16" spans="1:8" x14ac:dyDescent="0.25">
      <c r="A16" s="13" t="s">
        <v>20</v>
      </c>
      <c r="C16" s="23"/>
      <c r="E16" s="23"/>
    </row>
    <row r="17" spans="1:8" x14ac:dyDescent="0.25">
      <c r="A17" s="14" t="s">
        <v>124</v>
      </c>
      <c r="B17" s="14" t="s">
        <v>21</v>
      </c>
      <c r="C17" s="15">
        <v>32.25</v>
      </c>
      <c r="D17" s="14">
        <v>0.87</v>
      </c>
      <c r="E17" s="23">
        <f>ROUND(C17*D17,2)</f>
        <v>28.06</v>
      </c>
      <c r="F17" s="16">
        <v>0</v>
      </c>
      <c r="G17" s="23">
        <f>ROUND(E17*F17,2)</f>
        <v>0</v>
      </c>
      <c r="H17" s="23">
        <f>ROUND(E17-G17,2)</f>
        <v>28.06</v>
      </c>
    </row>
    <row r="18" spans="1:8" x14ac:dyDescent="0.25">
      <c r="A18" s="14" t="s">
        <v>22</v>
      </c>
      <c r="B18" s="14" t="s">
        <v>21</v>
      </c>
      <c r="C18" s="15">
        <v>25.56</v>
      </c>
      <c r="D18" s="14">
        <v>1.33</v>
      </c>
      <c r="E18" s="23">
        <f>ROUND(C18*D18,2)</f>
        <v>33.99</v>
      </c>
      <c r="F18" s="16">
        <v>0</v>
      </c>
      <c r="G18" s="23">
        <f>ROUND(E18*F18,2)</f>
        <v>0</v>
      </c>
      <c r="H18" s="23">
        <f>ROUND(E18-G18,2)</f>
        <v>33.99</v>
      </c>
    </row>
    <row r="19" spans="1:8" x14ac:dyDescent="0.25">
      <c r="A19" s="13" t="s">
        <v>23</v>
      </c>
      <c r="C19" s="23"/>
      <c r="E19" s="23"/>
    </row>
    <row r="20" spans="1:8" x14ac:dyDescent="0.25">
      <c r="A20" s="14" t="s">
        <v>319</v>
      </c>
      <c r="B20" s="14" t="s">
        <v>18</v>
      </c>
      <c r="C20" s="15">
        <v>4.46</v>
      </c>
      <c r="D20" s="14">
        <v>1.6</v>
      </c>
      <c r="E20" s="23">
        <f>ROUND(C20*D20,2)</f>
        <v>7.14</v>
      </c>
      <c r="F20" s="16">
        <v>0</v>
      </c>
      <c r="G20" s="23">
        <f>ROUND(E20*F20,2)</f>
        <v>0</v>
      </c>
      <c r="H20" s="23">
        <f>ROUND(E20-G20,2)</f>
        <v>7.14</v>
      </c>
    </row>
    <row r="21" spans="1:8" x14ac:dyDescent="0.25">
      <c r="A21" s="14" t="s">
        <v>321</v>
      </c>
      <c r="B21" s="14" t="s">
        <v>18</v>
      </c>
      <c r="C21" s="15">
        <v>1.4</v>
      </c>
      <c r="D21" s="14">
        <v>13.7</v>
      </c>
      <c r="E21" s="23">
        <f>ROUND(C21*D21,2)</f>
        <v>19.18</v>
      </c>
      <c r="F21" s="16">
        <v>0</v>
      </c>
      <c r="G21" s="23">
        <f>ROUND(E21*F21,2)</f>
        <v>0</v>
      </c>
      <c r="H21" s="23">
        <f>ROUND(E21-G21,2)</f>
        <v>19.18</v>
      </c>
    </row>
    <row r="22" spans="1:8" x14ac:dyDescent="0.25">
      <c r="A22" s="13" t="s">
        <v>24</v>
      </c>
      <c r="C22" s="23"/>
      <c r="E22" s="23"/>
    </row>
    <row r="23" spans="1:8" x14ac:dyDescent="0.25">
      <c r="A23" s="14" t="s">
        <v>25</v>
      </c>
      <c r="B23" s="14" t="s">
        <v>18</v>
      </c>
      <c r="C23" s="15">
        <v>0.12</v>
      </c>
      <c r="D23" s="14">
        <v>96</v>
      </c>
      <c r="E23" s="23">
        <f t="shared" ref="E23:E31" si="0">ROUND(C23*D23,2)</f>
        <v>11.52</v>
      </c>
      <c r="F23" s="16">
        <v>0</v>
      </c>
      <c r="G23" s="23">
        <f t="shared" ref="G23:G31" si="1">ROUND(E23*F23,2)</f>
        <v>0</v>
      </c>
      <c r="H23" s="23">
        <f t="shared" ref="H23:H31" si="2">ROUND(E23-G23,2)</f>
        <v>11.52</v>
      </c>
    </row>
    <row r="24" spans="1:8" x14ac:dyDescent="0.25">
      <c r="A24" s="14" t="s">
        <v>137</v>
      </c>
      <c r="B24" s="14" t="s">
        <v>26</v>
      </c>
      <c r="C24" s="15">
        <v>2.69</v>
      </c>
      <c r="D24" s="14">
        <v>2</v>
      </c>
      <c r="E24" s="23">
        <f t="shared" si="0"/>
        <v>5.38</v>
      </c>
      <c r="F24" s="16">
        <v>0</v>
      </c>
      <c r="G24" s="23">
        <f t="shared" si="1"/>
        <v>0</v>
      </c>
      <c r="H24" s="23">
        <f t="shared" si="2"/>
        <v>5.38</v>
      </c>
    </row>
    <row r="25" spans="1:8" x14ac:dyDescent="0.25">
      <c r="A25" s="14" t="s">
        <v>104</v>
      </c>
      <c r="B25" s="14" t="s">
        <v>26</v>
      </c>
      <c r="C25" s="15">
        <v>11.55</v>
      </c>
      <c r="D25" s="14">
        <v>1</v>
      </c>
      <c r="E25" s="23">
        <f t="shared" si="0"/>
        <v>11.55</v>
      </c>
      <c r="F25" s="16">
        <v>0</v>
      </c>
      <c r="G25" s="23">
        <f t="shared" si="1"/>
        <v>0</v>
      </c>
      <c r="H25" s="23">
        <f t="shared" si="2"/>
        <v>11.55</v>
      </c>
    </row>
    <row r="26" spans="1:8" x14ac:dyDescent="0.25">
      <c r="A26" s="14" t="s">
        <v>138</v>
      </c>
      <c r="B26" s="14" t="s">
        <v>18</v>
      </c>
      <c r="C26" s="15">
        <v>3.06</v>
      </c>
      <c r="D26" s="14">
        <v>2</v>
      </c>
      <c r="E26" s="23">
        <f t="shared" si="0"/>
        <v>6.12</v>
      </c>
      <c r="F26" s="16">
        <v>0</v>
      </c>
      <c r="G26" s="23">
        <f t="shared" si="1"/>
        <v>0</v>
      </c>
      <c r="H26" s="23">
        <f t="shared" si="2"/>
        <v>6.12</v>
      </c>
    </row>
    <row r="27" spans="1:8" x14ac:dyDescent="0.25">
      <c r="A27" s="14" t="s">
        <v>139</v>
      </c>
      <c r="B27" s="14" t="s">
        <v>26</v>
      </c>
      <c r="C27" s="15">
        <v>6.86</v>
      </c>
      <c r="D27" s="14">
        <v>2</v>
      </c>
      <c r="E27" s="23">
        <f t="shared" si="0"/>
        <v>13.72</v>
      </c>
      <c r="F27" s="16">
        <v>0</v>
      </c>
      <c r="G27" s="23">
        <f t="shared" si="1"/>
        <v>0</v>
      </c>
      <c r="H27" s="23">
        <f t="shared" si="2"/>
        <v>13.72</v>
      </c>
    </row>
    <row r="28" spans="1:8" x14ac:dyDescent="0.25">
      <c r="A28" s="14" t="s">
        <v>105</v>
      </c>
      <c r="B28" s="14" t="s">
        <v>18</v>
      </c>
      <c r="C28" s="15">
        <v>0.32</v>
      </c>
      <c r="D28" s="14">
        <v>32</v>
      </c>
      <c r="E28" s="23">
        <f t="shared" si="0"/>
        <v>10.24</v>
      </c>
      <c r="F28" s="16">
        <v>0</v>
      </c>
      <c r="G28" s="23">
        <f t="shared" si="1"/>
        <v>0</v>
      </c>
      <c r="H28" s="23">
        <f t="shared" si="2"/>
        <v>10.24</v>
      </c>
    </row>
    <row r="29" spans="1:8" x14ac:dyDescent="0.25">
      <c r="A29" s="14" t="s">
        <v>369</v>
      </c>
      <c r="B29" s="14" t="s">
        <v>18</v>
      </c>
      <c r="C29" s="15">
        <v>1.06</v>
      </c>
      <c r="D29" s="14">
        <v>12.8</v>
      </c>
      <c r="E29" s="23">
        <f t="shared" si="0"/>
        <v>13.57</v>
      </c>
      <c r="F29" s="16">
        <v>0</v>
      </c>
      <c r="G29" s="23">
        <f t="shared" si="1"/>
        <v>0</v>
      </c>
      <c r="H29" s="23">
        <f t="shared" si="2"/>
        <v>13.57</v>
      </c>
    </row>
    <row r="30" spans="1:8" x14ac:dyDescent="0.25">
      <c r="A30" s="14" t="s">
        <v>74</v>
      </c>
      <c r="B30" s="14" t="s">
        <v>26</v>
      </c>
      <c r="C30" s="15">
        <v>7.79</v>
      </c>
      <c r="D30" s="14">
        <v>1</v>
      </c>
      <c r="E30" s="23">
        <f t="shared" si="0"/>
        <v>7.79</v>
      </c>
      <c r="F30" s="16">
        <v>0</v>
      </c>
      <c r="G30" s="23">
        <f t="shared" si="1"/>
        <v>0</v>
      </c>
      <c r="H30" s="23">
        <f t="shared" si="2"/>
        <v>7.79</v>
      </c>
    </row>
    <row r="31" spans="1:8" x14ac:dyDescent="0.25">
      <c r="A31" s="14" t="s">
        <v>396</v>
      </c>
      <c r="B31" s="14" t="s">
        <v>18</v>
      </c>
      <c r="C31" s="15">
        <v>7.37</v>
      </c>
      <c r="D31" s="14">
        <v>1.5</v>
      </c>
      <c r="E31" s="23">
        <f t="shared" si="0"/>
        <v>11.06</v>
      </c>
      <c r="F31" s="16">
        <v>0</v>
      </c>
      <c r="G31" s="23">
        <f t="shared" si="1"/>
        <v>0</v>
      </c>
      <c r="H31" s="23">
        <f t="shared" si="2"/>
        <v>11.06</v>
      </c>
    </row>
    <row r="32" spans="1:8" x14ac:dyDescent="0.25">
      <c r="A32" s="13" t="s">
        <v>27</v>
      </c>
      <c r="C32" s="23"/>
      <c r="E32" s="23"/>
    </row>
    <row r="33" spans="1:8" x14ac:dyDescent="0.25">
      <c r="A33" s="14" t="s">
        <v>140</v>
      </c>
      <c r="B33" s="14" t="s">
        <v>29</v>
      </c>
      <c r="C33" s="15">
        <v>7.97</v>
      </c>
      <c r="D33" s="14">
        <v>0.75</v>
      </c>
      <c r="E33" s="23">
        <f>ROUND(C33*D33,2)</f>
        <v>5.98</v>
      </c>
      <c r="F33" s="16">
        <v>0</v>
      </c>
      <c r="G33" s="23">
        <f>ROUND(E33*F33,2)</f>
        <v>0</v>
      </c>
      <c r="H33" s="23">
        <f>ROUND(E33-G33,2)</f>
        <v>5.98</v>
      </c>
    </row>
    <row r="34" spans="1:8" x14ac:dyDescent="0.25">
      <c r="A34" s="14" t="s">
        <v>141</v>
      </c>
      <c r="B34" s="14" t="s">
        <v>48</v>
      </c>
      <c r="C34" s="15">
        <v>8</v>
      </c>
      <c r="D34" s="14">
        <v>1</v>
      </c>
      <c r="E34" s="23">
        <f>ROUND(C34*D34,2)</f>
        <v>8</v>
      </c>
      <c r="F34" s="16">
        <v>0</v>
      </c>
      <c r="G34" s="23">
        <f>ROUND(E34*F34,2)</f>
        <v>0</v>
      </c>
      <c r="H34" s="23">
        <f>ROUND(E34-G34,2)</f>
        <v>8</v>
      </c>
    </row>
    <row r="35" spans="1:8" x14ac:dyDescent="0.25">
      <c r="A35" s="13" t="s">
        <v>30</v>
      </c>
      <c r="C35" s="23"/>
      <c r="E35" s="23"/>
    </row>
    <row r="36" spans="1:8" x14ac:dyDescent="0.25">
      <c r="A36" s="14" t="s">
        <v>31</v>
      </c>
      <c r="B36" s="14" t="s">
        <v>32</v>
      </c>
      <c r="C36" s="15">
        <v>0.24</v>
      </c>
      <c r="D36" s="14">
        <v>33</v>
      </c>
      <c r="E36" s="23">
        <f>ROUND(C36*D36,2)</f>
        <v>7.92</v>
      </c>
      <c r="F36" s="16">
        <v>0</v>
      </c>
      <c r="G36" s="23">
        <f>ROUND(E36*F36,2)</f>
        <v>0</v>
      </c>
      <c r="H36" s="23">
        <f>ROUND(E36-G36,2)</f>
        <v>7.92</v>
      </c>
    </row>
    <row r="37" spans="1:8" x14ac:dyDescent="0.25">
      <c r="A37" s="13" t="s">
        <v>33</v>
      </c>
      <c r="C37" s="23"/>
      <c r="E37" s="23"/>
    </row>
    <row r="38" spans="1:8" x14ac:dyDescent="0.25">
      <c r="A38" s="14" t="s">
        <v>142</v>
      </c>
      <c r="B38" s="14" t="s">
        <v>29</v>
      </c>
      <c r="C38" s="15">
        <v>1.4</v>
      </c>
      <c r="D38" s="14">
        <v>50</v>
      </c>
      <c r="E38" s="23">
        <f>ROUND(C38*D38,2)</f>
        <v>70</v>
      </c>
      <c r="F38" s="16">
        <v>0</v>
      </c>
      <c r="G38" s="23">
        <f>ROUND(E38*F38,2)</f>
        <v>0</v>
      </c>
      <c r="H38" s="23">
        <f>ROUND(E38-G38,2)</f>
        <v>70</v>
      </c>
    </row>
    <row r="39" spans="1:8" x14ac:dyDescent="0.25">
      <c r="A39" s="13" t="s">
        <v>113</v>
      </c>
      <c r="C39" s="23"/>
      <c r="E39" s="23"/>
    </row>
    <row r="40" spans="1:8" x14ac:dyDescent="0.25">
      <c r="A40" s="14" t="s">
        <v>114</v>
      </c>
      <c r="B40" s="14" t="s">
        <v>26</v>
      </c>
      <c r="C40" s="15">
        <v>3.3</v>
      </c>
      <c r="D40" s="14">
        <v>1.1000000000000001</v>
      </c>
      <c r="E40" s="23">
        <f>ROUND(C40*D40,2)</f>
        <v>3.63</v>
      </c>
      <c r="F40" s="16">
        <v>0</v>
      </c>
      <c r="G40" s="23">
        <f>ROUND(E40*F40,2)</f>
        <v>0</v>
      </c>
      <c r="H40" s="23">
        <f>ROUND(E40-G40,2)</f>
        <v>3.63</v>
      </c>
    </row>
    <row r="41" spans="1:8" x14ac:dyDescent="0.25">
      <c r="A41" s="13" t="s">
        <v>61</v>
      </c>
      <c r="C41" s="23"/>
      <c r="E41" s="23"/>
    </row>
    <row r="42" spans="1:8" x14ac:dyDescent="0.25">
      <c r="A42" s="14" t="s">
        <v>62</v>
      </c>
      <c r="B42" s="14" t="s">
        <v>48</v>
      </c>
      <c r="C42" s="15">
        <v>9</v>
      </c>
      <c r="D42" s="14">
        <v>1</v>
      </c>
      <c r="E42" s="23">
        <f>ROUND(C42*D42,2)</f>
        <v>9</v>
      </c>
      <c r="F42" s="16">
        <v>0</v>
      </c>
      <c r="G42" s="23">
        <f>ROUND(E42*F42,2)</f>
        <v>0</v>
      </c>
      <c r="H42" s="23">
        <f>ROUND(E42-G42,2)</f>
        <v>9</v>
      </c>
    </row>
    <row r="43" spans="1:8" x14ac:dyDescent="0.25">
      <c r="A43" s="13" t="s">
        <v>130</v>
      </c>
      <c r="C43" s="23"/>
      <c r="E43" s="23"/>
    </row>
    <row r="44" spans="1:8" x14ac:dyDescent="0.25">
      <c r="A44" s="14" t="s">
        <v>143</v>
      </c>
      <c r="B44" s="14" t="s">
        <v>123</v>
      </c>
      <c r="C44" s="15">
        <v>0.28999999999999998</v>
      </c>
      <c r="D44" s="14">
        <v>60</v>
      </c>
      <c r="E44" s="23">
        <f>ROUND(C44*D44,2)</f>
        <v>17.399999999999999</v>
      </c>
      <c r="F44" s="16">
        <v>0</v>
      </c>
      <c r="G44" s="23">
        <f>ROUND(E44*F44,2)</f>
        <v>0</v>
      </c>
      <c r="H44" s="23">
        <f>ROUND(E44-G44,2)</f>
        <v>17.399999999999999</v>
      </c>
    </row>
    <row r="45" spans="1:8" x14ac:dyDescent="0.25">
      <c r="A45" s="13" t="s">
        <v>34</v>
      </c>
      <c r="C45" s="23"/>
      <c r="E45" s="23"/>
    </row>
    <row r="46" spans="1:8" x14ac:dyDescent="0.25">
      <c r="A46" s="14" t="s">
        <v>35</v>
      </c>
      <c r="B46" s="14" t="s">
        <v>36</v>
      </c>
      <c r="C46" s="15">
        <v>63.67</v>
      </c>
      <c r="D46" s="14">
        <v>0.33300000000000002</v>
      </c>
      <c r="E46" s="23">
        <f>ROUND(C46*D46,2)</f>
        <v>21.2</v>
      </c>
      <c r="F46" s="16">
        <v>0</v>
      </c>
      <c r="G46" s="23">
        <f>ROUND(E46*F46,2)</f>
        <v>0</v>
      </c>
      <c r="H46" s="23">
        <f>ROUND(E46-G46,2)</f>
        <v>21.2</v>
      </c>
    </row>
    <row r="47" spans="1:8" x14ac:dyDescent="0.25">
      <c r="A47" s="13" t="s">
        <v>115</v>
      </c>
      <c r="C47" s="23"/>
      <c r="E47" s="23"/>
    </row>
    <row r="48" spans="1:8" x14ac:dyDescent="0.25">
      <c r="A48" s="14" t="s">
        <v>144</v>
      </c>
      <c r="B48" s="14" t="s">
        <v>48</v>
      </c>
      <c r="C48" s="15">
        <v>6.5</v>
      </c>
      <c r="D48" s="14">
        <v>1</v>
      </c>
      <c r="E48" s="23">
        <f>ROUND(C48*D48,2)</f>
        <v>6.5</v>
      </c>
      <c r="F48" s="16">
        <v>0</v>
      </c>
      <c r="G48" s="23">
        <f>ROUND(E48*F48,2)</f>
        <v>0</v>
      </c>
      <c r="H48" s="23">
        <f>ROUND(E48-G48,2)</f>
        <v>6.5</v>
      </c>
    </row>
    <row r="49" spans="1:8" x14ac:dyDescent="0.25">
      <c r="A49" s="13" t="s">
        <v>145</v>
      </c>
      <c r="C49" s="23"/>
      <c r="E49" s="23"/>
    </row>
    <row r="50" spans="1:8" x14ac:dyDescent="0.25">
      <c r="A50" s="14" t="s">
        <v>146</v>
      </c>
      <c r="B50" s="14" t="s">
        <v>48</v>
      </c>
      <c r="C50" s="15">
        <v>1.55</v>
      </c>
      <c r="D50" s="14">
        <v>1</v>
      </c>
      <c r="E50" s="23">
        <f>ROUND(C50*D50,2)</f>
        <v>1.55</v>
      </c>
      <c r="F50" s="16">
        <v>0</v>
      </c>
      <c r="G50" s="23">
        <f>ROUND(E50*F50,2)</f>
        <v>0</v>
      </c>
      <c r="H50" s="23">
        <f>ROUND(E50-G50,2)</f>
        <v>1.55</v>
      </c>
    </row>
    <row r="51" spans="1:8" x14ac:dyDescent="0.25">
      <c r="A51" s="13" t="s">
        <v>117</v>
      </c>
      <c r="C51" s="23"/>
      <c r="E51" s="23"/>
    </row>
    <row r="52" spans="1:8" x14ac:dyDescent="0.25">
      <c r="A52" s="14" t="s">
        <v>118</v>
      </c>
      <c r="B52" s="14" t="s">
        <v>48</v>
      </c>
      <c r="C52" s="15">
        <v>10</v>
      </c>
      <c r="D52" s="14">
        <v>0.33300000000000002</v>
      </c>
      <c r="E52" s="23">
        <f>ROUND(C52*D52,2)</f>
        <v>3.33</v>
      </c>
      <c r="F52" s="16">
        <v>0</v>
      </c>
      <c r="G52" s="23">
        <f>ROUND(E52*F52,2)</f>
        <v>0</v>
      </c>
      <c r="H52" s="23">
        <f>ROUND(E52-G52,2)</f>
        <v>3.33</v>
      </c>
    </row>
    <row r="53" spans="1:8" x14ac:dyDescent="0.25">
      <c r="A53" s="13" t="s">
        <v>37</v>
      </c>
      <c r="C53" s="23"/>
      <c r="E53" s="23"/>
    </row>
    <row r="54" spans="1:8" x14ac:dyDescent="0.25">
      <c r="A54" s="14" t="s">
        <v>38</v>
      </c>
      <c r="B54" s="14" t="s">
        <v>39</v>
      </c>
      <c r="C54" s="15">
        <v>19.28</v>
      </c>
      <c r="D54" s="14">
        <v>0.36009999999999998</v>
      </c>
      <c r="E54" s="23">
        <f>ROUND(C54*D54,2)</f>
        <v>6.94</v>
      </c>
      <c r="F54" s="16">
        <v>0</v>
      </c>
      <c r="G54" s="23">
        <f>ROUND(E54*F54,2)</f>
        <v>0</v>
      </c>
      <c r="H54" s="23">
        <f>ROUND(E54-G54,2)</f>
        <v>6.94</v>
      </c>
    </row>
    <row r="55" spans="1:8" x14ac:dyDescent="0.25">
      <c r="A55" s="14" t="s">
        <v>133</v>
      </c>
      <c r="B55" s="14" t="s">
        <v>39</v>
      </c>
      <c r="C55" s="15">
        <v>19.28</v>
      </c>
      <c r="D55" s="14">
        <v>8.5099999999999995E-2</v>
      </c>
      <c r="E55" s="23">
        <f>ROUND(C55*D55,2)</f>
        <v>1.64</v>
      </c>
      <c r="F55" s="16">
        <v>0</v>
      </c>
      <c r="G55" s="23">
        <f>ROUND(E55*F55,2)</f>
        <v>0</v>
      </c>
      <c r="H55" s="23">
        <f>ROUND(E55-G55,2)</f>
        <v>1.64</v>
      </c>
    </row>
    <row r="56" spans="1:8" x14ac:dyDescent="0.25">
      <c r="A56" s="14" t="s">
        <v>91</v>
      </c>
      <c r="B56" s="14" t="s">
        <v>39</v>
      </c>
      <c r="C56" s="15">
        <v>19.28</v>
      </c>
      <c r="D56" s="14">
        <v>2.35E-2</v>
      </c>
      <c r="E56" s="23">
        <f>ROUND(C56*D56,2)</f>
        <v>0.45</v>
      </c>
      <c r="F56" s="16">
        <v>0</v>
      </c>
      <c r="G56" s="23">
        <f>ROUND(E56*F56,2)</f>
        <v>0</v>
      </c>
      <c r="H56" s="23">
        <f>ROUND(E56-G56,2)</f>
        <v>0.45</v>
      </c>
    </row>
    <row r="57" spans="1:8" x14ac:dyDescent="0.25">
      <c r="A57" s="13" t="s">
        <v>40</v>
      </c>
      <c r="C57" s="23"/>
      <c r="E57" s="23"/>
    </row>
    <row r="58" spans="1:8" x14ac:dyDescent="0.25">
      <c r="A58" s="14" t="s">
        <v>41</v>
      </c>
      <c r="B58" s="14" t="s">
        <v>39</v>
      </c>
      <c r="C58" s="15">
        <v>9.06</v>
      </c>
      <c r="D58" s="14">
        <v>0.3</v>
      </c>
      <c r="E58" s="23">
        <f>ROUND(C58*D58,2)</f>
        <v>2.72</v>
      </c>
      <c r="F58" s="16">
        <v>0</v>
      </c>
      <c r="G58" s="23">
        <f>ROUND(E58*F58,2)</f>
        <v>0</v>
      </c>
      <c r="H58" s="23">
        <f>ROUND(E58-G58,2)</f>
        <v>2.72</v>
      </c>
    </row>
    <row r="59" spans="1:8" x14ac:dyDescent="0.25">
      <c r="A59" s="14" t="s">
        <v>42</v>
      </c>
      <c r="B59" s="14" t="s">
        <v>39</v>
      </c>
      <c r="C59" s="15">
        <v>9.06</v>
      </c>
      <c r="D59" s="14">
        <v>6.25E-2</v>
      </c>
      <c r="E59" s="23">
        <f>ROUND(C59*D59,2)</f>
        <v>0.56999999999999995</v>
      </c>
      <c r="F59" s="16">
        <v>0</v>
      </c>
      <c r="G59" s="23">
        <f>ROUND(E59*F59,2)</f>
        <v>0</v>
      </c>
      <c r="H59" s="23">
        <f>ROUND(E59-G59,2)</f>
        <v>0.56999999999999995</v>
      </c>
    </row>
    <row r="60" spans="1:8" x14ac:dyDescent="0.25">
      <c r="A60" s="13" t="s">
        <v>43</v>
      </c>
      <c r="C60" s="23"/>
      <c r="E60" s="23"/>
    </row>
    <row r="61" spans="1:8" x14ac:dyDescent="0.25">
      <c r="A61" s="14" t="s">
        <v>42</v>
      </c>
      <c r="B61" s="14" t="s">
        <v>39</v>
      </c>
      <c r="C61" s="15">
        <v>9.06</v>
      </c>
      <c r="D61" s="14">
        <v>5.0799999999999998E-2</v>
      </c>
      <c r="E61" s="23">
        <f>ROUND(C61*D61,2)</f>
        <v>0.46</v>
      </c>
      <c r="F61" s="16">
        <v>0</v>
      </c>
      <c r="G61" s="23">
        <f>ROUND(E61*F61,2)</f>
        <v>0</v>
      </c>
      <c r="H61" s="23">
        <f>ROUND(E61-G61,2)</f>
        <v>0.46</v>
      </c>
    </row>
    <row r="62" spans="1:8" x14ac:dyDescent="0.25">
      <c r="A62" s="14" t="s">
        <v>91</v>
      </c>
      <c r="B62" s="14" t="s">
        <v>39</v>
      </c>
      <c r="C62" s="15">
        <v>9.06</v>
      </c>
      <c r="D62" s="14">
        <v>1.18E-2</v>
      </c>
      <c r="E62" s="23">
        <f>ROUND(C62*D62,2)</f>
        <v>0.11</v>
      </c>
      <c r="F62" s="16">
        <v>0</v>
      </c>
      <c r="G62" s="23">
        <f>ROUND(E62*F62,2)</f>
        <v>0</v>
      </c>
      <c r="H62" s="23">
        <f>ROUND(E62-G62,2)</f>
        <v>0.11</v>
      </c>
    </row>
    <row r="63" spans="1:8" x14ac:dyDescent="0.25">
      <c r="A63" s="14" t="s">
        <v>44</v>
      </c>
      <c r="B63" s="14" t="s">
        <v>39</v>
      </c>
      <c r="C63" s="15">
        <v>19.28</v>
      </c>
      <c r="D63" s="14">
        <v>0.35120000000000001</v>
      </c>
      <c r="E63" s="23">
        <f>ROUND(C63*D63,2)</f>
        <v>6.77</v>
      </c>
      <c r="F63" s="16">
        <v>0</v>
      </c>
      <c r="G63" s="23">
        <f>ROUND(E63*F63,2)</f>
        <v>0</v>
      </c>
      <c r="H63" s="23">
        <f>ROUND(E63-G63,2)</f>
        <v>6.77</v>
      </c>
    </row>
    <row r="64" spans="1:8" x14ac:dyDescent="0.25">
      <c r="A64" s="13" t="s">
        <v>45</v>
      </c>
      <c r="C64" s="23"/>
      <c r="E64" s="23"/>
    </row>
    <row r="65" spans="1:8" x14ac:dyDescent="0.25">
      <c r="A65" s="14" t="s">
        <v>38</v>
      </c>
      <c r="B65" s="14" t="s">
        <v>19</v>
      </c>
      <c r="C65" s="15">
        <v>2.94</v>
      </c>
      <c r="D65" s="14">
        <v>5.0744999999999996</v>
      </c>
      <c r="E65" s="23">
        <f>ROUND(C65*D65,2)</f>
        <v>14.92</v>
      </c>
      <c r="F65" s="16">
        <v>0</v>
      </c>
      <c r="G65" s="23">
        <f>ROUND(E65*F65,2)</f>
        <v>0</v>
      </c>
      <c r="H65" s="23">
        <f>ROUND(E65-G65,2)</f>
        <v>14.92</v>
      </c>
    </row>
    <row r="66" spans="1:8" x14ac:dyDescent="0.25">
      <c r="A66" s="14" t="s">
        <v>133</v>
      </c>
      <c r="B66" s="14" t="s">
        <v>19</v>
      </c>
      <c r="C66" s="15">
        <v>2.94</v>
      </c>
      <c r="D66" s="14">
        <v>1.4244000000000001</v>
      </c>
      <c r="E66" s="23">
        <f>ROUND(C66*D66,2)</f>
        <v>4.1900000000000004</v>
      </c>
      <c r="F66" s="16">
        <v>0</v>
      </c>
      <c r="G66" s="23">
        <f>ROUND(E66*F66,2)</f>
        <v>0</v>
      </c>
      <c r="H66" s="23">
        <f>ROUND(E66-G66,2)</f>
        <v>4.1900000000000004</v>
      </c>
    </row>
    <row r="67" spans="1:8" x14ac:dyDescent="0.25">
      <c r="A67" s="14" t="s">
        <v>91</v>
      </c>
      <c r="B67" s="14" t="s">
        <v>19</v>
      </c>
      <c r="C67" s="15">
        <v>2.94</v>
      </c>
      <c r="D67" s="14">
        <v>0.2994</v>
      </c>
      <c r="E67" s="23">
        <f>ROUND(C67*D67,2)</f>
        <v>0.88</v>
      </c>
      <c r="F67" s="16">
        <v>0</v>
      </c>
      <c r="G67" s="23">
        <f>ROUND(E67*F67,2)</f>
        <v>0</v>
      </c>
      <c r="H67" s="23">
        <f>ROUND(E67-G67,2)</f>
        <v>0.88</v>
      </c>
    </row>
    <row r="68" spans="1:8" x14ac:dyDescent="0.25">
      <c r="A68" s="14" t="s">
        <v>46</v>
      </c>
      <c r="B68" s="14" t="s">
        <v>19</v>
      </c>
      <c r="C68" s="15">
        <v>2.94</v>
      </c>
      <c r="D68" s="14">
        <v>7.3316999999999997</v>
      </c>
      <c r="E68" s="23">
        <f>ROUND(C68*D68,2)</f>
        <v>21.56</v>
      </c>
      <c r="F68" s="16">
        <v>0</v>
      </c>
      <c r="G68" s="23">
        <f>ROUND(E68*F68,2)</f>
        <v>0</v>
      </c>
      <c r="H68" s="23">
        <f>ROUND(E68-G68,2)</f>
        <v>21.56</v>
      </c>
    </row>
    <row r="69" spans="1:8" x14ac:dyDescent="0.25">
      <c r="A69" s="13" t="s">
        <v>47</v>
      </c>
      <c r="C69" s="23"/>
      <c r="E69" s="23"/>
    </row>
    <row r="70" spans="1:8" x14ac:dyDescent="0.25">
      <c r="A70" s="14" t="s">
        <v>42</v>
      </c>
      <c r="B70" s="14" t="s">
        <v>48</v>
      </c>
      <c r="C70" s="15">
        <v>9.09</v>
      </c>
      <c r="D70" s="14">
        <v>1</v>
      </c>
      <c r="E70" s="23">
        <f t="shared" ref="E70:E75" si="3">ROUND(C70*D70,2)</f>
        <v>9.09</v>
      </c>
      <c r="F70" s="16">
        <v>0</v>
      </c>
      <c r="G70" s="23">
        <f t="shared" ref="G70:G75" si="4">ROUND(E70*F70,2)</f>
        <v>0</v>
      </c>
      <c r="H70" s="23">
        <f t="shared" ref="H70:H77" si="5">ROUND(E70-G70,2)</f>
        <v>9.09</v>
      </c>
    </row>
    <row r="71" spans="1:8" x14ac:dyDescent="0.25">
      <c r="A71" s="14" t="s">
        <v>38</v>
      </c>
      <c r="B71" s="14" t="s">
        <v>48</v>
      </c>
      <c r="C71" s="15">
        <v>4.09</v>
      </c>
      <c r="D71" s="14">
        <v>1</v>
      </c>
      <c r="E71" s="23">
        <f t="shared" si="3"/>
        <v>4.09</v>
      </c>
      <c r="F71" s="16">
        <v>0</v>
      </c>
      <c r="G71" s="23">
        <f t="shared" si="4"/>
        <v>0</v>
      </c>
      <c r="H71" s="23">
        <f t="shared" si="5"/>
        <v>4.09</v>
      </c>
    </row>
    <row r="72" spans="1:8" x14ac:dyDescent="0.25">
      <c r="A72" s="14" t="s">
        <v>133</v>
      </c>
      <c r="B72" s="14" t="s">
        <v>48</v>
      </c>
      <c r="C72" s="15">
        <v>4.97</v>
      </c>
      <c r="D72" s="14">
        <v>1</v>
      </c>
      <c r="E72" s="23">
        <f t="shared" si="3"/>
        <v>4.97</v>
      </c>
      <c r="F72" s="16">
        <v>0</v>
      </c>
      <c r="G72" s="23">
        <f t="shared" si="4"/>
        <v>0</v>
      </c>
      <c r="H72" s="23">
        <f t="shared" si="5"/>
        <v>4.97</v>
      </c>
    </row>
    <row r="73" spans="1:8" x14ac:dyDescent="0.25">
      <c r="A73" s="14" t="s">
        <v>91</v>
      </c>
      <c r="B73" s="14" t="s">
        <v>48</v>
      </c>
      <c r="C73" s="15">
        <v>0.44</v>
      </c>
      <c r="D73" s="14">
        <v>1</v>
      </c>
      <c r="E73" s="23">
        <f t="shared" si="3"/>
        <v>0.44</v>
      </c>
      <c r="F73" s="16">
        <v>0</v>
      </c>
      <c r="G73" s="23">
        <f t="shared" si="4"/>
        <v>0</v>
      </c>
      <c r="H73" s="23">
        <f t="shared" si="5"/>
        <v>0.44</v>
      </c>
    </row>
    <row r="74" spans="1:8" x14ac:dyDescent="0.25">
      <c r="A74" s="14" t="s">
        <v>46</v>
      </c>
      <c r="B74" s="14" t="s">
        <v>48</v>
      </c>
      <c r="C74" s="15">
        <v>7.16</v>
      </c>
      <c r="D74" s="14">
        <v>1</v>
      </c>
      <c r="E74" s="23">
        <f t="shared" si="3"/>
        <v>7.16</v>
      </c>
      <c r="F74" s="16">
        <v>0</v>
      </c>
      <c r="G74" s="23">
        <f t="shared" si="4"/>
        <v>0</v>
      </c>
      <c r="H74" s="23">
        <f t="shared" si="5"/>
        <v>7.16</v>
      </c>
    </row>
    <row r="75" spans="1:8" x14ac:dyDescent="0.25">
      <c r="A75" s="9" t="s">
        <v>49</v>
      </c>
      <c r="B75" s="9" t="s">
        <v>48</v>
      </c>
      <c r="C75" s="10">
        <v>20.89</v>
      </c>
      <c r="D75" s="9">
        <v>1</v>
      </c>
      <c r="E75" s="22">
        <f t="shared" si="3"/>
        <v>20.89</v>
      </c>
      <c r="F75" s="11">
        <v>0</v>
      </c>
      <c r="G75" s="22">
        <f t="shared" si="4"/>
        <v>0</v>
      </c>
      <c r="H75" s="22">
        <f t="shared" si="5"/>
        <v>20.89</v>
      </c>
    </row>
    <row r="76" spans="1:8" x14ac:dyDescent="0.25">
      <c r="A76" s="7" t="s">
        <v>50</v>
      </c>
      <c r="C76" s="23"/>
      <c r="E76" s="23">
        <f>SUM(E12:E75)</f>
        <v>492.25999999999988</v>
      </c>
      <c r="G76" s="12">
        <f>SUM(G12:G75)</f>
        <v>0</v>
      </c>
      <c r="H76" s="12">
        <f t="shared" si="5"/>
        <v>492.26</v>
      </c>
    </row>
    <row r="77" spans="1:8" x14ac:dyDescent="0.25">
      <c r="A77" s="7" t="s">
        <v>51</v>
      </c>
      <c r="C77" s="23"/>
      <c r="E77" s="23" t="e">
        <f>+#REF!-E76</f>
        <v>#REF!</v>
      </c>
      <c r="G77" s="12" t="e">
        <f>+#REF!-G76</f>
        <v>#REF!</v>
      </c>
      <c r="H77" s="12" t="e">
        <f t="shared" si="5"/>
        <v>#REF!</v>
      </c>
    </row>
    <row r="78" spans="1:8" x14ac:dyDescent="0.25">
      <c r="A78" t="s">
        <v>12</v>
      </c>
      <c r="C78" s="23"/>
      <c r="E78" s="23"/>
    </row>
    <row r="79" spans="1:8" x14ac:dyDescent="0.25">
      <c r="A79" s="7" t="s">
        <v>52</v>
      </c>
      <c r="C79" s="23"/>
      <c r="E79" s="23"/>
    </row>
    <row r="80" spans="1:8" x14ac:dyDescent="0.25">
      <c r="A80" s="14" t="s">
        <v>42</v>
      </c>
      <c r="B80" s="14" t="s">
        <v>48</v>
      </c>
      <c r="C80" s="15">
        <v>26.38</v>
      </c>
      <c r="D80" s="14">
        <v>1</v>
      </c>
      <c r="E80" s="23">
        <f>ROUND(C80*D80,2)</f>
        <v>26.38</v>
      </c>
      <c r="F80" s="16">
        <v>0</v>
      </c>
      <c r="G80" s="23">
        <f>ROUND(E80*F80,2)</f>
        <v>0</v>
      </c>
      <c r="H80" s="23">
        <f t="shared" ref="H80:H87" si="6">ROUND(E80-G80,2)</f>
        <v>26.38</v>
      </c>
    </row>
    <row r="81" spans="1:8" x14ac:dyDescent="0.25">
      <c r="A81" s="14" t="s">
        <v>38</v>
      </c>
      <c r="B81" s="14" t="s">
        <v>48</v>
      </c>
      <c r="C81" s="15">
        <v>31.6</v>
      </c>
      <c r="D81" s="14">
        <v>1</v>
      </c>
      <c r="E81" s="23">
        <f>ROUND(C81*D81,2)</f>
        <v>31.6</v>
      </c>
      <c r="F81" s="16">
        <v>0</v>
      </c>
      <c r="G81" s="23">
        <f>ROUND(E81*F81,2)</f>
        <v>0</v>
      </c>
      <c r="H81" s="23">
        <f t="shared" si="6"/>
        <v>31.6</v>
      </c>
    </row>
    <row r="82" spans="1:8" x14ac:dyDescent="0.25">
      <c r="A82" s="14" t="s">
        <v>133</v>
      </c>
      <c r="B82" s="14" t="s">
        <v>48</v>
      </c>
      <c r="C82" s="15">
        <v>23.78</v>
      </c>
      <c r="D82" s="14">
        <v>1</v>
      </c>
      <c r="E82" s="23">
        <f>ROUND(C82*D82,2)</f>
        <v>23.78</v>
      </c>
      <c r="F82" s="16">
        <v>0</v>
      </c>
      <c r="G82" s="23">
        <f>ROUND(E82*F82,2)</f>
        <v>0</v>
      </c>
      <c r="H82" s="23">
        <f t="shared" si="6"/>
        <v>23.78</v>
      </c>
    </row>
    <row r="83" spans="1:8" x14ac:dyDescent="0.25">
      <c r="A83" s="14" t="s">
        <v>91</v>
      </c>
      <c r="B83" s="14" t="s">
        <v>48</v>
      </c>
      <c r="C83" s="15">
        <v>3.58</v>
      </c>
      <c r="D83" s="14">
        <v>1</v>
      </c>
      <c r="E83" s="23">
        <f>ROUND(C83*D83,2)</f>
        <v>3.58</v>
      </c>
      <c r="F83" s="16">
        <v>0</v>
      </c>
      <c r="G83" s="23">
        <f>ROUND(E83*F83,2)</f>
        <v>0</v>
      </c>
      <c r="H83" s="23">
        <f t="shared" si="6"/>
        <v>3.58</v>
      </c>
    </row>
    <row r="84" spans="1:8" x14ac:dyDescent="0.25">
      <c r="A84" s="9" t="s">
        <v>46</v>
      </c>
      <c r="B84" s="9" t="s">
        <v>48</v>
      </c>
      <c r="C84" s="10">
        <v>74.47</v>
      </c>
      <c r="D84" s="9">
        <v>1</v>
      </c>
      <c r="E84" s="22">
        <f>ROUND(C84*D84,2)</f>
        <v>74.47</v>
      </c>
      <c r="F84" s="11">
        <v>0</v>
      </c>
      <c r="G84" s="22">
        <f>ROUND(E84*F84,2)</f>
        <v>0</v>
      </c>
      <c r="H84" s="22">
        <f t="shared" si="6"/>
        <v>74.47</v>
      </c>
    </row>
    <row r="85" spans="1:8" x14ac:dyDescent="0.25">
      <c r="A85" s="7" t="s">
        <v>53</v>
      </c>
      <c r="C85" s="23"/>
      <c r="E85" s="23">
        <f>SUM(E80:E84)</f>
        <v>159.81</v>
      </c>
      <c r="G85" s="12">
        <f>SUM(G80:G84)</f>
        <v>0</v>
      </c>
      <c r="H85" s="12">
        <f t="shared" si="6"/>
        <v>159.81</v>
      </c>
    </row>
    <row r="86" spans="1:8" x14ac:dyDescent="0.25">
      <c r="A86" s="7" t="s">
        <v>54</v>
      </c>
      <c r="C86" s="23"/>
      <c r="E86" s="23">
        <f>+E76+E85</f>
        <v>652.06999999999994</v>
      </c>
      <c r="G86" s="12">
        <f>+G76+G85</f>
        <v>0</v>
      </c>
      <c r="H86" s="12">
        <f t="shared" si="6"/>
        <v>652.07000000000005</v>
      </c>
    </row>
    <row r="87" spans="1:8" x14ac:dyDescent="0.25">
      <c r="A87" s="7" t="s">
        <v>55</v>
      </c>
      <c r="C87" s="23"/>
      <c r="E87" s="23" t="e">
        <f>+#REF!-E86</f>
        <v>#REF!</v>
      </c>
      <c r="G87" s="12" t="e">
        <f>+#REF!-G86</f>
        <v>#REF!</v>
      </c>
      <c r="H87" s="12" t="e">
        <f t="shared" si="6"/>
        <v>#REF!</v>
      </c>
    </row>
    <row r="88" spans="1:8" x14ac:dyDescent="0.25">
      <c r="A88" t="s">
        <v>119</v>
      </c>
      <c r="C88" s="23"/>
      <c r="E88" s="23"/>
    </row>
    <row r="89" spans="1:8" x14ac:dyDescent="0.25">
      <c r="A89" t="s">
        <v>483</v>
      </c>
      <c r="C89" s="23"/>
      <c r="E89" s="23"/>
    </row>
    <row r="90" spans="1:8" x14ac:dyDescent="0.25">
      <c r="C90" s="23"/>
      <c r="E90" s="23"/>
    </row>
    <row r="91" spans="1:8" x14ac:dyDescent="0.25">
      <c r="A91" s="7" t="s">
        <v>120</v>
      </c>
      <c r="C91" s="23"/>
      <c r="E91" s="23"/>
    </row>
    <row r="92" spans="1:8" x14ac:dyDescent="0.25">
      <c r="A92" s="7" t="s">
        <v>121</v>
      </c>
      <c r="C92" s="23"/>
      <c r="E92" s="23"/>
    </row>
    <row r="98" spans="1:8" x14ac:dyDescent="0.25">
      <c r="A98" t="str" cm="1">
        <f t="array" aca="1" ref="A98" ca="1">MID(CELL("filename",A1),FIND("]",CELL("filename",A1))+1,256)</f>
        <v>soy9</v>
      </c>
    </row>
    <row r="99" spans="1:8" x14ac:dyDescent="0.25">
      <c r="A99" s="7" t="s">
        <v>50</v>
      </c>
      <c r="E99" s="25">
        <f>VLOOKUP(A99,$A$1:$H$98,5,FALSE)</f>
        <v>492.25999999999988</v>
      </c>
    </row>
    <row r="100" spans="1:8" x14ac:dyDescent="0.25">
      <c r="A100" s="7" t="s">
        <v>288</v>
      </c>
      <c r="E100" s="25">
        <f>VLOOKUP(A100,$A$1:$H$98,5,FALSE)</f>
        <v>159.81</v>
      </c>
    </row>
    <row r="101" spans="1:8" x14ac:dyDescent="0.25">
      <c r="A101" s="7" t="s">
        <v>289</v>
      </c>
      <c r="E101" s="25">
        <f t="shared" ref="E101:E102" si="7">VLOOKUP(A101,$A$1:$H$98,5,FALSE)</f>
        <v>652.06999999999994</v>
      </c>
    </row>
    <row r="102" spans="1:8" x14ac:dyDescent="0.25">
      <c r="A102" s="7" t="s">
        <v>55</v>
      </c>
      <c r="E102" s="25" t="e">
        <f t="shared" si="7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52778-45FF-486E-B09F-6CD71F3AF918}">
  <sheetPr codeName="Sheet77"/>
  <dimension ref="A1:H116"/>
  <sheetViews>
    <sheetView topLeftCell="A4" workbookViewId="0">
      <selection activeCell="D7" sqref="D7"/>
    </sheetView>
  </sheetViews>
  <sheetFormatPr defaultRowHeight="15" x14ac:dyDescent="0.25"/>
  <cols>
    <col min="1" max="1" width="25.5703125" customWidth="1"/>
  </cols>
  <sheetData>
    <row r="1" spans="1:8" x14ac:dyDescent="0.25">
      <c r="A1" s="81" t="s">
        <v>223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375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525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10</v>
      </c>
      <c r="B7" s="9" t="s">
        <v>123</v>
      </c>
      <c r="C7" s="28">
        <f>IF(Calculator!B7="Soybeans",Calculator!B15,IF(Calculator!B20="Soybeans",Calculator!B28,13.66))</f>
        <v>10.6</v>
      </c>
      <c r="D7" s="29">
        <f>IF(Calculator!B7="Soybeans",Calculator!B11,IF(Calculator!B20="Soybeans",Calculator!B24,42))</f>
        <v>60</v>
      </c>
      <c r="E7" s="22">
        <f>ROUND(C7*D7,2)</f>
        <v>636</v>
      </c>
      <c r="F7" s="11">
        <v>0</v>
      </c>
      <c r="G7" s="22">
        <f>ROUND(E7*F7,2)</f>
        <v>0</v>
      </c>
      <c r="H7" s="22">
        <f>ROUND(E7-G7,2)</f>
        <v>636</v>
      </c>
    </row>
    <row r="8" spans="1:8" x14ac:dyDescent="0.25">
      <c r="A8" s="7" t="s">
        <v>11</v>
      </c>
      <c r="C8" s="23"/>
      <c r="E8" s="23">
        <f>SUM(E7:E7)</f>
        <v>636</v>
      </c>
      <c r="G8" s="12">
        <f>SUM(G7:G7)</f>
        <v>0</v>
      </c>
      <c r="H8" s="12">
        <f>ROUND(E8-G8,2)</f>
        <v>636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4</v>
      </c>
      <c r="E12" s="23">
        <f>ROUND(C12*D12,2)</f>
        <v>32.200000000000003</v>
      </c>
      <c r="F12" s="16">
        <v>0</v>
      </c>
      <c r="G12" s="23">
        <f>ROUND(E12*F12,2)</f>
        <v>0</v>
      </c>
      <c r="H12" s="23">
        <f>ROUND(E12-G12,2)</f>
        <v>32.200000000000003</v>
      </c>
    </row>
    <row r="13" spans="1:8" x14ac:dyDescent="0.25">
      <c r="A13" s="13" t="s">
        <v>17</v>
      </c>
      <c r="C13" s="23"/>
      <c r="E13" s="23"/>
    </row>
    <row r="14" spans="1:8" x14ac:dyDescent="0.25">
      <c r="A14" s="14" t="s">
        <v>135</v>
      </c>
      <c r="B14" s="14" t="s">
        <v>18</v>
      </c>
      <c r="C14" s="15">
        <v>0.32</v>
      </c>
      <c r="D14" s="14">
        <v>16</v>
      </c>
      <c r="E14" s="23">
        <f>ROUND(C14*D14,2)</f>
        <v>5.12</v>
      </c>
      <c r="F14" s="16">
        <v>0</v>
      </c>
      <c r="G14" s="23">
        <f>ROUND(E14*F14,2)</f>
        <v>0</v>
      </c>
      <c r="H14" s="23">
        <f>ROUND(E14-G14,2)</f>
        <v>5.12</v>
      </c>
    </row>
    <row r="15" spans="1:8" x14ac:dyDescent="0.25">
      <c r="A15" s="14" t="s">
        <v>136</v>
      </c>
      <c r="B15" s="14" t="s">
        <v>19</v>
      </c>
      <c r="C15" s="15">
        <v>8.68</v>
      </c>
      <c r="D15" s="14">
        <v>0.6</v>
      </c>
      <c r="E15" s="23">
        <f>ROUND(C15*D15,2)</f>
        <v>5.21</v>
      </c>
      <c r="F15" s="16">
        <v>0</v>
      </c>
      <c r="G15" s="23">
        <f>ROUND(E15*F15,2)</f>
        <v>0</v>
      </c>
      <c r="H15" s="23">
        <f>ROUND(E15-G15,2)</f>
        <v>5.21</v>
      </c>
    </row>
    <row r="16" spans="1:8" x14ac:dyDescent="0.25">
      <c r="A16" s="13" t="s">
        <v>20</v>
      </c>
      <c r="C16" s="23"/>
      <c r="E16" s="23"/>
    </row>
    <row r="17" spans="1:8" x14ac:dyDescent="0.25">
      <c r="A17" s="14" t="s">
        <v>124</v>
      </c>
      <c r="B17" s="14" t="s">
        <v>21</v>
      </c>
      <c r="C17" s="15">
        <v>32.25</v>
      </c>
      <c r="D17" s="14">
        <v>0.87</v>
      </c>
      <c r="E17" s="23">
        <f>ROUND(C17*D17,2)</f>
        <v>28.06</v>
      </c>
      <c r="F17" s="16">
        <v>0</v>
      </c>
      <c r="G17" s="23">
        <f>ROUND(E17*F17,2)</f>
        <v>0</v>
      </c>
      <c r="H17" s="23">
        <f>ROUND(E17-G17,2)</f>
        <v>28.06</v>
      </c>
    </row>
    <row r="18" spans="1:8" x14ac:dyDescent="0.25">
      <c r="A18" s="14" t="s">
        <v>22</v>
      </c>
      <c r="B18" s="14" t="s">
        <v>21</v>
      </c>
      <c r="C18" s="15">
        <v>25.56</v>
      </c>
      <c r="D18" s="14">
        <v>1.33</v>
      </c>
      <c r="E18" s="23">
        <f>ROUND(C18*D18,2)</f>
        <v>33.99</v>
      </c>
      <c r="F18" s="16">
        <v>0</v>
      </c>
      <c r="G18" s="23">
        <f>ROUND(E18*F18,2)</f>
        <v>0</v>
      </c>
      <c r="H18" s="23">
        <f>ROUND(E18-G18,2)</f>
        <v>33.99</v>
      </c>
    </row>
    <row r="19" spans="1:8" x14ac:dyDescent="0.25">
      <c r="A19" s="13" t="s">
        <v>23</v>
      </c>
      <c r="C19" s="23"/>
      <c r="E19" s="23"/>
    </row>
    <row r="20" spans="1:8" x14ac:dyDescent="0.25">
      <c r="A20" s="14" t="s">
        <v>319</v>
      </c>
      <c r="B20" s="14" t="s">
        <v>18</v>
      </c>
      <c r="C20" s="15">
        <v>4.46</v>
      </c>
      <c r="D20" s="14">
        <v>1.6</v>
      </c>
      <c r="E20" s="23">
        <f>ROUND(C20*D20,2)</f>
        <v>7.14</v>
      </c>
      <c r="F20" s="16">
        <v>0</v>
      </c>
      <c r="G20" s="23">
        <f>ROUND(E20*F20,2)</f>
        <v>0</v>
      </c>
      <c r="H20" s="23">
        <f>ROUND(E20-G20,2)</f>
        <v>7.14</v>
      </c>
    </row>
    <row r="21" spans="1:8" x14ac:dyDescent="0.25">
      <c r="A21" s="14" t="s">
        <v>321</v>
      </c>
      <c r="B21" s="14" t="s">
        <v>18</v>
      </c>
      <c r="C21" s="15">
        <v>1.4</v>
      </c>
      <c r="D21" s="14">
        <v>13.7</v>
      </c>
      <c r="E21" s="23">
        <f>ROUND(C21*D21,2)</f>
        <v>19.18</v>
      </c>
      <c r="F21" s="16">
        <v>0</v>
      </c>
      <c r="G21" s="23">
        <f>ROUND(E21*F21,2)</f>
        <v>0</v>
      </c>
      <c r="H21" s="23">
        <f>ROUND(E21-G21,2)</f>
        <v>19.18</v>
      </c>
    </row>
    <row r="22" spans="1:8" x14ac:dyDescent="0.25">
      <c r="A22" s="13" t="s">
        <v>24</v>
      </c>
      <c r="C22" s="23"/>
      <c r="E22" s="23"/>
    </row>
    <row r="23" spans="1:8" x14ac:dyDescent="0.25">
      <c r="A23" s="14" t="s">
        <v>25</v>
      </c>
      <c r="B23" s="14" t="s">
        <v>18</v>
      </c>
      <c r="C23" s="15">
        <v>0.12</v>
      </c>
      <c r="D23" s="14">
        <v>96</v>
      </c>
      <c r="E23" s="23">
        <f t="shared" ref="E23:E29" si="0">ROUND(C23*D23,2)</f>
        <v>11.52</v>
      </c>
      <c r="F23" s="16">
        <v>0</v>
      </c>
      <c r="G23" s="23">
        <f t="shared" ref="G23:G29" si="1">ROUND(E23*F23,2)</f>
        <v>0</v>
      </c>
      <c r="H23" s="23">
        <f t="shared" ref="H23:H29" si="2">ROUND(E23-G23,2)</f>
        <v>11.52</v>
      </c>
    </row>
    <row r="24" spans="1:8" x14ac:dyDescent="0.25">
      <c r="A24" s="14" t="s">
        <v>104</v>
      </c>
      <c r="B24" s="14" t="s">
        <v>26</v>
      </c>
      <c r="C24" s="15">
        <v>11.55</v>
      </c>
      <c r="D24" s="14">
        <v>1</v>
      </c>
      <c r="E24" s="23">
        <f t="shared" si="0"/>
        <v>11.55</v>
      </c>
      <c r="F24" s="16">
        <v>0</v>
      </c>
      <c r="G24" s="23">
        <f t="shared" si="1"/>
        <v>0</v>
      </c>
      <c r="H24" s="23">
        <f t="shared" si="2"/>
        <v>11.55</v>
      </c>
    </row>
    <row r="25" spans="1:8" x14ac:dyDescent="0.25">
      <c r="A25" s="14" t="s">
        <v>138</v>
      </c>
      <c r="B25" s="14" t="s">
        <v>18</v>
      </c>
      <c r="C25" s="15">
        <v>3.06</v>
      </c>
      <c r="D25" s="14">
        <v>2</v>
      </c>
      <c r="E25" s="23">
        <f t="shared" si="0"/>
        <v>6.12</v>
      </c>
      <c r="F25" s="16">
        <v>0</v>
      </c>
      <c r="G25" s="23">
        <f t="shared" si="1"/>
        <v>0</v>
      </c>
      <c r="H25" s="23">
        <f t="shared" si="2"/>
        <v>6.12</v>
      </c>
    </row>
    <row r="26" spans="1:8" x14ac:dyDescent="0.25">
      <c r="A26" s="14" t="s">
        <v>139</v>
      </c>
      <c r="B26" s="14" t="s">
        <v>26</v>
      </c>
      <c r="C26" s="15">
        <v>6.86</v>
      </c>
      <c r="D26" s="14">
        <v>2</v>
      </c>
      <c r="E26" s="23">
        <f t="shared" si="0"/>
        <v>13.72</v>
      </c>
      <c r="F26" s="16">
        <v>0</v>
      </c>
      <c r="G26" s="23">
        <f t="shared" si="1"/>
        <v>0</v>
      </c>
      <c r="H26" s="23">
        <f t="shared" si="2"/>
        <v>13.72</v>
      </c>
    </row>
    <row r="27" spans="1:8" x14ac:dyDescent="0.25">
      <c r="A27" s="14" t="s">
        <v>105</v>
      </c>
      <c r="B27" s="14" t="s">
        <v>18</v>
      </c>
      <c r="C27" s="15">
        <v>0.32</v>
      </c>
      <c r="D27" s="14">
        <v>32</v>
      </c>
      <c r="E27" s="23">
        <f t="shared" si="0"/>
        <v>10.24</v>
      </c>
      <c r="F27" s="16">
        <v>0</v>
      </c>
      <c r="G27" s="23">
        <f t="shared" si="1"/>
        <v>0</v>
      </c>
      <c r="H27" s="23">
        <f t="shared" si="2"/>
        <v>10.24</v>
      </c>
    </row>
    <row r="28" spans="1:8" x14ac:dyDescent="0.25">
      <c r="A28" s="14" t="s">
        <v>369</v>
      </c>
      <c r="B28" s="14" t="s">
        <v>18</v>
      </c>
      <c r="C28" s="15">
        <v>1.06</v>
      </c>
      <c r="D28" s="14">
        <v>12.8</v>
      </c>
      <c r="E28" s="23">
        <f t="shared" si="0"/>
        <v>13.57</v>
      </c>
      <c r="F28" s="16">
        <v>0</v>
      </c>
      <c r="G28" s="23">
        <f t="shared" si="1"/>
        <v>0</v>
      </c>
      <c r="H28" s="23">
        <f t="shared" si="2"/>
        <v>13.57</v>
      </c>
    </row>
    <row r="29" spans="1:8" x14ac:dyDescent="0.25">
      <c r="A29" s="14" t="s">
        <v>74</v>
      </c>
      <c r="B29" s="14" t="s">
        <v>26</v>
      </c>
      <c r="C29" s="15">
        <v>7.79</v>
      </c>
      <c r="D29" s="14">
        <v>1</v>
      </c>
      <c r="E29" s="23">
        <f t="shared" si="0"/>
        <v>7.79</v>
      </c>
      <c r="F29" s="16">
        <v>0</v>
      </c>
      <c r="G29" s="23">
        <f t="shared" si="1"/>
        <v>0</v>
      </c>
      <c r="H29" s="23">
        <f t="shared" si="2"/>
        <v>7.79</v>
      </c>
    </row>
    <row r="30" spans="1:8" x14ac:dyDescent="0.25">
      <c r="A30" s="13" t="s">
        <v>27</v>
      </c>
      <c r="C30" s="23"/>
      <c r="E30" s="23"/>
    </row>
    <row r="31" spans="1:8" x14ac:dyDescent="0.25">
      <c r="A31" s="14" t="s">
        <v>140</v>
      </c>
      <c r="B31" s="14" t="s">
        <v>29</v>
      </c>
      <c r="C31" s="15">
        <v>7.97</v>
      </c>
      <c r="D31" s="14">
        <v>0.75</v>
      </c>
      <c r="E31" s="23">
        <f>ROUND(C31*D31,2)</f>
        <v>5.98</v>
      </c>
      <c r="F31" s="16">
        <v>0</v>
      </c>
      <c r="G31" s="23">
        <f>ROUND(E31*F31,2)</f>
        <v>0</v>
      </c>
      <c r="H31" s="23">
        <f>ROUND(E31-G31,2)</f>
        <v>5.98</v>
      </c>
    </row>
    <row r="32" spans="1:8" x14ac:dyDescent="0.25">
      <c r="A32" s="14" t="s">
        <v>141</v>
      </c>
      <c r="B32" s="14" t="s">
        <v>48</v>
      </c>
      <c r="C32" s="15">
        <v>8</v>
      </c>
      <c r="D32" s="14">
        <v>1</v>
      </c>
      <c r="E32" s="23">
        <f>ROUND(C32*D32,2)</f>
        <v>8</v>
      </c>
      <c r="F32" s="16">
        <v>0</v>
      </c>
      <c r="G32" s="23">
        <f>ROUND(E32*F32,2)</f>
        <v>0</v>
      </c>
      <c r="H32" s="23">
        <f>ROUND(E32-G32,2)</f>
        <v>8</v>
      </c>
    </row>
    <row r="33" spans="1:8" x14ac:dyDescent="0.25">
      <c r="A33" s="13" t="s">
        <v>33</v>
      </c>
      <c r="C33" s="23"/>
      <c r="E33" s="23"/>
    </row>
    <row r="34" spans="1:8" x14ac:dyDescent="0.25">
      <c r="A34" s="14" t="s">
        <v>142</v>
      </c>
      <c r="B34" s="14" t="s">
        <v>29</v>
      </c>
      <c r="C34" s="15">
        <v>1.4</v>
      </c>
      <c r="D34" s="14">
        <v>50</v>
      </c>
      <c r="E34" s="23">
        <f>ROUND(C34*D34,2)</f>
        <v>70</v>
      </c>
      <c r="F34" s="16">
        <v>0</v>
      </c>
      <c r="G34" s="23">
        <f>ROUND(E34*F34,2)</f>
        <v>0</v>
      </c>
      <c r="H34" s="23">
        <f>ROUND(E34-G34,2)</f>
        <v>70</v>
      </c>
    </row>
    <row r="35" spans="1:8" x14ac:dyDescent="0.25">
      <c r="A35" s="13" t="s">
        <v>113</v>
      </c>
      <c r="C35" s="23"/>
      <c r="E35" s="23"/>
    </row>
    <row r="36" spans="1:8" x14ac:dyDescent="0.25">
      <c r="A36" s="14" t="s">
        <v>114</v>
      </c>
      <c r="B36" s="14" t="s">
        <v>26</v>
      </c>
      <c r="C36" s="15">
        <v>3.3</v>
      </c>
      <c r="D36" s="14">
        <v>1.1000000000000001</v>
      </c>
      <c r="E36" s="23">
        <f>ROUND(C36*D36,2)</f>
        <v>3.63</v>
      </c>
      <c r="F36" s="16">
        <v>0</v>
      </c>
      <c r="G36" s="23">
        <f>ROUND(E36*F36,2)</f>
        <v>0</v>
      </c>
      <c r="H36" s="23">
        <f>ROUND(E36-G36,2)</f>
        <v>3.63</v>
      </c>
    </row>
    <row r="37" spans="1:8" x14ac:dyDescent="0.25">
      <c r="A37" s="13" t="s">
        <v>61</v>
      </c>
      <c r="C37" s="23"/>
      <c r="E37" s="23"/>
    </row>
    <row r="38" spans="1:8" x14ac:dyDescent="0.25">
      <c r="A38" s="14" t="s">
        <v>62</v>
      </c>
      <c r="B38" s="14" t="s">
        <v>48</v>
      </c>
      <c r="C38" s="15">
        <v>9</v>
      </c>
      <c r="D38" s="14">
        <v>1</v>
      </c>
      <c r="E38" s="23">
        <f>ROUND(C38*D38,2)</f>
        <v>9</v>
      </c>
      <c r="F38" s="16">
        <v>0</v>
      </c>
      <c r="G38" s="23">
        <f>ROUND(E38*F38,2)</f>
        <v>0</v>
      </c>
      <c r="H38" s="23">
        <f>ROUND(E38-G38,2)</f>
        <v>9</v>
      </c>
    </row>
    <row r="39" spans="1:8" x14ac:dyDescent="0.25">
      <c r="A39" s="13" t="s">
        <v>130</v>
      </c>
      <c r="C39" s="23"/>
      <c r="E39" s="23"/>
    </row>
    <row r="40" spans="1:8" x14ac:dyDescent="0.25">
      <c r="A40" s="14" t="s">
        <v>143</v>
      </c>
      <c r="B40" s="14" t="s">
        <v>123</v>
      </c>
      <c r="C40" s="15">
        <v>0.28999999999999998</v>
      </c>
      <c r="D40" s="14">
        <v>53</v>
      </c>
      <c r="E40" s="23">
        <f>ROUND(C40*D40,2)</f>
        <v>15.37</v>
      </c>
      <c r="F40" s="16">
        <v>0</v>
      </c>
      <c r="G40" s="23">
        <f>ROUND(E40*F40,2)</f>
        <v>0</v>
      </c>
      <c r="H40" s="23">
        <f>ROUND(E40-G40,2)</f>
        <v>15.37</v>
      </c>
    </row>
    <row r="41" spans="1:8" x14ac:dyDescent="0.25">
      <c r="A41" s="13" t="s">
        <v>99</v>
      </c>
      <c r="C41" s="23"/>
      <c r="E41" s="23"/>
    </row>
    <row r="42" spans="1:8" x14ac:dyDescent="0.25">
      <c r="A42" s="14" t="s">
        <v>187</v>
      </c>
      <c r="B42" s="14" t="s">
        <v>48</v>
      </c>
      <c r="C42" s="15">
        <v>4.5</v>
      </c>
      <c r="D42" s="14">
        <v>0.5</v>
      </c>
      <c r="E42" s="23">
        <f>ROUND(C42*D42,2)</f>
        <v>2.25</v>
      </c>
      <c r="F42" s="16">
        <v>0</v>
      </c>
      <c r="G42" s="23">
        <f>ROUND(E42*F42,2)</f>
        <v>0</v>
      </c>
      <c r="H42" s="23">
        <f>ROUND(E42-G42,2)</f>
        <v>2.25</v>
      </c>
    </row>
    <row r="43" spans="1:8" x14ac:dyDescent="0.25">
      <c r="A43" s="13" t="s">
        <v>34</v>
      </c>
      <c r="C43" s="23"/>
      <c r="E43" s="23"/>
    </row>
    <row r="44" spans="1:8" x14ac:dyDescent="0.25">
      <c r="A44" s="14" t="s">
        <v>35</v>
      </c>
      <c r="B44" s="14" t="s">
        <v>36</v>
      </c>
      <c r="C44" s="15">
        <v>63.67</v>
      </c>
      <c r="D44" s="14">
        <v>0.33300000000000002</v>
      </c>
      <c r="E44" s="23">
        <f>ROUND(C44*D44,2)</f>
        <v>21.2</v>
      </c>
      <c r="F44" s="16">
        <v>0</v>
      </c>
      <c r="G44" s="23">
        <f>ROUND(E44*F44,2)</f>
        <v>0</v>
      </c>
      <c r="H44" s="23">
        <f>ROUND(E44-G44,2)</f>
        <v>21.2</v>
      </c>
    </row>
    <row r="45" spans="1:8" x14ac:dyDescent="0.25">
      <c r="A45" s="13" t="s">
        <v>115</v>
      </c>
      <c r="C45" s="23"/>
      <c r="E45" s="23"/>
    </row>
    <row r="46" spans="1:8" x14ac:dyDescent="0.25">
      <c r="A46" s="14" t="s">
        <v>144</v>
      </c>
      <c r="B46" s="14" t="s">
        <v>48</v>
      </c>
      <c r="C46" s="15">
        <v>6.5</v>
      </c>
      <c r="D46" s="14">
        <v>1</v>
      </c>
      <c r="E46" s="23">
        <f>ROUND(C46*D46,2)</f>
        <v>6.5</v>
      </c>
      <c r="F46" s="16">
        <v>0</v>
      </c>
      <c r="G46" s="23">
        <f>ROUND(E46*F46,2)</f>
        <v>0</v>
      </c>
      <c r="H46" s="23">
        <f>ROUND(E46-G46,2)</f>
        <v>6.5</v>
      </c>
    </row>
    <row r="47" spans="1:8" x14ac:dyDescent="0.25">
      <c r="A47" s="13" t="s">
        <v>145</v>
      </c>
      <c r="C47" s="23"/>
      <c r="E47" s="23"/>
    </row>
    <row r="48" spans="1:8" x14ac:dyDescent="0.25">
      <c r="A48" s="14" t="s">
        <v>146</v>
      </c>
      <c r="B48" s="14" t="s">
        <v>48</v>
      </c>
      <c r="C48" s="15">
        <v>1.55</v>
      </c>
      <c r="D48" s="14">
        <v>1</v>
      </c>
      <c r="E48" s="23">
        <f>ROUND(C48*D48,2)</f>
        <v>1.55</v>
      </c>
      <c r="F48" s="16">
        <v>0</v>
      </c>
      <c r="G48" s="23">
        <f>ROUND(E48*F48,2)</f>
        <v>0</v>
      </c>
      <c r="H48" s="23">
        <f>ROUND(E48-G48,2)</f>
        <v>1.55</v>
      </c>
    </row>
    <row r="49" spans="1:8" x14ac:dyDescent="0.25">
      <c r="A49" s="13" t="s">
        <v>117</v>
      </c>
      <c r="C49" s="23"/>
      <c r="E49" s="23"/>
    </row>
    <row r="50" spans="1:8" x14ac:dyDescent="0.25">
      <c r="A50" s="14" t="s">
        <v>118</v>
      </c>
      <c r="B50" s="14" t="s">
        <v>48</v>
      </c>
      <c r="C50" s="15">
        <v>10</v>
      </c>
      <c r="D50" s="14">
        <v>0.33300000000000002</v>
      </c>
      <c r="E50" s="23">
        <f>ROUND(C50*D50,2)</f>
        <v>3.33</v>
      </c>
      <c r="F50" s="16">
        <v>0</v>
      </c>
      <c r="G50" s="23">
        <f>ROUND(E50*F50,2)</f>
        <v>0</v>
      </c>
      <c r="H50" s="23">
        <f>ROUND(E50-G50,2)</f>
        <v>3.33</v>
      </c>
    </row>
    <row r="51" spans="1:8" x14ac:dyDescent="0.25">
      <c r="A51" s="13" t="s">
        <v>37</v>
      </c>
      <c r="C51" s="23"/>
      <c r="E51" s="23"/>
    </row>
    <row r="52" spans="1:8" x14ac:dyDescent="0.25">
      <c r="A52" s="14" t="s">
        <v>38</v>
      </c>
      <c r="B52" s="14" t="s">
        <v>39</v>
      </c>
      <c r="C52" s="15">
        <v>19.28</v>
      </c>
      <c r="D52" s="14">
        <v>0.3362</v>
      </c>
      <c r="E52" s="23">
        <f>ROUND(C52*D52,2)</f>
        <v>6.48</v>
      </c>
      <c r="F52" s="16">
        <v>0</v>
      </c>
      <c r="G52" s="23">
        <f>ROUND(E52*F52,2)</f>
        <v>0</v>
      </c>
      <c r="H52" s="23">
        <f>ROUND(E52-G52,2)</f>
        <v>6.48</v>
      </c>
    </row>
    <row r="53" spans="1:8" x14ac:dyDescent="0.25">
      <c r="A53" s="14" t="s">
        <v>133</v>
      </c>
      <c r="B53" s="14" t="s">
        <v>39</v>
      </c>
      <c r="C53" s="15">
        <v>19.28</v>
      </c>
      <c r="D53" s="14">
        <v>8.5099999999999995E-2</v>
      </c>
      <c r="E53" s="23">
        <f>ROUND(C53*D53,2)</f>
        <v>1.64</v>
      </c>
      <c r="F53" s="16">
        <v>0</v>
      </c>
      <c r="G53" s="23">
        <f>ROUND(E53*F53,2)</f>
        <v>0</v>
      </c>
      <c r="H53" s="23">
        <f>ROUND(E53-G53,2)</f>
        <v>1.64</v>
      </c>
    </row>
    <row r="54" spans="1:8" x14ac:dyDescent="0.25">
      <c r="A54" s="14" t="s">
        <v>91</v>
      </c>
      <c r="B54" s="14" t="s">
        <v>39</v>
      </c>
      <c r="C54" s="15">
        <v>19.28</v>
      </c>
      <c r="D54" s="14">
        <v>3.5299999999999998E-2</v>
      </c>
      <c r="E54" s="23">
        <f>ROUND(C54*D54,2)</f>
        <v>0.68</v>
      </c>
      <c r="F54" s="16">
        <v>0</v>
      </c>
      <c r="G54" s="23">
        <f>ROUND(E54*F54,2)</f>
        <v>0</v>
      </c>
      <c r="H54" s="23">
        <f>ROUND(E54-G54,2)</f>
        <v>0.68</v>
      </c>
    </row>
    <row r="55" spans="1:8" x14ac:dyDescent="0.25">
      <c r="A55" s="13" t="s">
        <v>40</v>
      </c>
      <c r="C55" s="23"/>
      <c r="E55" s="23"/>
    </row>
    <row r="56" spans="1:8" x14ac:dyDescent="0.25">
      <c r="A56" s="14" t="s">
        <v>41</v>
      </c>
      <c r="B56" s="14" t="s">
        <v>39</v>
      </c>
      <c r="C56" s="15">
        <v>9.06</v>
      </c>
      <c r="D56" s="14">
        <v>0.3125</v>
      </c>
      <c r="E56" s="23">
        <f>ROUND(C56*D56,2)</f>
        <v>2.83</v>
      </c>
      <c r="F56" s="16">
        <v>0</v>
      </c>
      <c r="G56" s="23">
        <f>ROUND(E56*F56,2)</f>
        <v>0</v>
      </c>
      <c r="H56" s="23">
        <f>ROUND(E56-G56,2)</f>
        <v>2.83</v>
      </c>
    </row>
    <row r="57" spans="1:8" x14ac:dyDescent="0.25">
      <c r="A57" s="13" t="s">
        <v>43</v>
      </c>
      <c r="C57" s="23"/>
      <c r="E57" s="23"/>
    </row>
    <row r="58" spans="1:8" x14ac:dyDescent="0.25">
      <c r="A58" s="14" t="s">
        <v>42</v>
      </c>
      <c r="B58" s="14" t="s">
        <v>39</v>
      </c>
      <c r="C58" s="15">
        <v>9.06</v>
      </c>
      <c r="D58" s="14">
        <v>5.0799999999999998E-2</v>
      </c>
      <c r="E58" s="23">
        <f>ROUND(C58*D58,2)</f>
        <v>0.46</v>
      </c>
      <c r="F58" s="16">
        <v>0</v>
      </c>
      <c r="G58" s="23">
        <f>ROUND(E58*F58,2)</f>
        <v>0</v>
      </c>
      <c r="H58" s="23">
        <f>ROUND(E58-G58,2)</f>
        <v>0.46</v>
      </c>
    </row>
    <row r="59" spans="1:8" x14ac:dyDescent="0.25">
      <c r="A59" s="14" t="s">
        <v>91</v>
      </c>
      <c r="B59" s="14" t="s">
        <v>39</v>
      </c>
      <c r="C59" s="15">
        <v>9.06</v>
      </c>
      <c r="D59" s="14">
        <v>1.7600000000000001E-2</v>
      </c>
      <c r="E59" s="23">
        <f>ROUND(C59*D59,2)</f>
        <v>0.16</v>
      </c>
      <c r="F59" s="16">
        <v>0</v>
      </c>
      <c r="G59" s="23">
        <f>ROUND(E59*F59,2)</f>
        <v>0</v>
      </c>
      <c r="H59" s="23">
        <f>ROUND(E59-G59,2)</f>
        <v>0.16</v>
      </c>
    </row>
    <row r="60" spans="1:8" x14ac:dyDescent="0.25">
      <c r="A60" s="14" t="s">
        <v>44</v>
      </c>
      <c r="B60" s="14" t="s">
        <v>39</v>
      </c>
      <c r="C60" s="15">
        <v>19.260000000000002</v>
      </c>
      <c r="D60" s="14">
        <v>0.22839999999999999</v>
      </c>
      <c r="E60" s="23">
        <f>ROUND(C60*D60,2)</f>
        <v>4.4000000000000004</v>
      </c>
      <c r="F60" s="16">
        <v>0</v>
      </c>
      <c r="G60" s="23">
        <f>ROUND(E60*F60,2)</f>
        <v>0</v>
      </c>
      <c r="H60" s="23">
        <f>ROUND(E60-G60,2)</f>
        <v>4.4000000000000004</v>
      </c>
    </row>
    <row r="61" spans="1:8" x14ac:dyDescent="0.25">
      <c r="A61" s="13" t="s">
        <v>45</v>
      </c>
      <c r="C61" s="23"/>
      <c r="E61" s="23"/>
    </row>
    <row r="62" spans="1:8" x14ac:dyDescent="0.25">
      <c r="A62" s="14" t="s">
        <v>38</v>
      </c>
      <c r="B62" s="14" t="s">
        <v>19</v>
      </c>
      <c r="C62" s="15">
        <v>2.94</v>
      </c>
      <c r="D62" s="14">
        <v>3.8348</v>
      </c>
      <c r="E62" s="23">
        <f>ROUND(C62*D62,2)</f>
        <v>11.27</v>
      </c>
      <c r="F62" s="16">
        <v>0</v>
      </c>
      <c r="G62" s="23">
        <f>ROUND(E62*F62,2)</f>
        <v>0</v>
      </c>
      <c r="H62" s="23">
        <f>ROUND(E62-G62,2)</f>
        <v>11.27</v>
      </c>
    </row>
    <row r="63" spans="1:8" x14ac:dyDescent="0.25">
      <c r="A63" s="14" t="s">
        <v>133</v>
      </c>
      <c r="B63" s="14" t="s">
        <v>19</v>
      </c>
      <c r="C63" s="15">
        <v>2.94</v>
      </c>
      <c r="D63" s="14">
        <v>1.4244000000000001</v>
      </c>
      <c r="E63" s="23">
        <f>ROUND(C63*D63,2)</f>
        <v>4.1900000000000004</v>
      </c>
      <c r="F63" s="16">
        <v>0</v>
      </c>
      <c r="G63" s="23">
        <f>ROUND(E63*F63,2)</f>
        <v>0</v>
      </c>
      <c r="H63" s="23">
        <f>ROUND(E63-G63,2)</f>
        <v>4.1900000000000004</v>
      </c>
    </row>
    <row r="64" spans="1:8" x14ac:dyDescent="0.25">
      <c r="A64" s="14" t="s">
        <v>91</v>
      </c>
      <c r="B64" s="14" t="s">
        <v>19</v>
      </c>
      <c r="C64" s="15">
        <v>2.94</v>
      </c>
      <c r="D64" s="14">
        <v>0.44900000000000001</v>
      </c>
      <c r="E64" s="23">
        <f>ROUND(C64*D64,2)</f>
        <v>1.32</v>
      </c>
      <c r="F64" s="16">
        <v>0</v>
      </c>
      <c r="G64" s="23">
        <f>ROUND(E64*F64,2)</f>
        <v>0</v>
      </c>
      <c r="H64" s="23">
        <f>ROUND(E64-G64,2)</f>
        <v>1.32</v>
      </c>
    </row>
    <row r="65" spans="1:8" x14ac:dyDescent="0.25">
      <c r="A65" s="14" t="s">
        <v>216</v>
      </c>
      <c r="B65" s="14" t="s">
        <v>19</v>
      </c>
      <c r="C65" s="15">
        <v>2.94</v>
      </c>
      <c r="D65" s="14">
        <v>10.9975</v>
      </c>
      <c r="E65" s="23">
        <f>ROUND(C65*D65,2)</f>
        <v>32.33</v>
      </c>
      <c r="F65" s="16">
        <v>0</v>
      </c>
      <c r="G65" s="23">
        <f>ROUND(E65*F65,2)</f>
        <v>0</v>
      </c>
      <c r="H65" s="23">
        <f>ROUND(E65-G65,2)</f>
        <v>32.33</v>
      </c>
    </row>
    <row r="66" spans="1:8" x14ac:dyDescent="0.25">
      <c r="A66" s="13" t="s">
        <v>47</v>
      </c>
      <c r="C66" s="23"/>
      <c r="E66" s="23"/>
    </row>
    <row r="67" spans="1:8" x14ac:dyDescent="0.25">
      <c r="A67" s="14" t="s">
        <v>42</v>
      </c>
      <c r="B67" s="14" t="s">
        <v>48</v>
      </c>
      <c r="C67" s="15">
        <v>7.14</v>
      </c>
      <c r="D67" s="14">
        <v>1</v>
      </c>
      <c r="E67" s="23">
        <f t="shared" ref="E67:E72" si="3">ROUND(C67*D67,2)</f>
        <v>7.14</v>
      </c>
      <c r="F67" s="16">
        <v>0</v>
      </c>
      <c r="G67" s="23">
        <f t="shared" ref="G67:G72" si="4">ROUND(E67*F67,2)</f>
        <v>0</v>
      </c>
      <c r="H67" s="23">
        <f t="shared" ref="H67:H74" si="5">ROUND(E67-G67,2)</f>
        <v>7.14</v>
      </c>
    </row>
    <row r="68" spans="1:8" x14ac:dyDescent="0.25">
      <c r="A68" s="14" t="s">
        <v>38</v>
      </c>
      <c r="B68" s="14" t="s">
        <v>48</v>
      </c>
      <c r="C68" s="15">
        <v>3.05</v>
      </c>
      <c r="D68" s="14">
        <v>1</v>
      </c>
      <c r="E68" s="23">
        <f t="shared" si="3"/>
        <v>3.05</v>
      </c>
      <c r="F68" s="16">
        <v>0</v>
      </c>
      <c r="G68" s="23">
        <f t="shared" si="4"/>
        <v>0</v>
      </c>
      <c r="H68" s="23">
        <f t="shared" si="5"/>
        <v>3.05</v>
      </c>
    </row>
    <row r="69" spans="1:8" x14ac:dyDescent="0.25">
      <c r="A69" s="14" t="s">
        <v>133</v>
      </c>
      <c r="B69" s="14" t="s">
        <v>48</v>
      </c>
      <c r="C69" s="15">
        <v>4.97</v>
      </c>
      <c r="D69" s="14">
        <v>1</v>
      </c>
      <c r="E69" s="23">
        <f t="shared" si="3"/>
        <v>4.97</v>
      </c>
      <c r="F69" s="16">
        <v>0</v>
      </c>
      <c r="G69" s="23">
        <f t="shared" si="4"/>
        <v>0</v>
      </c>
      <c r="H69" s="23">
        <f t="shared" si="5"/>
        <v>4.97</v>
      </c>
    </row>
    <row r="70" spans="1:8" x14ac:dyDescent="0.25">
      <c r="A70" s="14" t="s">
        <v>91</v>
      </c>
      <c r="B70" s="14" t="s">
        <v>48</v>
      </c>
      <c r="C70" s="15">
        <v>0.66</v>
      </c>
      <c r="D70" s="14">
        <v>1</v>
      </c>
      <c r="E70" s="23">
        <f t="shared" si="3"/>
        <v>0.66</v>
      </c>
      <c r="F70" s="16">
        <v>0</v>
      </c>
      <c r="G70" s="23">
        <f t="shared" si="4"/>
        <v>0</v>
      </c>
      <c r="H70" s="23">
        <f t="shared" si="5"/>
        <v>0.66</v>
      </c>
    </row>
    <row r="71" spans="1:8" x14ac:dyDescent="0.25">
      <c r="A71" s="14" t="s">
        <v>216</v>
      </c>
      <c r="B71" s="14" t="s">
        <v>48</v>
      </c>
      <c r="C71" s="15">
        <v>14.31</v>
      </c>
      <c r="D71" s="14">
        <v>1</v>
      </c>
      <c r="E71" s="23">
        <f t="shared" si="3"/>
        <v>14.31</v>
      </c>
      <c r="F71" s="16">
        <v>0</v>
      </c>
      <c r="G71" s="23">
        <f t="shared" si="4"/>
        <v>0</v>
      </c>
      <c r="H71" s="23">
        <f t="shared" si="5"/>
        <v>14.31</v>
      </c>
    </row>
    <row r="72" spans="1:8" x14ac:dyDescent="0.25">
      <c r="A72" s="9" t="s">
        <v>49</v>
      </c>
      <c r="B72" s="9" t="s">
        <v>48</v>
      </c>
      <c r="C72" s="10">
        <v>19.64</v>
      </c>
      <c r="D72" s="9">
        <v>1</v>
      </c>
      <c r="E72" s="22">
        <f t="shared" si="3"/>
        <v>19.64</v>
      </c>
      <c r="F72" s="11">
        <v>0</v>
      </c>
      <c r="G72" s="22">
        <f t="shared" si="4"/>
        <v>0</v>
      </c>
      <c r="H72" s="22">
        <f t="shared" si="5"/>
        <v>19.64</v>
      </c>
    </row>
    <row r="73" spans="1:8" x14ac:dyDescent="0.25">
      <c r="A73" s="7" t="s">
        <v>50</v>
      </c>
      <c r="C73" s="23"/>
      <c r="E73" s="23">
        <f>SUM(E12:E72)</f>
        <v>467.74999999999994</v>
      </c>
      <c r="G73" s="12">
        <f>SUM(G12:G72)</f>
        <v>0</v>
      </c>
      <c r="H73" s="12">
        <f t="shared" si="5"/>
        <v>467.75</v>
      </c>
    </row>
    <row r="74" spans="1:8" x14ac:dyDescent="0.25">
      <c r="A74" s="7" t="s">
        <v>51</v>
      </c>
      <c r="C74" s="23"/>
      <c r="E74" s="23" t="e">
        <f>+#REF!-E73</f>
        <v>#REF!</v>
      </c>
      <c r="G74" s="12" t="e">
        <f>+#REF!-G73</f>
        <v>#REF!</v>
      </c>
      <c r="H74" s="12" t="e">
        <f t="shared" si="5"/>
        <v>#REF!</v>
      </c>
    </row>
    <row r="75" spans="1:8" x14ac:dyDescent="0.25">
      <c r="A75" t="s">
        <v>12</v>
      </c>
      <c r="C75" s="23"/>
      <c r="E75" s="23"/>
    </row>
    <row r="76" spans="1:8" x14ac:dyDescent="0.25">
      <c r="A76" s="7" t="s">
        <v>52</v>
      </c>
      <c r="C76" s="23"/>
      <c r="E76" s="23"/>
    </row>
    <row r="77" spans="1:8" x14ac:dyDescent="0.25">
      <c r="A77" s="14" t="s">
        <v>42</v>
      </c>
      <c r="B77" s="14" t="s">
        <v>48</v>
      </c>
      <c r="C77" s="15">
        <v>18.149999999999999</v>
      </c>
      <c r="D77" s="14">
        <v>1</v>
      </c>
      <c r="E77" s="23">
        <f>ROUND(C77*D77,2)</f>
        <v>18.149999999999999</v>
      </c>
      <c r="F77" s="16">
        <v>0</v>
      </c>
      <c r="G77" s="23">
        <f>ROUND(E77*F77,2)</f>
        <v>0</v>
      </c>
      <c r="H77" s="23">
        <f t="shared" ref="H77:H84" si="6">ROUND(E77-G77,2)</f>
        <v>18.149999999999999</v>
      </c>
    </row>
    <row r="78" spans="1:8" x14ac:dyDescent="0.25">
      <c r="A78" s="14" t="s">
        <v>38</v>
      </c>
      <c r="B78" s="14" t="s">
        <v>48</v>
      </c>
      <c r="C78" s="15">
        <v>23.46</v>
      </c>
      <c r="D78" s="14">
        <v>1</v>
      </c>
      <c r="E78" s="23">
        <f>ROUND(C78*D78,2)</f>
        <v>23.46</v>
      </c>
      <c r="F78" s="16">
        <v>0</v>
      </c>
      <c r="G78" s="23">
        <f>ROUND(E78*F78,2)</f>
        <v>0</v>
      </c>
      <c r="H78" s="23">
        <f t="shared" si="6"/>
        <v>23.46</v>
      </c>
    </row>
    <row r="79" spans="1:8" x14ac:dyDescent="0.25">
      <c r="A79" s="14" t="s">
        <v>133</v>
      </c>
      <c r="B79" s="14" t="s">
        <v>48</v>
      </c>
      <c r="C79" s="15">
        <v>23.78</v>
      </c>
      <c r="D79" s="14">
        <v>1</v>
      </c>
      <c r="E79" s="23">
        <f>ROUND(C79*D79,2)</f>
        <v>23.78</v>
      </c>
      <c r="F79" s="16">
        <v>0</v>
      </c>
      <c r="G79" s="23">
        <f>ROUND(E79*F79,2)</f>
        <v>0</v>
      </c>
      <c r="H79" s="23">
        <f t="shared" si="6"/>
        <v>23.78</v>
      </c>
    </row>
    <row r="80" spans="1:8" x14ac:dyDescent="0.25">
      <c r="A80" s="14" t="s">
        <v>91</v>
      </c>
      <c r="B80" s="14" t="s">
        <v>48</v>
      </c>
      <c r="C80" s="15">
        <v>5.37</v>
      </c>
      <c r="D80" s="14">
        <v>1</v>
      </c>
      <c r="E80" s="23">
        <f>ROUND(C80*D80,2)</f>
        <v>5.37</v>
      </c>
      <c r="F80" s="16">
        <v>0</v>
      </c>
      <c r="G80" s="23">
        <f>ROUND(E80*F80,2)</f>
        <v>0</v>
      </c>
      <c r="H80" s="23">
        <f t="shared" si="6"/>
        <v>5.37</v>
      </c>
    </row>
    <row r="81" spans="1:8" x14ac:dyDescent="0.25">
      <c r="A81" s="9" t="s">
        <v>216</v>
      </c>
      <c r="B81" s="9" t="s">
        <v>48</v>
      </c>
      <c r="C81" s="10">
        <v>58.74</v>
      </c>
      <c r="D81" s="9">
        <v>1</v>
      </c>
      <c r="E81" s="22">
        <f>ROUND(C81*D81,2)</f>
        <v>58.74</v>
      </c>
      <c r="F81" s="11">
        <v>0</v>
      </c>
      <c r="G81" s="22">
        <f>ROUND(E81*F81,2)</f>
        <v>0</v>
      </c>
      <c r="H81" s="22">
        <f t="shared" si="6"/>
        <v>58.74</v>
      </c>
    </row>
    <row r="82" spans="1:8" x14ac:dyDescent="0.25">
      <c r="A82" s="7" t="s">
        <v>53</v>
      </c>
      <c r="C82" s="23"/>
      <c r="E82" s="23">
        <f>SUM(E77:E81)</f>
        <v>129.5</v>
      </c>
      <c r="G82" s="12">
        <f>SUM(G77:G81)</f>
        <v>0</v>
      </c>
      <c r="H82" s="12">
        <f t="shared" si="6"/>
        <v>129.5</v>
      </c>
    </row>
    <row r="83" spans="1:8" x14ac:dyDescent="0.25">
      <c r="A83" s="7" t="s">
        <v>54</v>
      </c>
      <c r="C83" s="23"/>
      <c r="E83" s="23">
        <f>+E73+E82</f>
        <v>597.25</v>
      </c>
      <c r="G83" s="12">
        <f>+G73+G82</f>
        <v>0</v>
      </c>
      <c r="H83" s="12">
        <f t="shared" si="6"/>
        <v>597.25</v>
      </c>
    </row>
    <row r="84" spans="1:8" x14ac:dyDescent="0.25">
      <c r="A84" s="7" t="s">
        <v>55</v>
      </c>
      <c r="C84" s="23"/>
      <c r="E84" s="23" t="e">
        <f>+#REF!-E83</f>
        <v>#REF!</v>
      </c>
      <c r="G84" s="12" t="e">
        <f>+#REF!-G83</f>
        <v>#REF!</v>
      </c>
      <c r="H84" s="12" t="e">
        <f t="shared" si="6"/>
        <v>#REF!</v>
      </c>
    </row>
    <row r="85" spans="1:8" x14ac:dyDescent="0.25">
      <c r="A85" t="s">
        <v>119</v>
      </c>
      <c r="C85" s="23"/>
      <c r="E85" s="23"/>
    </row>
    <row r="86" spans="1:8" x14ac:dyDescent="0.25">
      <c r="A86" t="s">
        <v>483</v>
      </c>
      <c r="C86" s="23"/>
      <c r="E86" s="23"/>
    </row>
    <row r="87" spans="1:8" x14ac:dyDescent="0.25">
      <c r="C87" s="23"/>
      <c r="E87" s="23"/>
    </row>
    <row r="88" spans="1:8" x14ac:dyDescent="0.25">
      <c r="A88" s="7" t="s">
        <v>120</v>
      </c>
      <c r="C88" s="23"/>
      <c r="E88" s="23"/>
    </row>
    <row r="89" spans="1:8" x14ac:dyDescent="0.25">
      <c r="A89" s="7" t="s">
        <v>121</v>
      </c>
      <c r="C89" s="23"/>
      <c r="E89" s="23"/>
    </row>
    <row r="98" spans="1:8" x14ac:dyDescent="0.25">
      <c r="A98" t="str" cm="1">
        <f t="array" aca="1" ref="A98" ca="1">MID(CELL("filename",A1),FIND("]",CELL("filename",A1))+1,256)</f>
        <v>soy10</v>
      </c>
    </row>
    <row r="99" spans="1:8" x14ac:dyDescent="0.25">
      <c r="A99" s="7" t="s">
        <v>50</v>
      </c>
      <c r="E99" s="25">
        <f>VLOOKUP(A99,$A$1:$H$98,5,FALSE)</f>
        <v>467.74999999999994</v>
      </c>
    </row>
    <row r="100" spans="1:8" x14ac:dyDescent="0.25">
      <c r="A100" s="7" t="s">
        <v>288</v>
      </c>
      <c r="E100" s="25">
        <f>VLOOKUP(A100,$A$1:$H$98,5,FALSE)</f>
        <v>129.5</v>
      </c>
    </row>
    <row r="101" spans="1:8" x14ac:dyDescent="0.25">
      <c r="A101" s="7" t="s">
        <v>289</v>
      </c>
      <c r="E101" s="25">
        <f t="shared" ref="E101:E102" si="7">VLOOKUP(A101,$A$1:$H$98,5,FALSE)</f>
        <v>597.25</v>
      </c>
    </row>
    <row r="102" spans="1:8" x14ac:dyDescent="0.25">
      <c r="A102" s="7" t="s">
        <v>55</v>
      </c>
      <c r="E102" s="25" t="e">
        <f t="shared" si="7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E3C21-49A4-4F56-8486-CACE1674F650}">
  <sheetPr codeName="Sheet78"/>
  <dimension ref="A1:H116"/>
  <sheetViews>
    <sheetView topLeftCell="A7" workbookViewId="0">
      <selection activeCell="D7" sqref="D7"/>
    </sheetView>
  </sheetViews>
  <sheetFormatPr defaultRowHeight="15" x14ac:dyDescent="0.25"/>
  <cols>
    <col min="1" max="1" width="25.5703125" customWidth="1"/>
  </cols>
  <sheetData>
    <row r="1" spans="1:8" x14ac:dyDescent="0.25">
      <c r="A1" s="81" t="s">
        <v>224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372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524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10</v>
      </c>
      <c r="B7" s="9" t="s">
        <v>123</v>
      </c>
      <c r="C7" s="28">
        <f>IF(Calculator!B7="Soybeans",Calculator!B15,IF(Calculator!B20="Soybeans",Calculator!B28,13.66))</f>
        <v>10.6</v>
      </c>
      <c r="D7" s="29">
        <f>IF(Calculator!B7="Soybeans",Calculator!B11,IF(Calculator!B20="Soybeans",Calculator!B24,42))</f>
        <v>60</v>
      </c>
      <c r="E7" s="22">
        <f>ROUND(C7*D7,2)</f>
        <v>636</v>
      </c>
      <c r="F7" s="11">
        <v>0</v>
      </c>
      <c r="G7" s="22">
        <f>ROUND(E7*F7,2)</f>
        <v>0</v>
      </c>
      <c r="H7" s="22">
        <f>ROUND(E7-G7,2)</f>
        <v>636</v>
      </c>
    </row>
    <row r="8" spans="1:8" x14ac:dyDescent="0.25">
      <c r="A8" s="7" t="s">
        <v>11</v>
      </c>
      <c r="C8" s="23"/>
      <c r="E8" s="23">
        <f>SUM(E7:E7)</f>
        <v>636</v>
      </c>
      <c r="G8" s="12">
        <f>SUM(G7:G7)</f>
        <v>0</v>
      </c>
      <c r="H8" s="12">
        <f>ROUND(E8-G8,2)</f>
        <v>636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4</v>
      </c>
      <c r="E12" s="23">
        <f>ROUND(C12*D12,2)</f>
        <v>32.200000000000003</v>
      </c>
      <c r="F12" s="16">
        <v>0</v>
      </c>
      <c r="G12" s="23">
        <f>ROUND(E12*F12,2)</f>
        <v>0</v>
      </c>
      <c r="H12" s="23">
        <f>ROUND(E12-G12,2)</f>
        <v>32.200000000000003</v>
      </c>
    </row>
    <row r="13" spans="1:8" x14ac:dyDescent="0.25">
      <c r="A13" s="13" t="s">
        <v>20</v>
      </c>
      <c r="C13" s="23"/>
      <c r="E13" s="23"/>
    </row>
    <row r="14" spans="1:8" x14ac:dyDescent="0.25">
      <c r="A14" s="14" t="s">
        <v>124</v>
      </c>
      <c r="B14" s="14" t="s">
        <v>21</v>
      </c>
      <c r="C14" s="15">
        <v>32.25</v>
      </c>
      <c r="D14" s="14">
        <v>0.87</v>
      </c>
      <c r="E14" s="23">
        <f>ROUND(C14*D14,2)</f>
        <v>28.06</v>
      </c>
      <c r="F14" s="16">
        <v>0</v>
      </c>
      <c r="G14" s="23">
        <f>ROUND(E14*F14,2)</f>
        <v>0</v>
      </c>
      <c r="H14" s="23">
        <f>ROUND(E14-G14,2)</f>
        <v>28.06</v>
      </c>
    </row>
    <row r="15" spans="1:8" x14ac:dyDescent="0.25">
      <c r="A15" s="14" t="s">
        <v>22</v>
      </c>
      <c r="B15" s="14" t="s">
        <v>21</v>
      </c>
      <c r="C15" s="15">
        <v>25.56</v>
      </c>
      <c r="D15" s="14">
        <v>1.33</v>
      </c>
      <c r="E15" s="23">
        <f>ROUND(C15*D15,2)</f>
        <v>33.99</v>
      </c>
      <c r="F15" s="16">
        <v>0</v>
      </c>
      <c r="G15" s="23">
        <f>ROUND(E15*F15,2)</f>
        <v>0</v>
      </c>
      <c r="H15" s="23">
        <f>ROUND(E15-G15,2)</f>
        <v>33.99</v>
      </c>
    </row>
    <row r="16" spans="1:8" x14ac:dyDescent="0.25">
      <c r="A16" s="13" t="s">
        <v>23</v>
      </c>
      <c r="C16" s="23"/>
      <c r="E16" s="23"/>
    </row>
    <row r="17" spans="1:8" x14ac:dyDescent="0.25">
      <c r="A17" s="14" t="s">
        <v>319</v>
      </c>
      <c r="B17" s="14" t="s">
        <v>18</v>
      </c>
      <c r="C17" s="15">
        <v>4.46</v>
      </c>
      <c r="D17" s="14">
        <v>1.6</v>
      </c>
      <c r="E17" s="23">
        <f>ROUND(C17*D17,2)</f>
        <v>7.14</v>
      </c>
      <c r="F17" s="16">
        <v>0</v>
      </c>
      <c r="G17" s="23">
        <f>ROUND(E17*F17,2)</f>
        <v>0</v>
      </c>
      <c r="H17" s="23">
        <f>ROUND(E17-G17,2)</f>
        <v>7.14</v>
      </c>
    </row>
    <row r="18" spans="1:8" x14ac:dyDescent="0.25">
      <c r="A18" s="14" t="s">
        <v>321</v>
      </c>
      <c r="B18" s="14" t="s">
        <v>18</v>
      </c>
      <c r="C18" s="15">
        <v>1.4</v>
      </c>
      <c r="D18" s="14">
        <v>13.7</v>
      </c>
      <c r="E18" s="23">
        <f>ROUND(C18*D18,2)</f>
        <v>19.18</v>
      </c>
      <c r="F18" s="16">
        <v>0</v>
      </c>
      <c r="G18" s="23">
        <f>ROUND(E18*F18,2)</f>
        <v>0</v>
      </c>
      <c r="H18" s="23">
        <f>ROUND(E18-G18,2)</f>
        <v>19.18</v>
      </c>
    </row>
    <row r="19" spans="1:8" x14ac:dyDescent="0.25">
      <c r="A19" s="13" t="s">
        <v>24</v>
      </c>
      <c r="C19" s="23"/>
      <c r="E19" s="23"/>
    </row>
    <row r="20" spans="1:8" x14ac:dyDescent="0.25">
      <c r="A20" s="14" t="s">
        <v>139</v>
      </c>
      <c r="B20" s="14" t="s">
        <v>26</v>
      </c>
      <c r="C20" s="15">
        <v>6.86</v>
      </c>
      <c r="D20" s="14">
        <v>2</v>
      </c>
      <c r="E20" s="23">
        <f>ROUND(C20*D20,2)</f>
        <v>13.72</v>
      </c>
      <c r="F20" s="16">
        <v>0</v>
      </c>
      <c r="G20" s="23">
        <f>ROUND(E20*F20,2)</f>
        <v>0</v>
      </c>
      <c r="H20" s="23">
        <f>ROUND(E20-G20,2)</f>
        <v>13.72</v>
      </c>
    </row>
    <row r="21" spans="1:8" x14ac:dyDescent="0.25">
      <c r="A21" s="14" t="s">
        <v>105</v>
      </c>
      <c r="B21" s="14" t="s">
        <v>18</v>
      </c>
      <c r="C21" s="15">
        <v>0.32</v>
      </c>
      <c r="D21" s="14">
        <v>32</v>
      </c>
      <c r="E21" s="23">
        <f>ROUND(C21*D21,2)</f>
        <v>10.24</v>
      </c>
      <c r="F21" s="16">
        <v>0</v>
      </c>
      <c r="G21" s="23">
        <f>ROUND(E21*F21,2)</f>
        <v>0</v>
      </c>
      <c r="H21" s="23">
        <f>ROUND(E21-G21,2)</f>
        <v>10.24</v>
      </c>
    </row>
    <row r="22" spans="1:8" x14ac:dyDescent="0.25">
      <c r="A22" s="14" t="s">
        <v>25</v>
      </c>
      <c r="B22" s="14" t="s">
        <v>18</v>
      </c>
      <c r="C22" s="15">
        <v>0.12</v>
      </c>
      <c r="D22" s="14">
        <v>32</v>
      </c>
      <c r="E22" s="23">
        <f>ROUND(C22*D22,2)</f>
        <v>3.84</v>
      </c>
      <c r="F22" s="16">
        <v>0</v>
      </c>
      <c r="G22" s="23">
        <f>ROUND(E22*F22,2)</f>
        <v>0</v>
      </c>
      <c r="H22" s="23">
        <f>ROUND(E22-G22,2)</f>
        <v>3.84</v>
      </c>
    </row>
    <row r="23" spans="1:8" x14ac:dyDescent="0.25">
      <c r="A23" s="14" t="s">
        <v>369</v>
      </c>
      <c r="B23" s="14" t="s">
        <v>18</v>
      </c>
      <c r="C23" s="15">
        <v>1.06</v>
      </c>
      <c r="D23" s="14">
        <v>12.8</v>
      </c>
      <c r="E23" s="23">
        <f>ROUND(C23*D23,2)</f>
        <v>13.57</v>
      </c>
      <c r="F23" s="16">
        <v>0</v>
      </c>
      <c r="G23" s="23">
        <f>ROUND(E23*F23,2)</f>
        <v>0</v>
      </c>
      <c r="H23" s="23">
        <f>ROUND(E23-G23,2)</f>
        <v>13.57</v>
      </c>
    </row>
    <row r="24" spans="1:8" x14ac:dyDescent="0.25">
      <c r="A24" s="14" t="s">
        <v>74</v>
      </c>
      <c r="B24" s="14" t="s">
        <v>26</v>
      </c>
      <c r="C24" s="15">
        <v>7.79</v>
      </c>
      <c r="D24" s="14">
        <v>1</v>
      </c>
      <c r="E24" s="23">
        <f>ROUND(C24*D24,2)</f>
        <v>7.79</v>
      </c>
      <c r="F24" s="16">
        <v>0</v>
      </c>
      <c r="G24" s="23">
        <f>ROUND(E24*F24,2)</f>
        <v>0</v>
      </c>
      <c r="H24" s="23">
        <f>ROUND(E24-G24,2)</f>
        <v>7.79</v>
      </c>
    </row>
    <row r="25" spans="1:8" x14ac:dyDescent="0.25">
      <c r="A25" s="13" t="s">
        <v>27</v>
      </c>
      <c r="C25" s="23"/>
      <c r="E25" s="23"/>
    </row>
    <row r="26" spans="1:8" x14ac:dyDescent="0.25">
      <c r="A26" s="14" t="s">
        <v>140</v>
      </c>
      <c r="B26" s="14" t="s">
        <v>29</v>
      </c>
      <c r="C26" s="15">
        <v>7.97</v>
      </c>
      <c r="D26" s="14">
        <v>0.75</v>
      </c>
      <c r="E26" s="23">
        <f>ROUND(C26*D26,2)</f>
        <v>5.98</v>
      </c>
      <c r="F26" s="16">
        <v>0</v>
      </c>
      <c r="G26" s="23">
        <f>ROUND(E26*F26,2)</f>
        <v>0</v>
      </c>
      <c r="H26" s="23">
        <f>ROUND(E26-G26,2)</f>
        <v>5.98</v>
      </c>
    </row>
    <row r="27" spans="1:8" x14ac:dyDescent="0.25">
      <c r="A27" s="14" t="s">
        <v>218</v>
      </c>
      <c r="B27" s="14" t="s">
        <v>219</v>
      </c>
      <c r="C27" s="15">
        <v>1.52</v>
      </c>
      <c r="D27" s="14">
        <v>14</v>
      </c>
      <c r="E27" s="23">
        <f>ROUND(C27*D27,2)</f>
        <v>21.28</v>
      </c>
      <c r="F27" s="16">
        <v>0</v>
      </c>
      <c r="G27" s="23">
        <f>ROUND(E27*F27,2)</f>
        <v>0</v>
      </c>
      <c r="H27" s="23">
        <f>ROUND(E27-G27,2)</f>
        <v>21.28</v>
      </c>
    </row>
    <row r="28" spans="1:8" x14ac:dyDescent="0.25">
      <c r="A28" s="14" t="s">
        <v>110</v>
      </c>
      <c r="B28" s="14" t="s">
        <v>18</v>
      </c>
      <c r="C28" s="15">
        <v>0.42</v>
      </c>
      <c r="D28" s="14">
        <v>6.4</v>
      </c>
      <c r="E28" s="23">
        <f>ROUND(C28*D28,2)</f>
        <v>2.69</v>
      </c>
      <c r="F28" s="16">
        <v>0</v>
      </c>
      <c r="G28" s="23">
        <f>ROUND(E28*F28,2)</f>
        <v>0</v>
      </c>
      <c r="H28" s="23">
        <f>ROUND(E28-G28,2)</f>
        <v>2.69</v>
      </c>
    </row>
    <row r="29" spans="1:8" x14ac:dyDescent="0.25">
      <c r="A29" s="14" t="s">
        <v>141</v>
      </c>
      <c r="B29" s="14" t="s">
        <v>48</v>
      </c>
      <c r="C29" s="15">
        <v>8</v>
      </c>
      <c r="D29" s="14">
        <v>1</v>
      </c>
      <c r="E29" s="23">
        <f>ROUND(C29*D29,2)</f>
        <v>8</v>
      </c>
      <c r="F29" s="16">
        <v>0</v>
      </c>
      <c r="G29" s="23">
        <f>ROUND(E29*F29,2)</f>
        <v>0</v>
      </c>
      <c r="H29" s="23">
        <f>ROUND(E29-G29,2)</f>
        <v>8</v>
      </c>
    </row>
    <row r="30" spans="1:8" x14ac:dyDescent="0.25">
      <c r="A30" s="13" t="s">
        <v>33</v>
      </c>
      <c r="C30" s="23"/>
      <c r="E30" s="23"/>
    </row>
    <row r="31" spans="1:8" x14ac:dyDescent="0.25">
      <c r="A31" s="14" t="s">
        <v>142</v>
      </c>
      <c r="B31" s="14" t="s">
        <v>29</v>
      </c>
      <c r="C31" s="15">
        <v>1.4</v>
      </c>
      <c r="D31" s="14">
        <v>50</v>
      </c>
      <c r="E31" s="23">
        <f>ROUND(C31*D31,2)</f>
        <v>70</v>
      </c>
      <c r="F31" s="16">
        <v>0</v>
      </c>
      <c r="G31" s="23">
        <f>ROUND(E31*F31,2)</f>
        <v>0</v>
      </c>
      <c r="H31" s="23">
        <f>ROUND(E31-G31,2)</f>
        <v>70</v>
      </c>
    </row>
    <row r="32" spans="1:8" x14ac:dyDescent="0.25">
      <c r="A32" s="13" t="s">
        <v>113</v>
      </c>
      <c r="C32" s="23"/>
      <c r="E32" s="23"/>
    </row>
    <row r="33" spans="1:8" x14ac:dyDescent="0.25">
      <c r="A33" s="14" t="s">
        <v>114</v>
      </c>
      <c r="B33" s="14" t="s">
        <v>26</v>
      </c>
      <c r="C33" s="15">
        <v>3.3</v>
      </c>
      <c r="D33" s="14">
        <v>0.6</v>
      </c>
      <c r="E33" s="23">
        <f>ROUND(C33*D33,2)</f>
        <v>1.98</v>
      </c>
      <c r="F33" s="16">
        <v>0</v>
      </c>
      <c r="G33" s="23">
        <f>ROUND(E33*F33,2)</f>
        <v>0</v>
      </c>
      <c r="H33" s="23">
        <f>ROUND(E33-G33,2)</f>
        <v>1.98</v>
      </c>
    </row>
    <row r="34" spans="1:8" x14ac:dyDescent="0.25">
      <c r="A34" s="13" t="s">
        <v>61</v>
      </c>
      <c r="C34" s="23"/>
      <c r="E34" s="23"/>
    </row>
    <row r="35" spans="1:8" x14ac:dyDescent="0.25">
      <c r="A35" s="14" t="s">
        <v>62</v>
      </c>
      <c r="B35" s="14" t="s">
        <v>48</v>
      </c>
      <c r="C35" s="15">
        <v>9</v>
      </c>
      <c r="D35" s="14">
        <v>1</v>
      </c>
      <c r="E35" s="23">
        <f>ROUND(C35*D35,2)</f>
        <v>9</v>
      </c>
      <c r="F35" s="16">
        <v>0</v>
      </c>
      <c r="G35" s="23">
        <f>ROUND(E35*F35,2)</f>
        <v>0</v>
      </c>
      <c r="H35" s="23">
        <f>ROUND(E35-G35,2)</f>
        <v>9</v>
      </c>
    </row>
    <row r="36" spans="1:8" x14ac:dyDescent="0.25">
      <c r="A36" s="13" t="s">
        <v>130</v>
      </c>
      <c r="C36" s="23"/>
      <c r="E36" s="23"/>
    </row>
    <row r="37" spans="1:8" x14ac:dyDescent="0.25">
      <c r="A37" s="14" t="s">
        <v>143</v>
      </c>
      <c r="B37" s="14" t="s">
        <v>123</v>
      </c>
      <c r="C37" s="15">
        <v>0.28999999999999998</v>
      </c>
      <c r="D37" s="14">
        <v>50</v>
      </c>
      <c r="E37" s="23">
        <f>ROUND(C37*D37,2)</f>
        <v>14.5</v>
      </c>
      <c r="F37" s="16">
        <v>0</v>
      </c>
      <c r="G37" s="23">
        <f>ROUND(E37*F37,2)</f>
        <v>0</v>
      </c>
      <c r="H37" s="23">
        <f>ROUND(E37-G37,2)</f>
        <v>14.5</v>
      </c>
    </row>
    <row r="38" spans="1:8" x14ac:dyDescent="0.25">
      <c r="A38" s="13" t="s">
        <v>34</v>
      </c>
      <c r="C38" s="23"/>
      <c r="E38" s="23"/>
    </row>
    <row r="39" spans="1:8" x14ac:dyDescent="0.25">
      <c r="A39" s="14" t="s">
        <v>35</v>
      </c>
      <c r="B39" s="14" t="s">
        <v>36</v>
      </c>
      <c r="C39" s="15">
        <v>63.67</v>
      </c>
      <c r="D39" s="14">
        <v>0.33300000000000002</v>
      </c>
      <c r="E39" s="23">
        <f>ROUND(C39*D39,2)</f>
        <v>21.2</v>
      </c>
      <c r="F39" s="16">
        <v>0</v>
      </c>
      <c r="G39" s="23">
        <f>ROUND(E39*F39,2)</f>
        <v>0</v>
      </c>
      <c r="H39" s="23">
        <f>ROUND(E39-G39,2)</f>
        <v>21.2</v>
      </c>
    </row>
    <row r="40" spans="1:8" x14ac:dyDescent="0.25">
      <c r="A40" s="13" t="s">
        <v>115</v>
      </c>
      <c r="C40" s="23"/>
      <c r="E40" s="23"/>
    </row>
    <row r="41" spans="1:8" x14ac:dyDescent="0.25">
      <c r="A41" s="14" t="s">
        <v>144</v>
      </c>
      <c r="B41" s="14" t="s">
        <v>48</v>
      </c>
      <c r="C41" s="15">
        <v>6.5</v>
      </c>
      <c r="D41" s="14">
        <v>1</v>
      </c>
      <c r="E41" s="23">
        <f>ROUND(C41*D41,2)</f>
        <v>6.5</v>
      </c>
      <c r="F41" s="16">
        <v>0</v>
      </c>
      <c r="G41" s="23">
        <f>ROUND(E41*F41,2)</f>
        <v>0</v>
      </c>
      <c r="H41" s="23">
        <f>ROUND(E41-G41,2)</f>
        <v>6.5</v>
      </c>
    </row>
    <row r="42" spans="1:8" x14ac:dyDescent="0.25">
      <c r="A42" s="13" t="s">
        <v>145</v>
      </c>
      <c r="C42" s="23"/>
      <c r="E42" s="23"/>
    </row>
    <row r="43" spans="1:8" x14ac:dyDescent="0.25">
      <c r="A43" s="14" t="s">
        <v>146</v>
      </c>
      <c r="B43" s="14" t="s">
        <v>48</v>
      </c>
      <c r="C43" s="15">
        <v>1.55</v>
      </c>
      <c r="D43" s="14">
        <v>1</v>
      </c>
      <c r="E43" s="23">
        <f>ROUND(C43*D43,2)</f>
        <v>1.55</v>
      </c>
      <c r="F43" s="16">
        <v>0</v>
      </c>
      <c r="G43" s="23">
        <f>ROUND(E43*F43,2)</f>
        <v>0</v>
      </c>
      <c r="H43" s="23">
        <f>ROUND(E43-G43,2)</f>
        <v>1.55</v>
      </c>
    </row>
    <row r="44" spans="1:8" x14ac:dyDescent="0.25">
      <c r="A44" s="13" t="s">
        <v>117</v>
      </c>
      <c r="C44" s="23"/>
      <c r="E44" s="23"/>
    </row>
    <row r="45" spans="1:8" x14ac:dyDescent="0.25">
      <c r="A45" s="14" t="s">
        <v>118</v>
      </c>
      <c r="B45" s="14" t="s">
        <v>48</v>
      </c>
      <c r="C45" s="15">
        <v>10</v>
      </c>
      <c r="D45" s="14">
        <v>0.33300000000000002</v>
      </c>
      <c r="E45" s="23">
        <f>ROUND(C45*D45,2)</f>
        <v>3.33</v>
      </c>
      <c r="F45" s="16">
        <v>0</v>
      </c>
      <c r="G45" s="23">
        <f>ROUND(E45*F45,2)</f>
        <v>0</v>
      </c>
      <c r="H45" s="23">
        <f>ROUND(E45-G45,2)</f>
        <v>3.33</v>
      </c>
    </row>
    <row r="46" spans="1:8" x14ac:dyDescent="0.25">
      <c r="A46" s="13" t="s">
        <v>37</v>
      </c>
      <c r="C46" s="23"/>
      <c r="E46" s="23"/>
    </row>
    <row r="47" spans="1:8" x14ac:dyDescent="0.25">
      <c r="A47" s="14" t="s">
        <v>38</v>
      </c>
      <c r="B47" s="14" t="s">
        <v>39</v>
      </c>
      <c r="C47" s="15">
        <v>19.28</v>
      </c>
      <c r="D47" s="14">
        <v>7.1999999999999995E-2</v>
      </c>
      <c r="E47" s="23">
        <f>ROUND(C47*D47,2)</f>
        <v>1.39</v>
      </c>
      <c r="F47" s="16">
        <v>0</v>
      </c>
      <c r="G47" s="23">
        <f>ROUND(E47*F47,2)</f>
        <v>0</v>
      </c>
      <c r="H47" s="23">
        <f>ROUND(E47-G47,2)</f>
        <v>1.39</v>
      </c>
    </row>
    <row r="48" spans="1:8" x14ac:dyDescent="0.25">
      <c r="A48" s="14" t="s">
        <v>133</v>
      </c>
      <c r="B48" s="14" t="s">
        <v>39</v>
      </c>
      <c r="C48" s="15">
        <v>19.28</v>
      </c>
      <c r="D48" s="14">
        <v>8.5099999999999995E-2</v>
      </c>
      <c r="E48" s="23">
        <f>ROUND(C48*D48,2)</f>
        <v>1.64</v>
      </c>
      <c r="F48" s="16">
        <v>0</v>
      </c>
      <c r="G48" s="23">
        <f>ROUND(E48*F48,2)</f>
        <v>0</v>
      </c>
      <c r="H48" s="23">
        <f>ROUND(E48-G48,2)</f>
        <v>1.64</v>
      </c>
    </row>
    <row r="49" spans="1:8" x14ac:dyDescent="0.25">
      <c r="A49" s="14" t="s">
        <v>91</v>
      </c>
      <c r="B49" s="14" t="s">
        <v>39</v>
      </c>
      <c r="C49" s="15">
        <v>19.28</v>
      </c>
      <c r="D49" s="14">
        <v>1.18E-2</v>
      </c>
      <c r="E49" s="23">
        <f>ROUND(C49*D49,2)</f>
        <v>0.23</v>
      </c>
      <c r="F49" s="16">
        <v>0</v>
      </c>
      <c r="G49" s="23">
        <f>ROUND(E49*F49,2)</f>
        <v>0</v>
      </c>
      <c r="H49" s="23">
        <f>ROUND(E49-G49,2)</f>
        <v>0.23</v>
      </c>
    </row>
    <row r="50" spans="1:8" x14ac:dyDescent="0.25">
      <c r="A50" s="13" t="s">
        <v>40</v>
      </c>
      <c r="C50" s="23"/>
      <c r="E50" s="23"/>
    </row>
    <row r="51" spans="1:8" x14ac:dyDescent="0.25">
      <c r="A51" s="14" t="s">
        <v>41</v>
      </c>
      <c r="B51" s="14" t="s">
        <v>39</v>
      </c>
      <c r="C51" s="15">
        <v>9.06</v>
      </c>
      <c r="D51" s="14">
        <v>5.1900000000000002E-2</v>
      </c>
      <c r="E51" s="23">
        <f>ROUND(C51*D51,2)</f>
        <v>0.47</v>
      </c>
      <c r="F51" s="16">
        <v>0</v>
      </c>
      <c r="G51" s="23">
        <f>ROUND(E51*F51,2)</f>
        <v>0</v>
      </c>
      <c r="H51" s="23">
        <f>ROUND(E51-G51,2)</f>
        <v>0.47</v>
      </c>
    </row>
    <row r="52" spans="1:8" x14ac:dyDescent="0.25">
      <c r="A52" s="13" t="s">
        <v>43</v>
      </c>
      <c r="C52" s="23"/>
      <c r="E52" s="23"/>
    </row>
    <row r="53" spans="1:8" x14ac:dyDescent="0.25">
      <c r="A53" s="14" t="s">
        <v>42</v>
      </c>
      <c r="B53" s="14" t="s">
        <v>39</v>
      </c>
      <c r="C53" s="15">
        <v>9.06</v>
      </c>
      <c r="D53" s="14">
        <v>5.0799999999999998E-2</v>
      </c>
      <c r="E53" s="23">
        <f>ROUND(C53*D53,2)</f>
        <v>0.46</v>
      </c>
      <c r="F53" s="16">
        <v>0</v>
      </c>
      <c r="G53" s="23">
        <f>ROUND(E53*F53,2)</f>
        <v>0</v>
      </c>
      <c r="H53" s="23">
        <f>ROUND(E53-G53,2)</f>
        <v>0.46</v>
      </c>
    </row>
    <row r="54" spans="1:8" x14ac:dyDescent="0.25">
      <c r="A54" s="14" t="s">
        <v>91</v>
      </c>
      <c r="B54" s="14" t="s">
        <v>39</v>
      </c>
      <c r="C54" s="15">
        <v>9.06</v>
      </c>
      <c r="D54" s="14">
        <v>5.8999999999999999E-3</v>
      </c>
      <c r="E54" s="23">
        <f>ROUND(C54*D54,2)</f>
        <v>0.05</v>
      </c>
      <c r="F54" s="16">
        <v>0</v>
      </c>
      <c r="G54" s="23">
        <f>ROUND(E54*F54,2)</f>
        <v>0</v>
      </c>
      <c r="H54" s="23">
        <f>ROUND(E54-G54,2)</f>
        <v>0.05</v>
      </c>
    </row>
    <row r="55" spans="1:8" x14ac:dyDescent="0.25">
      <c r="A55" s="14" t="s">
        <v>44</v>
      </c>
      <c r="B55" s="14" t="s">
        <v>39</v>
      </c>
      <c r="C55" s="15">
        <v>19.21</v>
      </c>
      <c r="D55" s="14">
        <v>0.14530000000000001</v>
      </c>
      <c r="E55" s="23">
        <f>ROUND(C55*D55,2)</f>
        <v>2.79</v>
      </c>
      <c r="F55" s="16">
        <v>0</v>
      </c>
      <c r="G55" s="23">
        <f>ROUND(E55*F55,2)</f>
        <v>0</v>
      </c>
      <c r="H55" s="23">
        <f>ROUND(E55-G55,2)</f>
        <v>2.79</v>
      </c>
    </row>
    <row r="56" spans="1:8" x14ac:dyDescent="0.25">
      <c r="A56" s="13" t="s">
        <v>45</v>
      </c>
      <c r="C56" s="23"/>
      <c r="E56" s="23"/>
    </row>
    <row r="57" spans="1:8" x14ac:dyDescent="0.25">
      <c r="A57" s="14" t="s">
        <v>38</v>
      </c>
      <c r="B57" s="14" t="s">
        <v>19</v>
      </c>
      <c r="C57" s="15">
        <v>2.94</v>
      </c>
      <c r="D57" s="14">
        <v>1.1121000000000001</v>
      </c>
      <c r="E57" s="23">
        <f>ROUND(C57*D57,2)</f>
        <v>3.27</v>
      </c>
      <c r="F57" s="16">
        <v>0</v>
      </c>
      <c r="G57" s="23">
        <f>ROUND(E57*F57,2)</f>
        <v>0</v>
      </c>
      <c r="H57" s="23">
        <f>ROUND(E57-G57,2)</f>
        <v>3.27</v>
      </c>
    </row>
    <row r="58" spans="1:8" x14ac:dyDescent="0.25">
      <c r="A58" s="14" t="s">
        <v>133</v>
      </c>
      <c r="B58" s="14" t="s">
        <v>19</v>
      </c>
      <c r="C58" s="15">
        <v>2.94</v>
      </c>
      <c r="D58" s="14">
        <v>1.4244000000000001</v>
      </c>
      <c r="E58" s="23">
        <f>ROUND(C58*D58,2)</f>
        <v>4.1900000000000004</v>
      </c>
      <c r="F58" s="16">
        <v>0</v>
      </c>
      <c r="G58" s="23">
        <f>ROUND(E58*F58,2)</f>
        <v>0</v>
      </c>
      <c r="H58" s="23">
        <f>ROUND(E58-G58,2)</f>
        <v>4.1900000000000004</v>
      </c>
    </row>
    <row r="59" spans="1:8" x14ac:dyDescent="0.25">
      <c r="A59" s="14" t="s">
        <v>91</v>
      </c>
      <c r="B59" s="14" t="s">
        <v>19</v>
      </c>
      <c r="C59" s="15">
        <v>2.94</v>
      </c>
      <c r="D59" s="14">
        <v>0.1497</v>
      </c>
      <c r="E59" s="23">
        <f>ROUND(C59*D59,2)</f>
        <v>0.44</v>
      </c>
      <c r="F59" s="16">
        <v>0</v>
      </c>
      <c r="G59" s="23">
        <f>ROUND(E59*F59,2)</f>
        <v>0</v>
      </c>
      <c r="H59" s="23">
        <f>ROUND(E59-G59,2)</f>
        <v>0.44</v>
      </c>
    </row>
    <row r="60" spans="1:8" x14ac:dyDescent="0.25">
      <c r="A60" s="14" t="s">
        <v>220</v>
      </c>
      <c r="B60" s="14" t="s">
        <v>19</v>
      </c>
      <c r="C60" s="15">
        <v>2.94</v>
      </c>
      <c r="D60" s="14">
        <v>16.4057</v>
      </c>
      <c r="E60" s="23">
        <f>ROUND(C60*D60,2)</f>
        <v>48.23</v>
      </c>
      <c r="F60" s="16">
        <v>0</v>
      </c>
      <c r="G60" s="23">
        <f>ROUND(E60*F60,2)</f>
        <v>0</v>
      </c>
      <c r="H60" s="23">
        <f>ROUND(E60-G60,2)</f>
        <v>48.23</v>
      </c>
    </row>
    <row r="61" spans="1:8" x14ac:dyDescent="0.25">
      <c r="A61" s="13" t="s">
        <v>47</v>
      </c>
      <c r="C61" s="23"/>
      <c r="E61" s="23"/>
    </row>
    <row r="62" spans="1:8" x14ac:dyDescent="0.25">
      <c r="A62" s="14" t="s">
        <v>42</v>
      </c>
      <c r="B62" s="14" t="s">
        <v>48</v>
      </c>
      <c r="C62" s="15">
        <v>5.27</v>
      </c>
      <c r="D62" s="14">
        <v>1</v>
      </c>
      <c r="E62" s="23">
        <f t="shared" ref="E62:E67" si="0">ROUND(C62*D62,2)</f>
        <v>5.27</v>
      </c>
      <c r="F62" s="16">
        <v>0</v>
      </c>
      <c r="G62" s="23">
        <f t="shared" ref="G62:G67" si="1">ROUND(E62*F62,2)</f>
        <v>0</v>
      </c>
      <c r="H62" s="23">
        <f t="shared" ref="H62:H69" si="2">ROUND(E62-G62,2)</f>
        <v>5.27</v>
      </c>
    </row>
    <row r="63" spans="1:8" x14ac:dyDescent="0.25">
      <c r="A63" s="14" t="s">
        <v>38</v>
      </c>
      <c r="B63" s="14" t="s">
        <v>48</v>
      </c>
      <c r="C63" s="15">
        <v>0.89</v>
      </c>
      <c r="D63" s="14">
        <v>1</v>
      </c>
      <c r="E63" s="23">
        <f t="shared" si="0"/>
        <v>0.89</v>
      </c>
      <c r="F63" s="16">
        <v>0</v>
      </c>
      <c r="G63" s="23">
        <f t="shared" si="1"/>
        <v>0</v>
      </c>
      <c r="H63" s="23">
        <f t="shared" si="2"/>
        <v>0.89</v>
      </c>
    </row>
    <row r="64" spans="1:8" x14ac:dyDescent="0.25">
      <c r="A64" s="14" t="s">
        <v>133</v>
      </c>
      <c r="B64" s="14" t="s">
        <v>48</v>
      </c>
      <c r="C64" s="15">
        <v>4.97</v>
      </c>
      <c r="D64" s="14">
        <v>1</v>
      </c>
      <c r="E64" s="23">
        <f t="shared" si="0"/>
        <v>4.97</v>
      </c>
      <c r="F64" s="16">
        <v>0</v>
      </c>
      <c r="G64" s="23">
        <f t="shared" si="1"/>
        <v>0</v>
      </c>
      <c r="H64" s="23">
        <f t="shared" si="2"/>
        <v>4.97</v>
      </c>
    </row>
    <row r="65" spans="1:8" x14ac:dyDescent="0.25">
      <c r="A65" s="14" t="s">
        <v>91</v>
      </c>
      <c r="B65" s="14" t="s">
        <v>48</v>
      </c>
      <c r="C65" s="15">
        <v>0.22</v>
      </c>
      <c r="D65" s="14">
        <v>1</v>
      </c>
      <c r="E65" s="23">
        <f t="shared" si="0"/>
        <v>0.22</v>
      </c>
      <c r="F65" s="16">
        <v>0</v>
      </c>
      <c r="G65" s="23">
        <f t="shared" si="1"/>
        <v>0</v>
      </c>
      <c r="H65" s="23">
        <f t="shared" si="2"/>
        <v>0.22</v>
      </c>
    </row>
    <row r="66" spans="1:8" x14ac:dyDescent="0.25">
      <c r="A66" s="14" t="s">
        <v>220</v>
      </c>
      <c r="B66" s="14" t="s">
        <v>48</v>
      </c>
      <c r="C66" s="15">
        <v>12</v>
      </c>
      <c r="D66" s="14">
        <v>1</v>
      </c>
      <c r="E66" s="23">
        <f t="shared" si="0"/>
        <v>12</v>
      </c>
      <c r="F66" s="16">
        <v>0</v>
      </c>
      <c r="G66" s="23">
        <f t="shared" si="1"/>
        <v>0</v>
      </c>
      <c r="H66" s="23">
        <f t="shared" si="2"/>
        <v>12</v>
      </c>
    </row>
    <row r="67" spans="1:8" x14ac:dyDescent="0.25">
      <c r="A67" s="9" t="s">
        <v>49</v>
      </c>
      <c r="B67" s="9" t="s">
        <v>48</v>
      </c>
      <c r="C67" s="10">
        <v>16.47</v>
      </c>
      <c r="D67" s="9">
        <v>1</v>
      </c>
      <c r="E67" s="22">
        <f t="shared" si="0"/>
        <v>16.47</v>
      </c>
      <c r="F67" s="11">
        <v>0</v>
      </c>
      <c r="G67" s="22">
        <f t="shared" si="1"/>
        <v>0</v>
      </c>
      <c r="H67" s="22">
        <f t="shared" si="2"/>
        <v>16.47</v>
      </c>
    </row>
    <row r="68" spans="1:8" x14ac:dyDescent="0.25">
      <c r="A68" s="7" t="s">
        <v>50</v>
      </c>
      <c r="C68" s="23"/>
      <c r="E68" s="23">
        <f>SUM(E12:E67)</f>
        <v>438.72</v>
      </c>
      <c r="G68" s="12">
        <f>SUM(G12:G67)</f>
        <v>0</v>
      </c>
      <c r="H68" s="12">
        <f t="shared" si="2"/>
        <v>438.72</v>
      </c>
    </row>
    <row r="69" spans="1:8" x14ac:dyDescent="0.25">
      <c r="A69" s="7" t="s">
        <v>51</v>
      </c>
      <c r="C69" s="23"/>
      <c r="E69" s="23" t="e">
        <f>+#REF!-E68</f>
        <v>#REF!</v>
      </c>
      <c r="G69" s="12" t="e">
        <f>+#REF!-G68</f>
        <v>#REF!</v>
      </c>
      <c r="H69" s="12" t="e">
        <f t="shared" si="2"/>
        <v>#REF!</v>
      </c>
    </row>
    <row r="70" spans="1:8" x14ac:dyDescent="0.25">
      <c r="A70" t="s">
        <v>12</v>
      </c>
      <c r="C70" s="23"/>
      <c r="E70" s="23"/>
    </row>
    <row r="71" spans="1:8" x14ac:dyDescent="0.25">
      <c r="A71" s="7" t="s">
        <v>52</v>
      </c>
      <c r="C71" s="23"/>
      <c r="E71" s="23"/>
    </row>
    <row r="72" spans="1:8" x14ac:dyDescent="0.25">
      <c r="A72" s="14" t="s">
        <v>42</v>
      </c>
      <c r="B72" s="14" t="s">
        <v>48</v>
      </c>
      <c r="C72" s="15">
        <v>12.03</v>
      </c>
      <c r="D72" s="14">
        <v>1</v>
      </c>
      <c r="E72" s="23">
        <f>ROUND(C72*D72,2)</f>
        <v>12.03</v>
      </c>
      <c r="F72" s="16">
        <v>0</v>
      </c>
      <c r="G72" s="23">
        <f>ROUND(E72*F72,2)</f>
        <v>0</v>
      </c>
      <c r="H72" s="23">
        <f t="shared" ref="H72:H79" si="3">ROUND(E72-G72,2)</f>
        <v>12.03</v>
      </c>
    </row>
    <row r="73" spans="1:8" x14ac:dyDescent="0.25">
      <c r="A73" s="14" t="s">
        <v>38</v>
      </c>
      <c r="B73" s="14" t="s">
        <v>48</v>
      </c>
      <c r="C73" s="15">
        <v>6.88</v>
      </c>
      <c r="D73" s="14">
        <v>1</v>
      </c>
      <c r="E73" s="23">
        <f>ROUND(C73*D73,2)</f>
        <v>6.88</v>
      </c>
      <c r="F73" s="16">
        <v>0</v>
      </c>
      <c r="G73" s="23">
        <f>ROUND(E73*F73,2)</f>
        <v>0</v>
      </c>
      <c r="H73" s="23">
        <f t="shared" si="3"/>
        <v>6.88</v>
      </c>
    </row>
    <row r="74" spans="1:8" x14ac:dyDescent="0.25">
      <c r="A74" s="14" t="s">
        <v>133</v>
      </c>
      <c r="B74" s="14" t="s">
        <v>48</v>
      </c>
      <c r="C74" s="15">
        <v>23.78</v>
      </c>
      <c r="D74" s="14">
        <v>1</v>
      </c>
      <c r="E74" s="23">
        <f>ROUND(C74*D74,2)</f>
        <v>23.78</v>
      </c>
      <c r="F74" s="16">
        <v>0</v>
      </c>
      <c r="G74" s="23">
        <f>ROUND(E74*F74,2)</f>
        <v>0</v>
      </c>
      <c r="H74" s="23">
        <f t="shared" si="3"/>
        <v>23.78</v>
      </c>
    </row>
    <row r="75" spans="1:8" x14ac:dyDescent="0.25">
      <c r="A75" s="14" t="s">
        <v>91</v>
      </c>
      <c r="B75" s="14" t="s">
        <v>48</v>
      </c>
      <c r="C75" s="15">
        <v>1.79</v>
      </c>
      <c r="D75" s="14">
        <v>1</v>
      </c>
      <c r="E75" s="23">
        <f>ROUND(C75*D75,2)</f>
        <v>1.79</v>
      </c>
      <c r="F75" s="16">
        <v>0</v>
      </c>
      <c r="G75" s="23">
        <f>ROUND(E75*F75,2)</f>
        <v>0</v>
      </c>
      <c r="H75" s="23">
        <f t="shared" si="3"/>
        <v>1.79</v>
      </c>
    </row>
    <row r="76" spans="1:8" x14ac:dyDescent="0.25">
      <c r="A76" s="9" t="s">
        <v>220</v>
      </c>
      <c r="B76" s="9" t="s">
        <v>48</v>
      </c>
      <c r="C76" s="10">
        <v>56.45</v>
      </c>
      <c r="D76" s="9">
        <v>1</v>
      </c>
      <c r="E76" s="22">
        <f>ROUND(C76*D76,2)</f>
        <v>56.45</v>
      </c>
      <c r="F76" s="11">
        <v>0</v>
      </c>
      <c r="G76" s="22">
        <f>ROUND(E76*F76,2)</f>
        <v>0</v>
      </c>
      <c r="H76" s="22">
        <f t="shared" si="3"/>
        <v>56.45</v>
      </c>
    </row>
    <row r="77" spans="1:8" x14ac:dyDescent="0.25">
      <c r="A77" s="7" t="s">
        <v>53</v>
      </c>
      <c r="C77" s="23"/>
      <c r="E77" s="23">
        <f>SUM(E72:E76)</f>
        <v>100.93</v>
      </c>
      <c r="G77" s="12">
        <f>SUM(G72:G76)</f>
        <v>0</v>
      </c>
      <c r="H77" s="12">
        <f t="shared" si="3"/>
        <v>100.93</v>
      </c>
    </row>
    <row r="78" spans="1:8" x14ac:dyDescent="0.25">
      <c r="A78" s="7" t="s">
        <v>54</v>
      </c>
      <c r="C78" s="23"/>
      <c r="E78" s="23">
        <f>+E68+E77</f>
        <v>539.65000000000009</v>
      </c>
      <c r="G78" s="12">
        <f>+G68+G77</f>
        <v>0</v>
      </c>
      <c r="H78" s="12">
        <f t="shared" si="3"/>
        <v>539.65</v>
      </c>
    </row>
    <row r="79" spans="1:8" x14ac:dyDescent="0.25">
      <c r="A79" s="7" t="s">
        <v>55</v>
      </c>
      <c r="C79" s="23"/>
      <c r="E79" s="23" t="e">
        <f>+#REF!-E78</f>
        <v>#REF!</v>
      </c>
      <c r="G79" s="12" t="e">
        <f>+#REF!-G78</f>
        <v>#REF!</v>
      </c>
      <c r="H79" s="12" t="e">
        <f t="shared" si="3"/>
        <v>#REF!</v>
      </c>
    </row>
    <row r="80" spans="1:8" x14ac:dyDescent="0.25">
      <c r="A80" t="s">
        <v>119</v>
      </c>
      <c r="C80" s="23"/>
      <c r="E80" s="23"/>
    </row>
    <row r="81" spans="1:5" x14ac:dyDescent="0.25">
      <c r="A81" t="s">
        <v>483</v>
      </c>
      <c r="C81" s="23"/>
      <c r="E81" s="23"/>
    </row>
    <row r="82" spans="1:5" x14ac:dyDescent="0.25">
      <c r="C82" s="23"/>
      <c r="E82" s="23"/>
    </row>
    <row r="83" spans="1:5" x14ac:dyDescent="0.25">
      <c r="A83" s="7" t="s">
        <v>120</v>
      </c>
      <c r="C83" s="23"/>
      <c r="E83" s="23"/>
    </row>
    <row r="84" spans="1:5" x14ac:dyDescent="0.25">
      <c r="A84" s="7" t="s">
        <v>121</v>
      </c>
      <c r="C84" s="23"/>
      <c r="E84" s="23"/>
    </row>
    <row r="98" spans="1:8" x14ac:dyDescent="0.25">
      <c r="A98" t="str" cm="1">
        <f t="array" aca="1" ref="A98" ca="1">MID(CELL("filename",A1),FIND("]",CELL("filename",A1))+1,256)</f>
        <v>soy11</v>
      </c>
    </row>
    <row r="99" spans="1:8" x14ac:dyDescent="0.25">
      <c r="A99" s="7" t="s">
        <v>50</v>
      </c>
      <c r="E99" s="25">
        <f>VLOOKUP(A99,$A$1:$H$98,5,FALSE)</f>
        <v>438.72</v>
      </c>
    </row>
    <row r="100" spans="1:8" x14ac:dyDescent="0.25">
      <c r="A100" s="7" t="s">
        <v>288</v>
      </c>
      <c r="E100" s="25">
        <f>VLOOKUP(A100,$A$1:$H$98,5,FALSE)</f>
        <v>100.93</v>
      </c>
    </row>
    <row r="101" spans="1:8" x14ac:dyDescent="0.25">
      <c r="A101" s="7" t="s">
        <v>289</v>
      </c>
      <c r="E101" s="25">
        <f t="shared" ref="E101:E102" si="4">VLOOKUP(A101,$A$1:$H$98,5,FALSE)</f>
        <v>539.65000000000009</v>
      </c>
    </row>
    <row r="102" spans="1:8" x14ac:dyDescent="0.25">
      <c r="A102" s="7" t="s">
        <v>55</v>
      </c>
      <c r="E102" s="25" t="e">
        <f t="shared" si="4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646DB-29A7-4ABC-B0D6-461F7F67DE76}">
  <sheetPr codeName="Sheet79"/>
  <dimension ref="A1:H116"/>
  <sheetViews>
    <sheetView topLeftCell="A7" workbookViewId="0">
      <selection activeCell="D7" sqref="D7"/>
    </sheetView>
  </sheetViews>
  <sheetFormatPr defaultRowHeight="15" x14ac:dyDescent="0.25"/>
  <cols>
    <col min="1" max="1" width="25.5703125" customWidth="1"/>
  </cols>
  <sheetData>
    <row r="1" spans="1:8" x14ac:dyDescent="0.25">
      <c r="A1" s="81" t="s">
        <v>134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374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523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10</v>
      </c>
      <c r="B7" s="9" t="s">
        <v>123</v>
      </c>
      <c r="C7" s="28">
        <f>IF(Calculator!B7="Soybeans",Calculator!B15,IF(Calculator!B20="Soybeans",Calculator!B28,13.66))</f>
        <v>10.6</v>
      </c>
      <c r="D7" s="29">
        <f>IF(Calculator!B7="Soybeans",Calculator!B11,IF(Calculator!B20="Soybeans",Calculator!B24,42))</f>
        <v>60</v>
      </c>
      <c r="E7" s="22">
        <f>ROUND(C7*D7,2)</f>
        <v>636</v>
      </c>
      <c r="F7" s="11">
        <v>0</v>
      </c>
      <c r="G7" s="22">
        <f>ROUND(E7*F7,2)</f>
        <v>0</v>
      </c>
      <c r="H7" s="22">
        <f>ROUND(E7-G7,2)</f>
        <v>636</v>
      </c>
    </row>
    <row r="8" spans="1:8" x14ac:dyDescent="0.25">
      <c r="A8" s="7" t="s">
        <v>11</v>
      </c>
      <c r="C8" s="23"/>
      <c r="E8" s="23">
        <f>SUM(E7:E7)</f>
        <v>636</v>
      </c>
      <c r="G8" s="12">
        <f>SUM(G7:G7)</f>
        <v>0</v>
      </c>
      <c r="H8" s="12">
        <f>ROUND(E8-G8,2)</f>
        <v>636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2</v>
      </c>
      <c r="E12" s="23">
        <f>ROUND(C12*D12,2)</f>
        <v>16.100000000000001</v>
      </c>
      <c r="F12" s="16">
        <v>0</v>
      </c>
      <c r="G12" s="23">
        <f>ROUND(E12*F12,2)</f>
        <v>0</v>
      </c>
      <c r="H12" s="23">
        <f>ROUND(E12-G12,2)</f>
        <v>16.100000000000001</v>
      </c>
    </row>
    <row r="13" spans="1:8" x14ac:dyDescent="0.25">
      <c r="A13" s="13" t="s">
        <v>17</v>
      </c>
      <c r="C13" s="23"/>
      <c r="E13" s="23"/>
    </row>
    <row r="14" spans="1:8" x14ac:dyDescent="0.25">
      <c r="A14" s="14" t="s">
        <v>135</v>
      </c>
      <c r="B14" s="14" t="s">
        <v>18</v>
      </c>
      <c r="C14" s="15">
        <v>0.32</v>
      </c>
      <c r="D14" s="14">
        <v>16</v>
      </c>
      <c r="E14" s="23">
        <f>ROUND(C14*D14,2)</f>
        <v>5.12</v>
      </c>
      <c r="F14" s="16">
        <v>0</v>
      </c>
      <c r="G14" s="23">
        <f>ROUND(E14*F14,2)</f>
        <v>0</v>
      </c>
      <c r="H14" s="23">
        <f>ROUND(E14-G14,2)</f>
        <v>5.12</v>
      </c>
    </row>
    <row r="15" spans="1:8" x14ac:dyDescent="0.25">
      <c r="A15" s="13" t="s">
        <v>20</v>
      </c>
      <c r="C15" s="23"/>
      <c r="E15" s="23"/>
    </row>
    <row r="16" spans="1:8" x14ac:dyDescent="0.25">
      <c r="A16" s="14" t="s">
        <v>124</v>
      </c>
      <c r="B16" s="14" t="s">
        <v>21</v>
      </c>
      <c r="C16" s="15">
        <v>32.25</v>
      </c>
      <c r="D16" s="14">
        <v>0.66</v>
      </c>
      <c r="E16" s="23">
        <f>ROUND(C16*D16,2)</f>
        <v>21.29</v>
      </c>
      <c r="F16" s="16">
        <v>0</v>
      </c>
      <c r="G16" s="23">
        <f>ROUND(E16*F16,2)</f>
        <v>0</v>
      </c>
      <c r="H16" s="23">
        <f>ROUND(E16-G16,2)</f>
        <v>21.29</v>
      </c>
    </row>
    <row r="17" spans="1:8" x14ac:dyDescent="0.25">
      <c r="A17" s="14" t="s">
        <v>22</v>
      </c>
      <c r="B17" s="14" t="s">
        <v>21</v>
      </c>
      <c r="C17" s="15">
        <v>25.56</v>
      </c>
      <c r="D17" s="14">
        <v>1</v>
      </c>
      <c r="E17" s="23">
        <f>ROUND(C17*D17,2)</f>
        <v>25.56</v>
      </c>
      <c r="F17" s="16">
        <v>0</v>
      </c>
      <c r="G17" s="23">
        <f>ROUND(E17*F17,2)</f>
        <v>0</v>
      </c>
      <c r="H17" s="23">
        <f>ROUND(E17-G17,2)</f>
        <v>25.56</v>
      </c>
    </row>
    <row r="18" spans="1:8" x14ac:dyDescent="0.25">
      <c r="A18" s="13" t="s">
        <v>23</v>
      </c>
      <c r="C18" s="23"/>
      <c r="E18" s="23"/>
    </row>
    <row r="19" spans="1:8" x14ac:dyDescent="0.25">
      <c r="A19" s="14" t="s">
        <v>319</v>
      </c>
      <c r="B19" s="14" t="s">
        <v>18</v>
      </c>
      <c r="C19" s="15">
        <v>4.46</v>
      </c>
      <c r="D19" s="14">
        <v>1.6</v>
      </c>
      <c r="E19" s="23">
        <f>ROUND(C19*D19,2)</f>
        <v>7.14</v>
      </c>
      <c r="F19" s="16">
        <v>0</v>
      </c>
      <c r="G19" s="23">
        <f>ROUND(E19*F19,2)</f>
        <v>0</v>
      </c>
      <c r="H19" s="23">
        <f>ROUND(E19-G19,2)</f>
        <v>7.14</v>
      </c>
    </row>
    <row r="20" spans="1:8" x14ac:dyDescent="0.25">
      <c r="A20" s="13" t="s">
        <v>24</v>
      </c>
      <c r="C20" s="23"/>
      <c r="E20" s="23"/>
    </row>
    <row r="21" spans="1:8" x14ac:dyDescent="0.25">
      <c r="A21" s="14" t="s">
        <v>25</v>
      </c>
      <c r="B21" s="14" t="s">
        <v>18</v>
      </c>
      <c r="C21" s="15">
        <v>0.12</v>
      </c>
      <c r="D21" s="14">
        <v>96</v>
      </c>
      <c r="E21" s="23">
        <f t="shared" ref="E21:E26" si="0">ROUND(C21*D21,2)</f>
        <v>11.52</v>
      </c>
      <c r="F21" s="16">
        <v>0</v>
      </c>
      <c r="G21" s="23">
        <f t="shared" ref="G21:G26" si="1">ROUND(E21*F21,2)</f>
        <v>0</v>
      </c>
      <c r="H21" s="23">
        <f t="shared" ref="H21:H26" si="2">ROUND(E21-G21,2)</f>
        <v>11.52</v>
      </c>
    </row>
    <row r="22" spans="1:8" x14ac:dyDescent="0.25">
      <c r="A22" s="14" t="s">
        <v>137</v>
      </c>
      <c r="B22" s="14" t="s">
        <v>26</v>
      </c>
      <c r="C22" s="15">
        <v>2.69</v>
      </c>
      <c r="D22" s="14">
        <v>2</v>
      </c>
      <c r="E22" s="23">
        <f t="shared" si="0"/>
        <v>5.38</v>
      </c>
      <c r="F22" s="16">
        <v>0</v>
      </c>
      <c r="G22" s="23">
        <f t="shared" si="1"/>
        <v>0</v>
      </c>
      <c r="H22" s="23">
        <f t="shared" si="2"/>
        <v>5.38</v>
      </c>
    </row>
    <row r="23" spans="1:8" x14ac:dyDescent="0.25">
      <c r="A23" s="14" t="s">
        <v>139</v>
      </c>
      <c r="B23" s="14" t="s">
        <v>26</v>
      </c>
      <c r="C23" s="15">
        <v>6.86</v>
      </c>
      <c r="D23" s="14">
        <v>2</v>
      </c>
      <c r="E23" s="23">
        <f t="shared" si="0"/>
        <v>13.72</v>
      </c>
      <c r="F23" s="16">
        <v>0</v>
      </c>
      <c r="G23" s="23">
        <f t="shared" si="1"/>
        <v>0</v>
      </c>
      <c r="H23" s="23">
        <f t="shared" si="2"/>
        <v>13.72</v>
      </c>
    </row>
    <row r="24" spans="1:8" x14ac:dyDescent="0.25">
      <c r="A24" s="14" t="s">
        <v>105</v>
      </c>
      <c r="B24" s="14" t="s">
        <v>18</v>
      </c>
      <c r="C24" s="15">
        <v>0.32</v>
      </c>
      <c r="D24" s="14">
        <v>32</v>
      </c>
      <c r="E24" s="23">
        <f t="shared" si="0"/>
        <v>10.24</v>
      </c>
      <c r="F24" s="16">
        <v>0</v>
      </c>
      <c r="G24" s="23">
        <f t="shared" si="1"/>
        <v>0</v>
      </c>
      <c r="H24" s="23">
        <f t="shared" si="2"/>
        <v>10.24</v>
      </c>
    </row>
    <row r="25" spans="1:8" x14ac:dyDescent="0.25">
      <c r="A25" s="14" t="s">
        <v>369</v>
      </c>
      <c r="B25" s="14" t="s">
        <v>18</v>
      </c>
      <c r="C25" s="15">
        <v>1.06</v>
      </c>
      <c r="D25" s="14">
        <v>12.8</v>
      </c>
      <c r="E25" s="23">
        <f t="shared" si="0"/>
        <v>13.57</v>
      </c>
      <c r="F25" s="16">
        <v>0</v>
      </c>
      <c r="G25" s="23">
        <f t="shared" si="1"/>
        <v>0</v>
      </c>
      <c r="H25" s="23">
        <f t="shared" si="2"/>
        <v>13.57</v>
      </c>
    </row>
    <row r="26" spans="1:8" x14ac:dyDescent="0.25">
      <c r="A26" s="14" t="s">
        <v>74</v>
      </c>
      <c r="B26" s="14" t="s">
        <v>26</v>
      </c>
      <c r="C26" s="15">
        <v>7.79</v>
      </c>
      <c r="D26" s="14">
        <v>1</v>
      </c>
      <c r="E26" s="23">
        <f t="shared" si="0"/>
        <v>7.79</v>
      </c>
      <c r="F26" s="16">
        <v>0</v>
      </c>
      <c r="G26" s="23">
        <f t="shared" si="1"/>
        <v>0</v>
      </c>
      <c r="H26" s="23">
        <f t="shared" si="2"/>
        <v>7.79</v>
      </c>
    </row>
    <row r="27" spans="1:8" x14ac:dyDescent="0.25">
      <c r="A27" s="13" t="s">
        <v>27</v>
      </c>
      <c r="C27" s="23"/>
      <c r="E27" s="23"/>
    </row>
    <row r="28" spans="1:8" x14ac:dyDescent="0.25">
      <c r="A28" s="14" t="s">
        <v>140</v>
      </c>
      <c r="B28" s="14" t="s">
        <v>29</v>
      </c>
      <c r="C28" s="15">
        <v>7.97</v>
      </c>
      <c r="D28" s="14">
        <v>0.75</v>
      </c>
      <c r="E28" s="23">
        <f>ROUND(C28*D28,2)</f>
        <v>5.98</v>
      </c>
      <c r="F28" s="16">
        <v>0</v>
      </c>
      <c r="G28" s="23">
        <f>ROUND(E28*F28,2)</f>
        <v>0</v>
      </c>
      <c r="H28" s="23">
        <f>ROUND(E28-G28,2)</f>
        <v>5.98</v>
      </c>
    </row>
    <row r="29" spans="1:8" x14ac:dyDescent="0.25">
      <c r="A29" s="13" t="s">
        <v>33</v>
      </c>
      <c r="C29" s="23"/>
      <c r="E29" s="23"/>
    </row>
    <row r="30" spans="1:8" x14ac:dyDescent="0.25">
      <c r="A30" s="14" t="s">
        <v>142</v>
      </c>
      <c r="B30" s="14" t="s">
        <v>29</v>
      </c>
      <c r="C30" s="15">
        <v>1.4</v>
      </c>
      <c r="D30" s="14">
        <v>50</v>
      </c>
      <c r="E30" s="23">
        <f>ROUND(C30*D30,2)</f>
        <v>70</v>
      </c>
      <c r="F30" s="16">
        <v>0</v>
      </c>
      <c r="G30" s="23">
        <f>ROUND(E30*F30,2)</f>
        <v>0</v>
      </c>
      <c r="H30" s="23">
        <f>ROUND(E30-G30,2)</f>
        <v>70</v>
      </c>
    </row>
    <row r="31" spans="1:8" x14ac:dyDescent="0.25">
      <c r="A31" s="13" t="s">
        <v>113</v>
      </c>
      <c r="C31" s="23"/>
      <c r="E31" s="23"/>
    </row>
    <row r="32" spans="1:8" x14ac:dyDescent="0.25">
      <c r="A32" s="14" t="s">
        <v>114</v>
      </c>
      <c r="B32" s="14" t="s">
        <v>26</v>
      </c>
      <c r="C32" s="15">
        <v>3.3</v>
      </c>
      <c r="D32" s="14">
        <v>0.6</v>
      </c>
      <c r="E32" s="23">
        <f>ROUND(C32*D32,2)</f>
        <v>1.98</v>
      </c>
      <c r="F32" s="16">
        <v>0</v>
      </c>
      <c r="G32" s="23">
        <f>ROUND(E32*F32,2)</f>
        <v>0</v>
      </c>
      <c r="H32" s="23">
        <f>ROUND(E32-G32,2)</f>
        <v>1.98</v>
      </c>
    </row>
    <row r="33" spans="1:8" x14ac:dyDescent="0.25">
      <c r="A33" s="13" t="s">
        <v>61</v>
      </c>
      <c r="C33" s="23"/>
      <c r="E33" s="23"/>
    </row>
    <row r="34" spans="1:8" x14ac:dyDescent="0.25">
      <c r="A34" s="14" t="s">
        <v>62</v>
      </c>
      <c r="B34" s="14" t="s">
        <v>48</v>
      </c>
      <c r="C34" s="15">
        <v>9</v>
      </c>
      <c r="D34" s="14">
        <v>1</v>
      </c>
      <c r="E34" s="23">
        <f>ROUND(C34*D34,2)</f>
        <v>9</v>
      </c>
      <c r="F34" s="16">
        <v>0</v>
      </c>
      <c r="G34" s="23">
        <f>ROUND(E34*F34,2)</f>
        <v>0</v>
      </c>
      <c r="H34" s="23">
        <f>ROUND(E34-G34,2)</f>
        <v>9</v>
      </c>
    </row>
    <row r="35" spans="1:8" x14ac:dyDescent="0.25">
      <c r="A35" s="13" t="s">
        <v>130</v>
      </c>
      <c r="C35" s="23"/>
      <c r="E35" s="23"/>
    </row>
    <row r="36" spans="1:8" x14ac:dyDescent="0.25">
      <c r="A36" s="14" t="s">
        <v>143</v>
      </c>
      <c r="B36" s="14" t="s">
        <v>123</v>
      </c>
      <c r="C36" s="15">
        <v>0.28999999999999998</v>
      </c>
      <c r="D36" s="14">
        <v>43</v>
      </c>
      <c r="E36" s="23">
        <f>ROUND(C36*D36,2)</f>
        <v>12.47</v>
      </c>
      <c r="F36" s="16">
        <v>0</v>
      </c>
      <c r="G36" s="23">
        <f>ROUND(E36*F36,2)</f>
        <v>0</v>
      </c>
      <c r="H36" s="23">
        <f>ROUND(E36-G36,2)</f>
        <v>12.47</v>
      </c>
    </row>
    <row r="37" spans="1:8" x14ac:dyDescent="0.25">
      <c r="A37" s="13" t="s">
        <v>34</v>
      </c>
      <c r="C37" s="23"/>
      <c r="E37" s="23"/>
    </row>
    <row r="38" spans="1:8" x14ac:dyDescent="0.25">
      <c r="A38" s="14" t="s">
        <v>35</v>
      </c>
      <c r="B38" s="14" t="s">
        <v>36</v>
      </c>
      <c r="C38" s="15">
        <v>63.67</v>
      </c>
      <c r="D38" s="14">
        <v>0.33300000000000002</v>
      </c>
      <c r="E38" s="23">
        <f>ROUND(C38*D38,2)</f>
        <v>21.2</v>
      </c>
      <c r="F38" s="16">
        <v>0</v>
      </c>
      <c r="G38" s="23">
        <f>ROUND(E38*F38,2)</f>
        <v>0</v>
      </c>
      <c r="H38" s="23">
        <f>ROUND(E38-G38,2)</f>
        <v>21.2</v>
      </c>
    </row>
    <row r="39" spans="1:8" x14ac:dyDescent="0.25">
      <c r="A39" s="13" t="s">
        <v>115</v>
      </c>
      <c r="C39" s="23"/>
      <c r="E39" s="23"/>
    </row>
    <row r="40" spans="1:8" x14ac:dyDescent="0.25">
      <c r="A40" s="14" t="s">
        <v>144</v>
      </c>
      <c r="B40" s="14" t="s">
        <v>48</v>
      </c>
      <c r="C40" s="15">
        <v>6.5</v>
      </c>
      <c r="D40" s="14">
        <v>1</v>
      </c>
      <c r="E40" s="23">
        <f>ROUND(C40*D40,2)</f>
        <v>6.5</v>
      </c>
      <c r="F40" s="16">
        <v>0</v>
      </c>
      <c r="G40" s="23">
        <f>ROUND(E40*F40,2)</f>
        <v>0</v>
      </c>
      <c r="H40" s="23">
        <f>ROUND(E40-G40,2)</f>
        <v>6.5</v>
      </c>
    </row>
    <row r="41" spans="1:8" x14ac:dyDescent="0.25">
      <c r="A41" s="13" t="s">
        <v>117</v>
      </c>
      <c r="C41" s="23"/>
      <c r="E41" s="23"/>
    </row>
    <row r="42" spans="1:8" x14ac:dyDescent="0.25">
      <c r="A42" s="14" t="s">
        <v>118</v>
      </c>
      <c r="B42" s="14" t="s">
        <v>48</v>
      </c>
      <c r="C42" s="15">
        <v>10</v>
      </c>
      <c r="D42" s="14">
        <v>0.33300000000000002</v>
      </c>
      <c r="E42" s="23">
        <f>ROUND(C42*D42,2)</f>
        <v>3.33</v>
      </c>
      <c r="F42" s="16">
        <v>0</v>
      </c>
      <c r="G42" s="23">
        <f>ROUND(E42*F42,2)</f>
        <v>0</v>
      </c>
      <c r="H42" s="23">
        <f>ROUND(E42-G42,2)</f>
        <v>3.33</v>
      </c>
    </row>
    <row r="43" spans="1:8" x14ac:dyDescent="0.25">
      <c r="A43" s="13" t="s">
        <v>37</v>
      </c>
      <c r="C43" s="23"/>
      <c r="E43" s="23"/>
    </row>
    <row r="44" spans="1:8" x14ac:dyDescent="0.25">
      <c r="A44" s="14" t="s">
        <v>38</v>
      </c>
      <c r="B44" s="14" t="s">
        <v>39</v>
      </c>
      <c r="C44" s="15">
        <v>19.28</v>
      </c>
      <c r="D44" s="14">
        <v>0.1764</v>
      </c>
      <c r="E44" s="23">
        <f>ROUND(C44*D44,2)</f>
        <v>3.4</v>
      </c>
      <c r="F44" s="16">
        <v>0</v>
      </c>
      <c r="G44" s="23">
        <f>ROUND(E44*F44,2)</f>
        <v>0</v>
      </c>
      <c r="H44" s="23">
        <f>ROUND(E44-G44,2)</f>
        <v>3.4</v>
      </c>
    </row>
    <row r="45" spans="1:8" x14ac:dyDescent="0.25">
      <c r="A45" s="14" t="s">
        <v>133</v>
      </c>
      <c r="B45" s="14" t="s">
        <v>39</v>
      </c>
      <c r="C45" s="15">
        <v>19.28</v>
      </c>
      <c r="D45" s="14">
        <v>8.5099999999999995E-2</v>
      </c>
      <c r="E45" s="23">
        <f>ROUND(C45*D45,2)</f>
        <v>1.64</v>
      </c>
      <c r="F45" s="16">
        <v>0</v>
      </c>
      <c r="G45" s="23">
        <f>ROUND(E45*F45,2)</f>
        <v>0</v>
      </c>
      <c r="H45" s="23">
        <f>ROUND(E45-G45,2)</f>
        <v>1.64</v>
      </c>
    </row>
    <row r="46" spans="1:8" x14ac:dyDescent="0.25">
      <c r="A46" s="14" t="s">
        <v>91</v>
      </c>
      <c r="B46" s="14" t="s">
        <v>39</v>
      </c>
      <c r="C46" s="15">
        <v>19.28</v>
      </c>
      <c r="D46" s="14">
        <v>3.5299999999999998E-2</v>
      </c>
      <c r="E46" s="23">
        <f>ROUND(C46*D46,2)</f>
        <v>0.68</v>
      </c>
      <c r="F46" s="16">
        <v>0</v>
      </c>
      <c r="G46" s="23">
        <f>ROUND(E46*F46,2)</f>
        <v>0</v>
      </c>
      <c r="H46" s="23">
        <f>ROUND(E46-G46,2)</f>
        <v>0.68</v>
      </c>
    </row>
    <row r="47" spans="1:8" x14ac:dyDescent="0.25">
      <c r="A47" s="13" t="s">
        <v>43</v>
      </c>
      <c r="C47" s="23"/>
      <c r="E47" s="23"/>
    </row>
    <row r="48" spans="1:8" x14ac:dyDescent="0.25">
      <c r="A48" s="14" t="s">
        <v>42</v>
      </c>
      <c r="B48" s="14" t="s">
        <v>39</v>
      </c>
      <c r="C48" s="15">
        <v>9.06</v>
      </c>
      <c r="D48" s="14">
        <v>4.7100000000000003E-2</v>
      </c>
      <c r="E48" s="23">
        <f>ROUND(C48*D48,2)</f>
        <v>0.43</v>
      </c>
      <c r="F48" s="16">
        <v>0</v>
      </c>
      <c r="G48" s="23">
        <f>ROUND(E48*F48,2)</f>
        <v>0</v>
      </c>
      <c r="H48" s="23">
        <f>ROUND(E48-G48,2)</f>
        <v>0.43</v>
      </c>
    </row>
    <row r="49" spans="1:8" x14ac:dyDescent="0.25">
      <c r="A49" s="14" t="s">
        <v>91</v>
      </c>
      <c r="B49" s="14" t="s">
        <v>39</v>
      </c>
      <c r="C49" s="15">
        <v>9.06</v>
      </c>
      <c r="D49" s="14">
        <v>1.7600000000000001E-2</v>
      </c>
      <c r="E49" s="23">
        <f>ROUND(C49*D49,2)</f>
        <v>0.16</v>
      </c>
      <c r="F49" s="16">
        <v>0</v>
      </c>
      <c r="G49" s="23">
        <f>ROUND(E49*F49,2)</f>
        <v>0</v>
      </c>
      <c r="H49" s="23">
        <f>ROUND(E49-G49,2)</f>
        <v>0.16</v>
      </c>
    </row>
    <row r="50" spans="1:8" x14ac:dyDescent="0.25">
      <c r="A50" s="14" t="s">
        <v>44</v>
      </c>
      <c r="B50" s="14" t="s">
        <v>39</v>
      </c>
      <c r="C50" s="15">
        <v>19.28</v>
      </c>
      <c r="D50" s="14">
        <v>0.2671</v>
      </c>
      <c r="E50" s="23">
        <f>ROUND(C50*D50,2)</f>
        <v>5.15</v>
      </c>
      <c r="F50" s="16">
        <v>0</v>
      </c>
      <c r="G50" s="23">
        <f>ROUND(E50*F50,2)</f>
        <v>0</v>
      </c>
      <c r="H50" s="23">
        <f>ROUND(E50-G50,2)</f>
        <v>5.15</v>
      </c>
    </row>
    <row r="51" spans="1:8" x14ac:dyDescent="0.25">
      <c r="A51" s="13" t="s">
        <v>45</v>
      </c>
      <c r="C51" s="23"/>
      <c r="E51" s="23"/>
    </row>
    <row r="52" spans="1:8" x14ac:dyDescent="0.25">
      <c r="A52" s="14" t="s">
        <v>38</v>
      </c>
      <c r="B52" s="14" t="s">
        <v>19</v>
      </c>
      <c r="C52" s="15">
        <v>2.94</v>
      </c>
      <c r="D52" s="14">
        <v>2.7244000000000002</v>
      </c>
      <c r="E52" s="23">
        <f>ROUND(C52*D52,2)</f>
        <v>8.01</v>
      </c>
      <c r="F52" s="16">
        <v>0</v>
      </c>
      <c r="G52" s="23">
        <f>ROUND(E52*F52,2)</f>
        <v>0</v>
      </c>
      <c r="H52" s="23">
        <f>ROUND(E52-G52,2)</f>
        <v>8.01</v>
      </c>
    </row>
    <row r="53" spans="1:8" x14ac:dyDescent="0.25">
      <c r="A53" s="14" t="s">
        <v>133</v>
      </c>
      <c r="B53" s="14" t="s">
        <v>19</v>
      </c>
      <c r="C53" s="15">
        <v>2.94</v>
      </c>
      <c r="D53" s="14">
        <v>1.4244000000000001</v>
      </c>
      <c r="E53" s="23">
        <f>ROUND(C53*D53,2)</f>
        <v>4.1900000000000004</v>
      </c>
      <c r="F53" s="16">
        <v>0</v>
      </c>
      <c r="G53" s="23">
        <f>ROUND(E53*F53,2)</f>
        <v>0</v>
      </c>
      <c r="H53" s="23">
        <f>ROUND(E53-G53,2)</f>
        <v>4.1900000000000004</v>
      </c>
    </row>
    <row r="54" spans="1:8" x14ac:dyDescent="0.25">
      <c r="A54" s="14" t="s">
        <v>91</v>
      </c>
      <c r="B54" s="14" t="s">
        <v>19</v>
      </c>
      <c r="C54" s="15">
        <v>2.94</v>
      </c>
      <c r="D54" s="14">
        <v>0.44900000000000001</v>
      </c>
      <c r="E54" s="23">
        <f>ROUND(C54*D54,2)</f>
        <v>1.32</v>
      </c>
      <c r="F54" s="16">
        <v>0</v>
      </c>
      <c r="G54" s="23">
        <f>ROUND(E54*F54,2)</f>
        <v>0</v>
      </c>
      <c r="H54" s="23">
        <f>ROUND(E54-G54,2)</f>
        <v>1.32</v>
      </c>
    </row>
    <row r="55" spans="1:8" x14ac:dyDescent="0.25">
      <c r="A55" s="13" t="s">
        <v>47</v>
      </c>
      <c r="C55" s="23"/>
      <c r="E55" s="23"/>
    </row>
    <row r="56" spans="1:8" x14ac:dyDescent="0.25">
      <c r="A56" s="14" t="s">
        <v>42</v>
      </c>
      <c r="B56" s="14" t="s">
        <v>48</v>
      </c>
      <c r="C56" s="15">
        <v>7.17</v>
      </c>
      <c r="D56" s="14">
        <v>1</v>
      </c>
      <c r="E56" s="23">
        <f>ROUND(C56*D56,2)</f>
        <v>7.17</v>
      </c>
      <c r="F56" s="16">
        <v>0</v>
      </c>
      <c r="G56" s="23">
        <f>ROUND(E56*F56,2)</f>
        <v>0</v>
      </c>
      <c r="H56" s="23">
        <f t="shared" ref="H56:H62" si="3">ROUND(E56-G56,2)</f>
        <v>7.17</v>
      </c>
    </row>
    <row r="57" spans="1:8" x14ac:dyDescent="0.25">
      <c r="A57" s="14" t="s">
        <v>38</v>
      </c>
      <c r="B57" s="14" t="s">
        <v>48</v>
      </c>
      <c r="C57" s="15">
        <v>2.1800000000000002</v>
      </c>
      <c r="D57" s="14">
        <v>1</v>
      </c>
      <c r="E57" s="23">
        <f>ROUND(C57*D57,2)</f>
        <v>2.1800000000000002</v>
      </c>
      <c r="F57" s="16">
        <v>0</v>
      </c>
      <c r="G57" s="23">
        <f>ROUND(E57*F57,2)</f>
        <v>0</v>
      </c>
      <c r="H57" s="23">
        <f t="shared" si="3"/>
        <v>2.1800000000000002</v>
      </c>
    </row>
    <row r="58" spans="1:8" x14ac:dyDescent="0.25">
      <c r="A58" s="14" t="s">
        <v>133</v>
      </c>
      <c r="B58" s="14" t="s">
        <v>48</v>
      </c>
      <c r="C58" s="15">
        <v>4.97</v>
      </c>
      <c r="D58" s="14">
        <v>1</v>
      </c>
      <c r="E58" s="23">
        <f>ROUND(C58*D58,2)</f>
        <v>4.97</v>
      </c>
      <c r="F58" s="16">
        <v>0</v>
      </c>
      <c r="G58" s="23">
        <f>ROUND(E58*F58,2)</f>
        <v>0</v>
      </c>
      <c r="H58" s="23">
        <f t="shared" si="3"/>
        <v>4.97</v>
      </c>
    </row>
    <row r="59" spans="1:8" x14ac:dyDescent="0.25">
      <c r="A59" s="14" t="s">
        <v>91</v>
      </c>
      <c r="B59" s="14" t="s">
        <v>48</v>
      </c>
      <c r="C59" s="15">
        <v>0.66</v>
      </c>
      <c r="D59" s="14">
        <v>1</v>
      </c>
      <c r="E59" s="23">
        <f>ROUND(C59*D59,2)</f>
        <v>0.66</v>
      </c>
      <c r="F59" s="16">
        <v>0</v>
      </c>
      <c r="G59" s="23">
        <f>ROUND(E59*F59,2)</f>
        <v>0</v>
      </c>
      <c r="H59" s="23">
        <f t="shared" si="3"/>
        <v>0.66</v>
      </c>
    </row>
    <row r="60" spans="1:8" x14ac:dyDescent="0.25">
      <c r="A60" s="9" t="s">
        <v>49</v>
      </c>
      <c r="B60" s="9" t="s">
        <v>48</v>
      </c>
      <c r="C60" s="10">
        <v>14.84</v>
      </c>
      <c r="D60" s="9">
        <v>1</v>
      </c>
      <c r="E60" s="22">
        <f>ROUND(C60*D60,2)</f>
        <v>14.84</v>
      </c>
      <c r="F60" s="11">
        <v>0</v>
      </c>
      <c r="G60" s="22">
        <f>ROUND(E60*F60,2)</f>
        <v>0</v>
      </c>
      <c r="H60" s="22">
        <f t="shared" si="3"/>
        <v>14.84</v>
      </c>
    </row>
    <row r="61" spans="1:8" x14ac:dyDescent="0.25">
      <c r="A61" s="7" t="s">
        <v>50</v>
      </c>
      <c r="C61" s="23"/>
      <c r="E61" s="23">
        <f>SUM(E12:E60)</f>
        <v>322.68999999999994</v>
      </c>
      <c r="G61" s="12">
        <f>SUM(G12:G60)</f>
        <v>0</v>
      </c>
      <c r="H61" s="12">
        <f t="shared" si="3"/>
        <v>322.69</v>
      </c>
    </row>
    <row r="62" spans="1:8" x14ac:dyDescent="0.25">
      <c r="A62" s="7" t="s">
        <v>51</v>
      </c>
      <c r="C62" s="23"/>
      <c r="E62" s="23" t="e">
        <f>+#REF!-E61</f>
        <v>#REF!</v>
      </c>
      <c r="G62" s="12" t="e">
        <f>+#REF!-G61</f>
        <v>#REF!</v>
      </c>
      <c r="H62" s="12" t="e">
        <f t="shared" si="3"/>
        <v>#REF!</v>
      </c>
    </row>
    <row r="63" spans="1:8" x14ac:dyDescent="0.25">
      <c r="A63" t="s">
        <v>12</v>
      </c>
      <c r="C63" s="23"/>
      <c r="E63" s="23"/>
    </row>
    <row r="64" spans="1:8" x14ac:dyDescent="0.25">
      <c r="A64" s="7" t="s">
        <v>52</v>
      </c>
      <c r="C64" s="23"/>
      <c r="E64" s="23"/>
    </row>
    <row r="65" spans="1:8" x14ac:dyDescent="0.25">
      <c r="A65" s="14" t="s">
        <v>42</v>
      </c>
      <c r="B65" s="14" t="s">
        <v>48</v>
      </c>
      <c r="C65" s="15">
        <v>19.2</v>
      </c>
      <c r="D65" s="14">
        <v>1</v>
      </c>
      <c r="E65" s="23">
        <f>ROUND(C65*D65,2)</f>
        <v>19.2</v>
      </c>
      <c r="F65" s="16">
        <v>0</v>
      </c>
      <c r="G65" s="23">
        <f>ROUND(E65*F65,2)</f>
        <v>0</v>
      </c>
      <c r="H65" s="23">
        <f t="shared" ref="H65:H71" si="4">ROUND(E65-G65,2)</f>
        <v>19.2</v>
      </c>
    </row>
    <row r="66" spans="1:8" x14ac:dyDescent="0.25">
      <c r="A66" s="14" t="s">
        <v>38</v>
      </c>
      <c r="B66" s="14" t="s">
        <v>48</v>
      </c>
      <c r="C66" s="15">
        <v>16.84</v>
      </c>
      <c r="D66" s="14">
        <v>1</v>
      </c>
      <c r="E66" s="23">
        <f>ROUND(C66*D66,2)</f>
        <v>16.84</v>
      </c>
      <c r="F66" s="16">
        <v>0</v>
      </c>
      <c r="G66" s="23">
        <f>ROUND(E66*F66,2)</f>
        <v>0</v>
      </c>
      <c r="H66" s="23">
        <f t="shared" si="4"/>
        <v>16.84</v>
      </c>
    </row>
    <row r="67" spans="1:8" x14ac:dyDescent="0.25">
      <c r="A67" s="14" t="s">
        <v>133</v>
      </c>
      <c r="B67" s="14" t="s">
        <v>48</v>
      </c>
      <c r="C67" s="15">
        <v>23.78</v>
      </c>
      <c r="D67" s="14">
        <v>1</v>
      </c>
      <c r="E67" s="23">
        <f>ROUND(C67*D67,2)</f>
        <v>23.78</v>
      </c>
      <c r="F67" s="16">
        <v>0</v>
      </c>
      <c r="G67" s="23">
        <f>ROUND(E67*F67,2)</f>
        <v>0</v>
      </c>
      <c r="H67" s="23">
        <f t="shared" si="4"/>
        <v>23.78</v>
      </c>
    </row>
    <row r="68" spans="1:8" x14ac:dyDescent="0.25">
      <c r="A68" s="9" t="s">
        <v>91</v>
      </c>
      <c r="B68" s="9" t="s">
        <v>48</v>
      </c>
      <c r="C68" s="10">
        <v>5.37</v>
      </c>
      <c r="D68" s="9">
        <v>1</v>
      </c>
      <c r="E68" s="22">
        <f>ROUND(C68*D68,2)</f>
        <v>5.37</v>
      </c>
      <c r="F68" s="11">
        <v>0</v>
      </c>
      <c r="G68" s="22">
        <f>ROUND(E68*F68,2)</f>
        <v>0</v>
      </c>
      <c r="H68" s="22">
        <f t="shared" si="4"/>
        <v>5.37</v>
      </c>
    </row>
    <row r="69" spans="1:8" x14ac:dyDescent="0.25">
      <c r="A69" s="7" t="s">
        <v>53</v>
      </c>
      <c r="C69" s="23"/>
      <c r="E69" s="23">
        <f>SUM(E65:E68)</f>
        <v>65.19</v>
      </c>
      <c r="G69" s="12">
        <f>SUM(G65:G68)</f>
        <v>0</v>
      </c>
      <c r="H69" s="12">
        <f t="shared" si="4"/>
        <v>65.19</v>
      </c>
    </row>
    <row r="70" spans="1:8" x14ac:dyDescent="0.25">
      <c r="A70" s="7" t="s">
        <v>54</v>
      </c>
      <c r="C70" s="23"/>
      <c r="E70" s="23">
        <f>+E61+E69</f>
        <v>387.87999999999994</v>
      </c>
      <c r="G70" s="12">
        <f>+G61+G69</f>
        <v>0</v>
      </c>
      <c r="H70" s="12">
        <f t="shared" si="4"/>
        <v>387.88</v>
      </c>
    </row>
    <row r="71" spans="1:8" x14ac:dyDescent="0.25">
      <c r="A71" s="7" t="s">
        <v>55</v>
      </c>
      <c r="C71" s="23"/>
      <c r="E71" s="23" t="e">
        <f>+#REF!-E70</f>
        <v>#REF!</v>
      </c>
      <c r="G71" s="12" t="e">
        <f>+#REF!-G70</f>
        <v>#REF!</v>
      </c>
      <c r="H71" s="12" t="e">
        <f t="shared" si="4"/>
        <v>#REF!</v>
      </c>
    </row>
    <row r="72" spans="1:8" x14ac:dyDescent="0.25">
      <c r="A72" t="s">
        <v>119</v>
      </c>
      <c r="C72" s="23"/>
      <c r="E72" s="23"/>
    </row>
    <row r="73" spans="1:8" x14ac:dyDescent="0.25">
      <c r="A73" t="s">
        <v>483</v>
      </c>
      <c r="C73" s="23"/>
      <c r="E73" s="23"/>
    </row>
    <row r="74" spans="1:8" x14ac:dyDescent="0.25">
      <c r="C74" s="23"/>
      <c r="E74" s="23"/>
    </row>
    <row r="75" spans="1:8" x14ac:dyDescent="0.25">
      <c r="A75" s="7" t="s">
        <v>120</v>
      </c>
      <c r="C75" s="23"/>
      <c r="E75" s="23"/>
    </row>
    <row r="76" spans="1:8" x14ac:dyDescent="0.25">
      <c r="A76" s="7" t="s">
        <v>121</v>
      </c>
      <c r="C76" s="23"/>
      <c r="E76" s="23"/>
    </row>
    <row r="98" spans="1:8" x14ac:dyDescent="0.25">
      <c r="A98" t="str" cm="1">
        <f t="array" aca="1" ref="A98" ca="1">MID(CELL("filename",A1),FIND("]",CELL("filename",A1))+1,256)</f>
        <v>soy12</v>
      </c>
    </row>
    <row r="99" spans="1:8" x14ac:dyDescent="0.25">
      <c r="A99" s="7" t="s">
        <v>50</v>
      </c>
      <c r="E99" s="25">
        <f>VLOOKUP(A99,$A$1:$H$98,5,FALSE)</f>
        <v>322.68999999999994</v>
      </c>
    </row>
    <row r="100" spans="1:8" x14ac:dyDescent="0.25">
      <c r="A100" s="7" t="s">
        <v>288</v>
      </c>
      <c r="E100" s="25">
        <f>VLOOKUP(A100,$A$1:$H$98,5,FALSE)</f>
        <v>65.19</v>
      </c>
    </row>
    <row r="101" spans="1:8" x14ac:dyDescent="0.25">
      <c r="A101" s="7" t="s">
        <v>289</v>
      </c>
      <c r="E101" s="25">
        <f t="shared" ref="E101:E102" si="5">VLOOKUP(A101,$A$1:$H$98,5,FALSE)</f>
        <v>387.87999999999994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4FA74-1788-4394-83CB-2E3AE4648EB2}">
  <sheetPr codeName="Sheet8"/>
  <dimension ref="A1:H116"/>
  <sheetViews>
    <sheetView workbookViewId="0">
      <selection activeCell="D7" sqref="D7"/>
    </sheetView>
  </sheetViews>
  <sheetFormatPr defaultRowHeight="15" x14ac:dyDescent="0.25"/>
  <cols>
    <col min="1" max="1" width="25.5703125" customWidth="1"/>
    <col min="5" max="5" width="11.85546875" customWidth="1"/>
    <col min="8" max="8" width="10.5703125" customWidth="1"/>
  </cols>
  <sheetData>
    <row r="1" spans="1:8" x14ac:dyDescent="0.25">
      <c r="A1" s="81" t="s">
        <v>213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392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488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56</v>
      </c>
      <c r="B7" s="9" t="s">
        <v>123</v>
      </c>
      <c r="C7" s="28">
        <f>IF(Calculator!B7="Corn",Calculator!B15,IF(Calculator!B20="Corn",Calculator!B28,5.17))</f>
        <v>5.17</v>
      </c>
      <c r="D7" s="29">
        <f>IF(Calculator!B7="Corn",Calculator!B11,IF(Calculator!B20="Corn",Calculator!B24,220))</f>
        <v>220</v>
      </c>
      <c r="E7" s="22">
        <f>ROUND(C7*D7,2)</f>
        <v>1137.4000000000001</v>
      </c>
      <c r="F7" s="11">
        <v>0</v>
      </c>
      <c r="G7" s="22">
        <f>ROUND(E7*F7,2)</f>
        <v>0</v>
      </c>
      <c r="H7" s="22">
        <f>ROUND(E7-G7,2)</f>
        <v>1137.4000000000001</v>
      </c>
    </row>
    <row r="8" spans="1:8" x14ac:dyDescent="0.25">
      <c r="A8" s="7" t="s">
        <v>11</v>
      </c>
      <c r="C8" s="23"/>
      <c r="E8" s="23">
        <f>SUM(E7:E7)</f>
        <v>1137.4000000000001</v>
      </c>
      <c r="G8" s="12">
        <f>SUM(G7:G7)</f>
        <v>0</v>
      </c>
      <c r="H8" s="12">
        <f>ROUND(E8-G8,2)</f>
        <v>1137.4000000000001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2</v>
      </c>
      <c r="E12" s="23">
        <f>ROUND(C12*D12,2)</f>
        <v>16.100000000000001</v>
      </c>
      <c r="F12" s="16">
        <v>0</v>
      </c>
      <c r="G12" s="23">
        <f>ROUND(E12*F12,2)</f>
        <v>0</v>
      </c>
      <c r="H12" s="23">
        <f>ROUND(E12-G12,2)</f>
        <v>16.100000000000001</v>
      </c>
    </row>
    <row r="13" spans="1:8" x14ac:dyDescent="0.25">
      <c r="A13" s="14" t="s">
        <v>57</v>
      </c>
      <c r="B13" s="14" t="s">
        <v>16</v>
      </c>
      <c r="C13" s="15">
        <v>7.5</v>
      </c>
      <c r="D13" s="14">
        <v>1.2</v>
      </c>
      <c r="E13" s="23">
        <f>ROUND(C13*D13,2)</f>
        <v>9</v>
      </c>
      <c r="F13" s="16">
        <v>0</v>
      </c>
      <c r="G13" s="23">
        <f>ROUND(E13*F13,2)</f>
        <v>0</v>
      </c>
      <c r="H13" s="23">
        <f>ROUND(E13-G13,2)</f>
        <v>9</v>
      </c>
    </row>
    <row r="14" spans="1:8" x14ac:dyDescent="0.25">
      <c r="A14" s="13" t="s">
        <v>20</v>
      </c>
      <c r="C14" s="23"/>
      <c r="E14" s="23"/>
    </row>
    <row r="15" spans="1:8" x14ac:dyDescent="0.25">
      <c r="A15" s="14" t="s">
        <v>124</v>
      </c>
      <c r="B15" s="14" t="s">
        <v>21</v>
      </c>
      <c r="C15" s="15">
        <v>32.25</v>
      </c>
      <c r="D15" s="14">
        <v>1.9570000000000001</v>
      </c>
      <c r="E15" s="23">
        <f>ROUND(C15*D15,2)</f>
        <v>63.11</v>
      </c>
      <c r="F15" s="16">
        <v>0</v>
      </c>
      <c r="G15" s="23">
        <f>ROUND(E15*F15,2)</f>
        <v>0</v>
      </c>
      <c r="H15" s="23">
        <f>ROUND(E15-G15,2)</f>
        <v>63.11</v>
      </c>
    </row>
    <row r="16" spans="1:8" x14ac:dyDescent="0.25">
      <c r="A16" s="14" t="s">
        <v>22</v>
      </c>
      <c r="B16" s="14" t="s">
        <v>21</v>
      </c>
      <c r="C16" s="15">
        <v>25.56</v>
      </c>
      <c r="D16" s="14">
        <v>1.5</v>
      </c>
      <c r="E16" s="23">
        <f>ROUND(C16*D16,2)</f>
        <v>38.340000000000003</v>
      </c>
      <c r="F16" s="16">
        <v>0</v>
      </c>
      <c r="G16" s="23">
        <f>ROUND(E16*F16,2)</f>
        <v>0</v>
      </c>
      <c r="H16" s="23">
        <f>ROUND(E16-G16,2)</f>
        <v>38.340000000000003</v>
      </c>
    </row>
    <row r="17" spans="1:8" x14ac:dyDescent="0.25">
      <c r="A17" s="14" t="s">
        <v>125</v>
      </c>
      <c r="B17" s="14" t="s">
        <v>19</v>
      </c>
      <c r="C17" s="15">
        <v>2.71</v>
      </c>
      <c r="D17" s="14">
        <v>32.171199999999999</v>
      </c>
      <c r="E17" s="23">
        <f>ROUND(C17*D17,2)</f>
        <v>87.18</v>
      </c>
      <c r="F17" s="16">
        <v>0</v>
      </c>
      <c r="G17" s="23">
        <f>ROUND(E17*F17,2)</f>
        <v>0</v>
      </c>
      <c r="H17" s="23">
        <f>ROUND(E17-G17,2)</f>
        <v>87.18</v>
      </c>
    </row>
    <row r="18" spans="1:8" x14ac:dyDescent="0.25">
      <c r="A18" s="14" t="s">
        <v>103</v>
      </c>
      <c r="B18" s="14" t="s">
        <v>19</v>
      </c>
      <c r="C18" s="15">
        <v>2.63</v>
      </c>
      <c r="D18" s="14">
        <v>30</v>
      </c>
      <c r="E18" s="23">
        <f>ROUND(C18*D18,2)</f>
        <v>78.900000000000006</v>
      </c>
      <c r="F18" s="16">
        <v>0</v>
      </c>
      <c r="G18" s="23">
        <f>ROUND(E18*F18,2)</f>
        <v>0</v>
      </c>
      <c r="H18" s="23">
        <f>ROUND(E18-G18,2)</f>
        <v>78.900000000000006</v>
      </c>
    </row>
    <row r="19" spans="1:8" x14ac:dyDescent="0.25">
      <c r="A19" s="14" t="s">
        <v>167</v>
      </c>
      <c r="B19" s="14" t="s">
        <v>21</v>
      </c>
      <c r="C19" s="15">
        <v>31.08</v>
      </c>
      <c r="D19" s="14">
        <v>1</v>
      </c>
      <c r="E19" s="23">
        <f>ROUND(C19*D19,2)</f>
        <v>31.08</v>
      </c>
      <c r="F19" s="16">
        <v>0</v>
      </c>
      <c r="G19" s="23">
        <f>ROUND(E19*F19,2)</f>
        <v>0</v>
      </c>
      <c r="H19" s="23">
        <f>ROUND(E19-G19,2)</f>
        <v>31.08</v>
      </c>
    </row>
    <row r="20" spans="1:8" x14ac:dyDescent="0.25">
      <c r="A20" s="13" t="s">
        <v>23</v>
      </c>
      <c r="C20" s="23"/>
      <c r="E20" s="23"/>
    </row>
    <row r="21" spans="1:8" x14ac:dyDescent="0.25">
      <c r="A21" s="14" t="s">
        <v>397</v>
      </c>
      <c r="B21" s="14" t="s">
        <v>18</v>
      </c>
      <c r="C21" s="15">
        <v>1.44</v>
      </c>
      <c r="D21" s="14">
        <v>13.7</v>
      </c>
      <c r="E21" s="23">
        <f>ROUND(C21*D21,2)</f>
        <v>19.73</v>
      </c>
      <c r="F21" s="16">
        <v>0</v>
      </c>
      <c r="G21" s="23">
        <f>ROUND(E21*F21,2)</f>
        <v>0</v>
      </c>
      <c r="H21" s="23">
        <f>ROUND(E21-G21,2)</f>
        <v>19.73</v>
      </c>
    </row>
    <row r="22" spans="1:8" x14ac:dyDescent="0.25">
      <c r="A22" s="13" t="s">
        <v>24</v>
      </c>
      <c r="C22" s="23"/>
      <c r="E22" s="23"/>
    </row>
    <row r="23" spans="1:8" x14ac:dyDescent="0.25">
      <c r="A23" s="14" t="s">
        <v>25</v>
      </c>
      <c r="B23" s="14" t="s">
        <v>18</v>
      </c>
      <c r="C23" s="15">
        <v>0.12</v>
      </c>
      <c r="D23" s="14">
        <v>32</v>
      </c>
      <c r="E23" s="23">
        <f>ROUND(C23*D23,2)</f>
        <v>3.84</v>
      </c>
      <c r="F23" s="16">
        <v>0</v>
      </c>
      <c r="G23" s="23">
        <f>ROUND(E23*F23,2)</f>
        <v>0</v>
      </c>
      <c r="H23" s="23">
        <f>ROUND(E23-G23,2)</f>
        <v>3.84</v>
      </c>
    </row>
    <row r="24" spans="1:8" x14ac:dyDescent="0.25">
      <c r="A24" s="14" t="s">
        <v>59</v>
      </c>
      <c r="B24" s="14" t="s">
        <v>26</v>
      </c>
      <c r="C24" s="15">
        <v>15</v>
      </c>
      <c r="D24" s="14">
        <v>0.5</v>
      </c>
      <c r="E24" s="23">
        <f>ROUND(C24*D24,2)</f>
        <v>7.5</v>
      </c>
      <c r="F24" s="16">
        <v>0</v>
      </c>
      <c r="G24" s="23">
        <f>ROUND(E24*F24,2)</f>
        <v>0</v>
      </c>
      <c r="H24" s="23">
        <f>ROUND(E24-G24,2)</f>
        <v>7.5</v>
      </c>
    </row>
    <row r="25" spans="1:8" x14ac:dyDescent="0.25">
      <c r="A25" s="14" t="s">
        <v>104</v>
      </c>
      <c r="B25" s="14" t="s">
        <v>26</v>
      </c>
      <c r="C25" s="15">
        <v>11.55</v>
      </c>
      <c r="D25" s="14">
        <v>1</v>
      </c>
      <c r="E25" s="23">
        <f>ROUND(C25*D25,2)</f>
        <v>11.55</v>
      </c>
      <c r="F25" s="16">
        <v>0</v>
      </c>
      <c r="G25" s="23">
        <f>ROUND(E25*F25,2)</f>
        <v>0</v>
      </c>
      <c r="H25" s="23">
        <f>ROUND(E25-G25,2)</f>
        <v>11.55</v>
      </c>
    </row>
    <row r="26" spans="1:8" x14ac:dyDescent="0.25">
      <c r="A26" s="14" t="s">
        <v>126</v>
      </c>
      <c r="B26" s="14" t="s">
        <v>26</v>
      </c>
      <c r="C26" s="15">
        <v>2.17</v>
      </c>
      <c r="D26" s="14">
        <v>4</v>
      </c>
      <c r="E26" s="23">
        <f>ROUND(C26*D26,2)</f>
        <v>8.68</v>
      </c>
      <c r="F26" s="16">
        <v>0</v>
      </c>
      <c r="G26" s="23">
        <f>ROUND(E26*F26,2)</f>
        <v>0</v>
      </c>
      <c r="H26" s="23">
        <f>ROUND(E26-G26,2)</f>
        <v>8.68</v>
      </c>
    </row>
    <row r="27" spans="1:8" x14ac:dyDescent="0.25">
      <c r="A27" s="14" t="s">
        <v>127</v>
      </c>
      <c r="B27" s="14" t="s">
        <v>26</v>
      </c>
      <c r="C27" s="15">
        <v>5.76</v>
      </c>
      <c r="D27" s="14">
        <v>3.6</v>
      </c>
      <c r="E27" s="23">
        <f>ROUND(C27*D27,2)</f>
        <v>20.74</v>
      </c>
      <c r="F27" s="16">
        <v>0</v>
      </c>
      <c r="G27" s="23">
        <f>ROUND(E27*F27,2)</f>
        <v>0</v>
      </c>
      <c r="H27" s="23">
        <f>ROUND(E27-G27,2)</f>
        <v>20.74</v>
      </c>
    </row>
    <row r="28" spans="1:8" x14ac:dyDescent="0.25">
      <c r="A28" s="13" t="s">
        <v>27</v>
      </c>
      <c r="C28" s="23"/>
      <c r="E28" s="23"/>
    </row>
    <row r="29" spans="1:8" x14ac:dyDescent="0.25">
      <c r="A29" s="14" t="s">
        <v>110</v>
      </c>
      <c r="B29" s="14" t="s">
        <v>18</v>
      </c>
      <c r="C29" s="15">
        <v>0.42</v>
      </c>
      <c r="D29" s="14">
        <v>1.28</v>
      </c>
      <c r="E29" s="23">
        <f>ROUND(C29*D29,2)</f>
        <v>0.54</v>
      </c>
      <c r="F29" s="16">
        <v>0</v>
      </c>
      <c r="G29" s="23">
        <f>ROUND(E29*F29,2)</f>
        <v>0</v>
      </c>
      <c r="H29" s="23">
        <f>ROUND(E29-G29,2)</f>
        <v>0.54</v>
      </c>
    </row>
    <row r="30" spans="1:8" x14ac:dyDescent="0.25">
      <c r="A30" s="14" t="s">
        <v>128</v>
      </c>
      <c r="B30" s="14" t="s">
        <v>18</v>
      </c>
      <c r="C30" s="15">
        <v>2.44</v>
      </c>
      <c r="D30" s="14">
        <v>4</v>
      </c>
      <c r="E30" s="23">
        <f>ROUND(C30*D30,2)</f>
        <v>9.76</v>
      </c>
      <c r="F30" s="16">
        <v>0</v>
      </c>
      <c r="G30" s="23">
        <f>ROUND(E30*F30,2)</f>
        <v>0</v>
      </c>
      <c r="H30" s="23">
        <f>ROUND(E30-G30,2)</f>
        <v>9.76</v>
      </c>
    </row>
    <row r="31" spans="1:8" x14ac:dyDescent="0.25">
      <c r="A31" s="13" t="s">
        <v>33</v>
      </c>
      <c r="C31" s="23"/>
      <c r="E31" s="23"/>
    </row>
    <row r="32" spans="1:8" x14ac:dyDescent="0.25">
      <c r="A32" s="14" t="s">
        <v>129</v>
      </c>
      <c r="B32" s="14" t="s">
        <v>60</v>
      </c>
      <c r="C32" s="15">
        <v>3.92</v>
      </c>
      <c r="D32" s="14">
        <v>34</v>
      </c>
      <c r="E32" s="23">
        <f>ROUND(C32*D32,2)</f>
        <v>133.28</v>
      </c>
      <c r="F32" s="16">
        <v>0</v>
      </c>
      <c r="G32" s="23">
        <f>ROUND(E32*F32,2)</f>
        <v>0</v>
      </c>
      <c r="H32" s="23">
        <f>ROUND(E32-G32,2)</f>
        <v>133.28</v>
      </c>
    </row>
    <row r="33" spans="1:8" x14ac:dyDescent="0.25">
      <c r="A33" s="13" t="s">
        <v>113</v>
      </c>
      <c r="C33" s="23"/>
      <c r="E33" s="23"/>
    </row>
    <row r="34" spans="1:8" x14ac:dyDescent="0.25">
      <c r="A34" s="14" t="s">
        <v>114</v>
      </c>
      <c r="B34" s="14" t="s">
        <v>26</v>
      </c>
      <c r="C34" s="15">
        <v>3.3</v>
      </c>
      <c r="D34" s="14">
        <v>0.6</v>
      </c>
      <c r="E34" s="23">
        <f>ROUND(C34*D34,2)</f>
        <v>1.98</v>
      </c>
      <c r="F34" s="16">
        <v>0</v>
      </c>
      <c r="G34" s="23">
        <f>ROUND(E34*F34,2)</f>
        <v>0</v>
      </c>
      <c r="H34" s="23">
        <f>ROUND(E34-G34,2)</f>
        <v>1.98</v>
      </c>
    </row>
    <row r="35" spans="1:8" x14ac:dyDescent="0.25">
      <c r="A35" s="13" t="s">
        <v>61</v>
      </c>
      <c r="C35" s="23"/>
      <c r="E35" s="23"/>
    </row>
    <row r="36" spans="1:8" x14ac:dyDescent="0.25">
      <c r="A36" s="14" t="s">
        <v>62</v>
      </c>
      <c r="B36" s="14" t="s">
        <v>48</v>
      </c>
      <c r="C36" s="15">
        <v>9</v>
      </c>
      <c r="D36" s="14">
        <v>1</v>
      </c>
      <c r="E36" s="23">
        <f>ROUND(C36*D36,2)</f>
        <v>9</v>
      </c>
      <c r="F36" s="16">
        <v>0</v>
      </c>
      <c r="G36" s="23">
        <f>ROUND(E36*F36,2)</f>
        <v>0</v>
      </c>
      <c r="H36" s="23">
        <f>ROUND(E36-G36,2)</f>
        <v>9</v>
      </c>
    </row>
    <row r="37" spans="1:8" x14ac:dyDescent="0.25">
      <c r="A37" s="14" t="s">
        <v>183</v>
      </c>
      <c r="B37" s="14" t="s">
        <v>21</v>
      </c>
      <c r="C37" s="15">
        <v>13.6</v>
      </c>
      <c r="D37" s="14">
        <v>1</v>
      </c>
      <c r="E37" s="23">
        <f>ROUND(C37*D37,2)</f>
        <v>13.6</v>
      </c>
      <c r="F37" s="16">
        <v>0</v>
      </c>
      <c r="G37" s="23">
        <f>ROUND(E37*F37,2)</f>
        <v>0</v>
      </c>
      <c r="H37" s="23">
        <f>ROUND(E37-G37,2)</f>
        <v>13.6</v>
      </c>
    </row>
    <row r="38" spans="1:8" x14ac:dyDescent="0.25">
      <c r="A38" s="13" t="s">
        <v>130</v>
      </c>
      <c r="C38" s="23"/>
      <c r="E38" s="23"/>
    </row>
    <row r="39" spans="1:8" x14ac:dyDescent="0.25">
      <c r="A39" s="14" t="s">
        <v>131</v>
      </c>
      <c r="B39" s="14" t="s">
        <v>123</v>
      </c>
      <c r="C39" s="15">
        <v>0.31</v>
      </c>
      <c r="D39" s="14">
        <v>220</v>
      </c>
      <c r="E39" s="23">
        <f>ROUND(C39*D39,2)</f>
        <v>68.2</v>
      </c>
      <c r="F39" s="16">
        <v>0</v>
      </c>
      <c r="G39" s="23">
        <f>ROUND(E39*F39,2)</f>
        <v>0</v>
      </c>
      <c r="H39" s="23">
        <f>ROUND(E39-G39,2)</f>
        <v>68.2</v>
      </c>
    </row>
    <row r="40" spans="1:8" x14ac:dyDescent="0.25">
      <c r="A40" s="13" t="s">
        <v>34</v>
      </c>
      <c r="C40" s="23"/>
      <c r="E40" s="23"/>
    </row>
    <row r="41" spans="1:8" x14ac:dyDescent="0.25">
      <c r="A41" s="14" t="s">
        <v>35</v>
      </c>
      <c r="B41" s="14" t="s">
        <v>36</v>
      </c>
      <c r="C41" s="15">
        <v>63.67</v>
      </c>
      <c r="D41" s="14">
        <v>0.66600000000000004</v>
      </c>
      <c r="E41" s="23">
        <f>ROUND(C41*D41,2)</f>
        <v>42.4</v>
      </c>
      <c r="F41" s="16">
        <v>0</v>
      </c>
      <c r="G41" s="23">
        <f>ROUND(E41*F41,2)</f>
        <v>0</v>
      </c>
      <c r="H41" s="23">
        <f>ROUND(E41-G41,2)</f>
        <v>42.4</v>
      </c>
    </row>
    <row r="42" spans="1:8" x14ac:dyDescent="0.25">
      <c r="A42" s="13" t="s">
        <v>115</v>
      </c>
      <c r="C42" s="23"/>
      <c r="E42" s="23"/>
    </row>
    <row r="43" spans="1:8" x14ac:dyDescent="0.25">
      <c r="A43" s="14" t="s">
        <v>132</v>
      </c>
      <c r="B43" s="14" t="s">
        <v>48</v>
      </c>
      <c r="C43" s="15">
        <v>6</v>
      </c>
      <c r="D43" s="14">
        <v>1</v>
      </c>
      <c r="E43" s="23">
        <f>ROUND(C43*D43,2)</f>
        <v>6</v>
      </c>
      <c r="F43" s="16">
        <v>0</v>
      </c>
      <c r="G43" s="23">
        <f>ROUND(E43*F43,2)</f>
        <v>0</v>
      </c>
      <c r="H43" s="23">
        <f>ROUND(E43-G43,2)</f>
        <v>6</v>
      </c>
    </row>
    <row r="44" spans="1:8" x14ac:dyDescent="0.25">
      <c r="A44" s="13" t="s">
        <v>117</v>
      </c>
      <c r="C44" s="23"/>
      <c r="E44" s="23"/>
    </row>
    <row r="45" spans="1:8" x14ac:dyDescent="0.25">
      <c r="A45" s="14" t="s">
        <v>118</v>
      </c>
      <c r="B45" s="14" t="s">
        <v>48</v>
      </c>
      <c r="C45" s="15">
        <v>10</v>
      </c>
      <c r="D45" s="14">
        <v>0.33300000000000002</v>
      </c>
      <c r="E45" s="23">
        <f>ROUND(C45*D45,2)</f>
        <v>3.33</v>
      </c>
      <c r="F45" s="16">
        <v>0</v>
      </c>
      <c r="G45" s="23">
        <f>ROUND(E45*F45,2)</f>
        <v>0</v>
      </c>
      <c r="H45" s="23">
        <f>ROUND(E45-G45,2)</f>
        <v>3.33</v>
      </c>
    </row>
    <row r="46" spans="1:8" x14ac:dyDescent="0.25">
      <c r="A46" s="13" t="s">
        <v>37</v>
      </c>
      <c r="C46" s="23"/>
      <c r="E46" s="23"/>
    </row>
    <row r="47" spans="1:8" x14ac:dyDescent="0.25">
      <c r="A47" s="14" t="s">
        <v>38</v>
      </c>
      <c r="B47" s="14" t="s">
        <v>39</v>
      </c>
      <c r="C47" s="15">
        <v>19.28</v>
      </c>
      <c r="D47" s="14">
        <v>0.56379999999999997</v>
      </c>
      <c r="E47" s="23">
        <f>ROUND(C47*D47,2)</f>
        <v>10.87</v>
      </c>
      <c r="F47" s="16">
        <v>0</v>
      </c>
      <c r="G47" s="23">
        <f>ROUND(E47*F47,2)</f>
        <v>0</v>
      </c>
      <c r="H47" s="23">
        <f>ROUND(E47-G47,2)</f>
        <v>10.87</v>
      </c>
    </row>
    <row r="48" spans="1:8" x14ac:dyDescent="0.25">
      <c r="A48" s="14" t="s">
        <v>133</v>
      </c>
      <c r="B48" s="14" t="s">
        <v>39</v>
      </c>
      <c r="C48" s="15">
        <v>19.28</v>
      </c>
      <c r="D48" s="14">
        <v>0.10100000000000001</v>
      </c>
      <c r="E48" s="23">
        <f>ROUND(C48*D48,2)</f>
        <v>1.95</v>
      </c>
      <c r="F48" s="16">
        <v>0</v>
      </c>
      <c r="G48" s="23">
        <f>ROUND(E48*F48,2)</f>
        <v>0</v>
      </c>
      <c r="H48" s="23">
        <f>ROUND(E48-G48,2)</f>
        <v>1.95</v>
      </c>
    </row>
    <row r="49" spans="1:8" x14ac:dyDescent="0.25">
      <c r="A49" s="14" t="s">
        <v>91</v>
      </c>
      <c r="B49" s="14" t="s">
        <v>39</v>
      </c>
      <c r="C49" s="15">
        <v>19.28</v>
      </c>
      <c r="D49" s="14">
        <v>1.7600000000000001E-2</v>
      </c>
      <c r="E49" s="23">
        <f>ROUND(C49*D49,2)</f>
        <v>0.34</v>
      </c>
      <c r="F49" s="16">
        <v>0</v>
      </c>
      <c r="G49" s="23">
        <f>ROUND(E49*F49,2)</f>
        <v>0</v>
      </c>
      <c r="H49" s="23">
        <f>ROUND(E49-G49,2)</f>
        <v>0.34</v>
      </c>
    </row>
    <row r="50" spans="1:8" x14ac:dyDescent="0.25">
      <c r="A50" s="13" t="s">
        <v>40</v>
      </c>
      <c r="C50" s="23"/>
      <c r="E50" s="23"/>
    </row>
    <row r="51" spans="1:8" x14ac:dyDescent="0.25">
      <c r="A51" s="14" t="s">
        <v>41</v>
      </c>
      <c r="B51" s="14" t="s">
        <v>39</v>
      </c>
      <c r="C51" s="15">
        <v>9.06</v>
      </c>
      <c r="D51" s="14">
        <v>0.20369999999999999</v>
      </c>
      <c r="E51" s="23">
        <f>ROUND(C51*D51,2)</f>
        <v>1.85</v>
      </c>
      <c r="F51" s="16">
        <v>0</v>
      </c>
      <c r="G51" s="23">
        <f>ROUND(E51*F51,2)</f>
        <v>0</v>
      </c>
      <c r="H51" s="23">
        <f>ROUND(E51-G51,2)</f>
        <v>1.85</v>
      </c>
    </row>
    <row r="52" spans="1:8" x14ac:dyDescent="0.25">
      <c r="A52" s="13" t="s">
        <v>43</v>
      </c>
      <c r="C52" s="23"/>
      <c r="E52" s="23"/>
    </row>
    <row r="53" spans="1:8" x14ac:dyDescent="0.25">
      <c r="A53" s="14" t="s">
        <v>42</v>
      </c>
      <c r="B53" s="14" t="s">
        <v>39</v>
      </c>
      <c r="C53" s="15">
        <v>9.06</v>
      </c>
      <c r="D53" s="14">
        <v>0.1176</v>
      </c>
      <c r="E53" s="23">
        <f>ROUND(C53*D53,2)</f>
        <v>1.07</v>
      </c>
      <c r="F53" s="16">
        <v>0</v>
      </c>
      <c r="G53" s="23">
        <f>ROUND(E53*F53,2)</f>
        <v>0</v>
      </c>
      <c r="H53" s="23">
        <f>ROUND(E53-G53,2)</f>
        <v>1.07</v>
      </c>
    </row>
    <row r="54" spans="1:8" x14ac:dyDescent="0.25">
      <c r="A54" s="14" t="s">
        <v>91</v>
      </c>
      <c r="B54" s="14" t="s">
        <v>39</v>
      </c>
      <c r="C54" s="15">
        <v>9.06</v>
      </c>
      <c r="D54" s="14">
        <v>8.8000000000000005E-3</v>
      </c>
      <c r="E54" s="23">
        <f>ROUND(C54*D54,2)</f>
        <v>0.08</v>
      </c>
      <c r="F54" s="16">
        <v>0</v>
      </c>
      <c r="G54" s="23">
        <f>ROUND(E54*F54,2)</f>
        <v>0</v>
      </c>
      <c r="H54" s="23">
        <f>ROUND(E54-G54,2)</f>
        <v>0.08</v>
      </c>
    </row>
    <row r="55" spans="1:8" x14ac:dyDescent="0.25">
      <c r="A55" s="14" t="s">
        <v>44</v>
      </c>
      <c r="B55" s="14" t="s">
        <v>39</v>
      </c>
      <c r="C55" s="15">
        <v>19.260000000000002</v>
      </c>
      <c r="D55" s="14">
        <v>0.61409999999999998</v>
      </c>
      <c r="E55" s="23">
        <f>ROUND(C55*D55,2)</f>
        <v>11.83</v>
      </c>
      <c r="F55" s="16">
        <v>0</v>
      </c>
      <c r="G55" s="23">
        <f>ROUND(E55*F55,2)</f>
        <v>0</v>
      </c>
      <c r="H55" s="23">
        <f>ROUND(E55-G55,2)</f>
        <v>11.83</v>
      </c>
    </row>
    <row r="56" spans="1:8" x14ac:dyDescent="0.25">
      <c r="A56" s="13" t="s">
        <v>45</v>
      </c>
      <c r="C56" s="23"/>
      <c r="E56" s="23"/>
    </row>
    <row r="57" spans="1:8" x14ac:dyDescent="0.25">
      <c r="A57" s="14" t="s">
        <v>38</v>
      </c>
      <c r="B57" s="14" t="s">
        <v>19</v>
      </c>
      <c r="C57" s="15">
        <v>2.94</v>
      </c>
      <c r="D57" s="14">
        <v>6.5294999999999996</v>
      </c>
      <c r="E57" s="23">
        <f>ROUND(C57*D57,2)</f>
        <v>19.2</v>
      </c>
      <c r="F57" s="16">
        <v>0</v>
      </c>
      <c r="G57" s="23">
        <f>ROUND(E57*F57,2)</f>
        <v>0</v>
      </c>
      <c r="H57" s="23">
        <f>ROUND(E57-G57,2)</f>
        <v>19.2</v>
      </c>
    </row>
    <row r="58" spans="1:8" x14ac:dyDescent="0.25">
      <c r="A58" s="14" t="s">
        <v>133</v>
      </c>
      <c r="B58" s="14" t="s">
        <v>19</v>
      </c>
      <c r="C58" s="15">
        <v>2.94</v>
      </c>
      <c r="D58" s="14">
        <v>1.3771</v>
      </c>
      <c r="E58" s="23">
        <f>ROUND(C58*D58,2)</f>
        <v>4.05</v>
      </c>
      <c r="F58" s="16">
        <v>0</v>
      </c>
      <c r="G58" s="23">
        <f>ROUND(E58*F58,2)</f>
        <v>0</v>
      </c>
      <c r="H58" s="23">
        <f>ROUND(E58-G58,2)</f>
        <v>4.05</v>
      </c>
    </row>
    <row r="59" spans="1:8" x14ac:dyDescent="0.25">
      <c r="A59" s="14" t="s">
        <v>91</v>
      </c>
      <c r="B59" s="14" t="s">
        <v>19</v>
      </c>
      <c r="C59" s="15">
        <v>2.94</v>
      </c>
      <c r="D59" s="14">
        <v>0.15870000000000001</v>
      </c>
      <c r="E59" s="23">
        <f>ROUND(C59*D59,2)</f>
        <v>0.47</v>
      </c>
      <c r="F59" s="16">
        <v>0</v>
      </c>
      <c r="G59" s="23">
        <f>ROUND(E59*F59,2)</f>
        <v>0</v>
      </c>
      <c r="H59" s="23">
        <f>ROUND(E59-G59,2)</f>
        <v>0.47</v>
      </c>
    </row>
    <row r="60" spans="1:8" x14ac:dyDescent="0.25">
      <c r="A60" s="14" t="s">
        <v>158</v>
      </c>
      <c r="B60" s="14" t="s">
        <v>19</v>
      </c>
      <c r="C60" s="15">
        <v>2.94</v>
      </c>
      <c r="D60" s="14">
        <v>11.2011</v>
      </c>
      <c r="E60" s="23">
        <f>ROUND(C60*D60,2)</f>
        <v>32.93</v>
      </c>
      <c r="F60" s="16">
        <v>0</v>
      </c>
      <c r="G60" s="23">
        <f>ROUND(E60*F60,2)</f>
        <v>0</v>
      </c>
      <c r="H60" s="23">
        <f>ROUND(E60-G60,2)</f>
        <v>32.93</v>
      </c>
    </row>
    <row r="61" spans="1:8" x14ac:dyDescent="0.25">
      <c r="A61" s="13" t="s">
        <v>47</v>
      </c>
      <c r="C61" s="23"/>
      <c r="E61" s="23"/>
    </row>
    <row r="62" spans="1:8" x14ac:dyDescent="0.25">
      <c r="A62" s="14" t="s">
        <v>42</v>
      </c>
      <c r="B62" s="14" t="s">
        <v>48</v>
      </c>
      <c r="C62" s="15">
        <v>14.44</v>
      </c>
      <c r="D62" s="14">
        <v>1</v>
      </c>
      <c r="E62" s="23">
        <f t="shared" ref="E62:E67" si="0">ROUND(C62*D62,2)</f>
        <v>14.44</v>
      </c>
      <c r="F62" s="16">
        <v>0</v>
      </c>
      <c r="G62" s="23">
        <f t="shared" ref="G62:G67" si="1">ROUND(E62*F62,2)</f>
        <v>0</v>
      </c>
      <c r="H62" s="23">
        <f t="shared" ref="H62:H69" si="2">ROUND(E62-G62,2)</f>
        <v>14.44</v>
      </c>
    </row>
    <row r="63" spans="1:8" x14ac:dyDescent="0.25">
      <c r="A63" s="14" t="s">
        <v>38</v>
      </c>
      <c r="B63" s="14" t="s">
        <v>48</v>
      </c>
      <c r="C63" s="15">
        <v>5.41</v>
      </c>
      <c r="D63" s="14">
        <v>1</v>
      </c>
      <c r="E63" s="23">
        <f t="shared" si="0"/>
        <v>5.41</v>
      </c>
      <c r="F63" s="16">
        <v>0</v>
      </c>
      <c r="G63" s="23">
        <f t="shared" si="1"/>
        <v>0</v>
      </c>
      <c r="H63" s="23">
        <f t="shared" si="2"/>
        <v>5.41</v>
      </c>
    </row>
    <row r="64" spans="1:8" x14ac:dyDescent="0.25">
      <c r="A64" s="14" t="s">
        <v>133</v>
      </c>
      <c r="B64" s="14" t="s">
        <v>48</v>
      </c>
      <c r="C64" s="15">
        <v>4.87</v>
      </c>
      <c r="D64" s="14">
        <v>1</v>
      </c>
      <c r="E64" s="23">
        <f t="shared" si="0"/>
        <v>4.87</v>
      </c>
      <c r="F64" s="16">
        <v>0</v>
      </c>
      <c r="G64" s="23">
        <f t="shared" si="1"/>
        <v>0</v>
      </c>
      <c r="H64" s="23">
        <f t="shared" si="2"/>
        <v>4.87</v>
      </c>
    </row>
    <row r="65" spans="1:8" x14ac:dyDescent="0.25">
      <c r="A65" s="14" t="s">
        <v>91</v>
      </c>
      <c r="B65" s="14" t="s">
        <v>48</v>
      </c>
      <c r="C65" s="15">
        <v>0.2</v>
      </c>
      <c r="D65" s="14">
        <v>1</v>
      </c>
      <c r="E65" s="23">
        <f t="shared" si="0"/>
        <v>0.2</v>
      </c>
      <c r="F65" s="16">
        <v>0</v>
      </c>
      <c r="G65" s="23">
        <f t="shared" si="1"/>
        <v>0</v>
      </c>
      <c r="H65" s="23">
        <f t="shared" si="2"/>
        <v>0.2</v>
      </c>
    </row>
    <row r="66" spans="1:8" x14ac:dyDescent="0.25">
      <c r="A66" s="14" t="s">
        <v>158</v>
      </c>
      <c r="B66" s="14" t="s">
        <v>48</v>
      </c>
      <c r="C66" s="15">
        <v>21.95</v>
      </c>
      <c r="D66" s="14">
        <v>1</v>
      </c>
      <c r="E66" s="23">
        <f t="shared" si="0"/>
        <v>21.95</v>
      </c>
      <c r="F66" s="16">
        <v>0</v>
      </c>
      <c r="G66" s="23">
        <f t="shared" si="1"/>
        <v>0</v>
      </c>
      <c r="H66" s="23">
        <f t="shared" si="2"/>
        <v>21.95</v>
      </c>
    </row>
    <row r="67" spans="1:8" x14ac:dyDescent="0.25">
      <c r="A67" s="9" t="s">
        <v>49</v>
      </c>
      <c r="B67" s="9" t="s">
        <v>48</v>
      </c>
      <c r="C67" s="10">
        <v>36.17</v>
      </c>
      <c r="D67" s="9">
        <v>1</v>
      </c>
      <c r="E67" s="22">
        <f t="shared" si="0"/>
        <v>36.17</v>
      </c>
      <c r="F67" s="11">
        <v>0</v>
      </c>
      <c r="G67" s="22">
        <f t="shared" si="1"/>
        <v>0</v>
      </c>
      <c r="H67" s="22">
        <f t="shared" si="2"/>
        <v>36.17</v>
      </c>
    </row>
    <row r="68" spans="1:8" x14ac:dyDescent="0.25">
      <c r="A68" s="7" t="s">
        <v>50</v>
      </c>
      <c r="C68" s="23"/>
      <c r="E68" s="23">
        <f>SUM(E12:E67)</f>
        <v>851.52000000000044</v>
      </c>
      <c r="G68" s="12">
        <f>SUM(G12:G67)</f>
        <v>0</v>
      </c>
      <c r="H68" s="12">
        <f t="shared" si="2"/>
        <v>851.52</v>
      </c>
    </row>
    <row r="69" spans="1:8" x14ac:dyDescent="0.25">
      <c r="A69" s="7" t="s">
        <v>51</v>
      </c>
      <c r="C69" s="23"/>
      <c r="E69" s="23" t="e">
        <f>+#REF!-E68</f>
        <v>#REF!</v>
      </c>
      <c r="G69" s="12" t="e">
        <f>+#REF!-G68</f>
        <v>#REF!</v>
      </c>
      <c r="H69" s="12" t="e">
        <f t="shared" si="2"/>
        <v>#REF!</v>
      </c>
    </row>
    <row r="70" spans="1:8" x14ac:dyDescent="0.25">
      <c r="A70" t="s">
        <v>12</v>
      </c>
      <c r="C70" s="23"/>
      <c r="E70" s="23"/>
    </row>
    <row r="71" spans="1:8" x14ac:dyDescent="0.25">
      <c r="A71" s="7" t="s">
        <v>52</v>
      </c>
      <c r="C71" s="23"/>
      <c r="E71" s="23"/>
    </row>
    <row r="72" spans="1:8" x14ac:dyDescent="0.25">
      <c r="A72" s="14" t="s">
        <v>42</v>
      </c>
      <c r="B72" s="14" t="s">
        <v>48</v>
      </c>
      <c r="C72" s="15">
        <v>32.07</v>
      </c>
      <c r="D72" s="14">
        <v>1</v>
      </c>
      <c r="E72" s="23">
        <f>ROUND(C72*D72,2)</f>
        <v>32.07</v>
      </c>
      <c r="F72" s="16">
        <v>0</v>
      </c>
      <c r="G72" s="23">
        <f>ROUND(E72*F72,2)</f>
        <v>0</v>
      </c>
      <c r="H72" s="23">
        <f t="shared" ref="H72:H79" si="3">ROUND(E72-G72,2)</f>
        <v>32.07</v>
      </c>
    </row>
    <row r="73" spans="1:8" x14ac:dyDescent="0.25">
      <c r="A73" s="14" t="s">
        <v>38</v>
      </c>
      <c r="B73" s="14" t="s">
        <v>48</v>
      </c>
      <c r="C73" s="15">
        <v>41.84</v>
      </c>
      <c r="D73" s="14">
        <v>1</v>
      </c>
      <c r="E73" s="23">
        <f>ROUND(C73*D73,2)</f>
        <v>41.84</v>
      </c>
      <c r="F73" s="16">
        <v>0</v>
      </c>
      <c r="G73" s="23">
        <f>ROUND(E73*F73,2)</f>
        <v>0</v>
      </c>
      <c r="H73" s="23">
        <f t="shared" si="3"/>
        <v>41.84</v>
      </c>
    </row>
    <row r="74" spans="1:8" x14ac:dyDescent="0.25">
      <c r="A74" s="14" t="s">
        <v>133</v>
      </c>
      <c r="B74" s="14" t="s">
        <v>48</v>
      </c>
      <c r="C74" s="15">
        <v>23.31</v>
      </c>
      <c r="D74" s="14">
        <v>1</v>
      </c>
      <c r="E74" s="23">
        <f>ROUND(C74*D74,2)</f>
        <v>23.31</v>
      </c>
      <c r="F74" s="16">
        <v>0</v>
      </c>
      <c r="G74" s="23">
        <f>ROUND(E74*F74,2)</f>
        <v>0</v>
      </c>
      <c r="H74" s="23">
        <f t="shared" si="3"/>
        <v>23.31</v>
      </c>
    </row>
    <row r="75" spans="1:8" x14ac:dyDescent="0.25">
      <c r="A75" s="14" t="s">
        <v>91</v>
      </c>
      <c r="B75" s="14" t="s">
        <v>48</v>
      </c>
      <c r="C75" s="15">
        <v>1.63</v>
      </c>
      <c r="D75" s="14">
        <v>1</v>
      </c>
      <c r="E75" s="23">
        <f>ROUND(C75*D75,2)</f>
        <v>1.63</v>
      </c>
      <c r="F75" s="16">
        <v>0</v>
      </c>
      <c r="G75" s="23">
        <f>ROUND(E75*F75,2)</f>
        <v>0</v>
      </c>
      <c r="H75" s="23">
        <f t="shared" si="3"/>
        <v>1.63</v>
      </c>
    </row>
    <row r="76" spans="1:8" x14ac:dyDescent="0.25">
      <c r="A76" s="9" t="s">
        <v>158</v>
      </c>
      <c r="B76" s="9" t="s">
        <v>48</v>
      </c>
      <c r="C76" s="10">
        <v>99.5</v>
      </c>
      <c r="D76" s="9">
        <v>1</v>
      </c>
      <c r="E76" s="22">
        <f>ROUND(C76*D76,2)</f>
        <v>99.5</v>
      </c>
      <c r="F76" s="11">
        <v>0</v>
      </c>
      <c r="G76" s="22">
        <f>ROUND(E76*F76,2)</f>
        <v>0</v>
      </c>
      <c r="H76" s="22">
        <f t="shared" si="3"/>
        <v>99.5</v>
      </c>
    </row>
    <row r="77" spans="1:8" x14ac:dyDescent="0.25">
      <c r="A77" s="7" t="s">
        <v>53</v>
      </c>
      <c r="C77" s="23"/>
      <c r="E77" s="23">
        <f>SUM(E72:E76)</f>
        <v>198.35</v>
      </c>
      <c r="G77" s="12">
        <f>SUM(G72:G76)</f>
        <v>0</v>
      </c>
      <c r="H77" s="12">
        <f t="shared" si="3"/>
        <v>198.35</v>
      </c>
    </row>
    <row r="78" spans="1:8" x14ac:dyDescent="0.25">
      <c r="A78" s="7" t="s">
        <v>54</v>
      </c>
      <c r="C78" s="23"/>
      <c r="E78" s="23">
        <f>+E68+E77</f>
        <v>1049.8700000000003</v>
      </c>
      <c r="G78" s="12">
        <f>+G68+G77</f>
        <v>0</v>
      </c>
      <c r="H78" s="12">
        <f t="shared" si="3"/>
        <v>1049.8699999999999</v>
      </c>
    </row>
    <row r="79" spans="1:8" x14ac:dyDescent="0.25">
      <c r="A79" s="7" t="s">
        <v>55</v>
      </c>
      <c r="C79" s="23"/>
      <c r="E79" s="23" t="e">
        <f>+#REF!-E78</f>
        <v>#REF!</v>
      </c>
      <c r="G79" s="12" t="e">
        <f>+#REF!-G78</f>
        <v>#REF!</v>
      </c>
      <c r="H79" s="12" t="e">
        <f t="shared" si="3"/>
        <v>#REF!</v>
      </c>
    </row>
    <row r="80" spans="1:8" x14ac:dyDescent="0.25">
      <c r="A80" t="s">
        <v>119</v>
      </c>
      <c r="C80" s="23"/>
      <c r="E80" s="23"/>
    </row>
    <row r="81" spans="1:5" x14ac:dyDescent="0.25">
      <c r="A81" t="s">
        <v>483</v>
      </c>
      <c r="C81" s="23"/>
      <c r="E81" s="23"/>
    </row>
    <row r="83" spans="1:5" x14ac:dyDescent="0.25">
      <c r="A83" s="7" t="s">
        <v>120</v>
      </c>
      <c r="C83" s="23"/>
      <c r="E83" s="23"/>
    </row>
    <row r="84" spans="1:5" x14ac:dyDescent="0.25">
      <c r="A84" s="7" t="s">
        <v>121</v>
      </c>
      <c r="C84" s="23"/>
      <c r="E84" s="23"/>
    </row>
    <row r="98" spans="1:8" x14ac:dyDescent="0.25">
      <c r="A98" t="str" cm="1">
        <f t="array" aca="1" ref="A98" ca="1">MID(CELL("filename",A1),FIND("]",CELL("filename",A1))+1,256)</f>
        <v>corn6</v>
      </c>
    </row>
    <row r="99" spans="1:8" x14ac:dyDescent="0.25">
      <c r="A99" s="7" t="s">
        <v>50</v>
      </c>
      <c r="E99" s="25">
        <f>VLOOKUP(A99,$A$1:$H$98,5,FALSE)</f>
        <v>851.52000000000044</v>
      </c>
    </row>
    <row r="100" spans="1:8" x14ac:dyDescent="0.25">
      <c r="A100" s="7" t="s">
        <v>288</v>
      </c>
      <c r="E100" s="25">
        <f>VLOOKUP(A100,$A$1:$H$98,5,FALSE)</f>
        <v>198.35</v>
      </c>
    </row>
    <row r="101" spans="1:8" x14ac:dyDescent="0.25">
      <c r="A101" s="7" t="s">
        <v>289</v>
      </c>
      <c r="E101" s="25">
        <f t="shared" ref="E101:E102" si="4">VLOOKUP(A101,$A$1:$H$98,5,FALSE)</f>
        <v>1049.8700000000003</v>
      </c>
    </row>
    <row r="102" spans="1:8" x14ac:dyDescent="0.25">
      <c r="A102" s="7" t="s">
        <v>55</v>
      </c>
      <c r="E102" s="25" t="e">
        <f t="shared" si="4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00B61-0B89-41B3-81CC-33AA1FAC69F8}">
  <sheetPr codeName="Sheet80"/>
  <dimension ref="A1:H116"/>
  <sheetViews>
    <sheetView workbookViewId="0">
      <selection activeCell="D7" sqref="D7"/>
    </sheetView>
  </sheetViews>
  <sheetFormatPr defaultRowHeight="15" x14ac:dyDescent="0.25"/>
  <cols>
    <col min="1" max="1" width="25.5703125" customWidth="1"/>
  </cols>
  <sheetData>
    <row r="1" spans="1:8" x14ac:dyDescent="0.25">
      <c r="A1" s="81" t="s">
        <v>225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373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523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10</v>
      </c>
      <c r="B7" s="9" t="s">
        <v>123</v>
      </c>
      <c r="C7" s="28">
        <f>IF(Calculator!B7="Soybeans",Calculator!B15,IF(Calculator!B20="Soybeans",Calculator!B28,13.66))</f>
        <v>10.6</v>
      </c>
      <c r="D7" s="29">
        <f>IF(Calculator!B7="Soybeans",Calculator!B11,IF(Calculator!B20="Soybeans",Calculator!B24,42))</f>
        <v>60</v>
      </c>
      <c r="E7" s="22">
        <f>ROUND(C7*D7,2)</f>
        <v>636</v>
      </c>
      <c r="F7" s="11">
        <v>0</v>
      </c>
      <c r="G7" s="22">
        <f>ROUND(E7*F7,2)</f>
        <v>0</v>
      </c>
      <c r="H7" s="22">
        <f>ROUND(E7-G7,2)</f>
        <v>636</v>
      </c>
    </row>
    <row r="8" spans="1:8" x14ac:dyDescent="0.25">
      <c r="A8" s="7" t="s">
        <v>11</v>
      </c>
      <c r="C8" s="23"/>
      <c r="E8" s="23">
        <f>SUM(E7:E7)</f>
        <v>636</v>
      </c>
      <c r="G8" s="12">
        <f>SUM(G7:G7)</f>
        <v>0</v>
      </c>
      <c r="H8" s="12">
        <f>ROUND(E8-G8,2)</f>
        <v>636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1</v>
      </c>
      <c r="E12" s="23">
        <f>ROUND(C12*D12,2)</f>
        <v>8.0500000000000007</v>
      </c>
      <c r="F12" s="16">
        <v>0</v>
      </c>
      <c r="G12" s="23">
        <f>ROUND(E12*F12,2)</f>
        <v>0</v>
      </c>
      <c r="H12" s="23">
        <f>ROUND(E12-G12,2)</f>
        <v>8.0500000000000007</v>
      </c>
    </row>
    <row r="13" spans="1:8" x14ac:dyDescent="0.25">
      <c r="A13" s="13" t="s">
        <v>17</v>
      </c>
      <c r="C13" s="23"/>
      <c r="E13" s="23"/>
    </row>
    <row r="14" spans="1:8" x14ac:dyDescent="0.25">
      <c r="A14" s="14" t="s">
        <v>135</v>
      </c>
      <c r="B14" s="14" t="s">
        <v>18</v>
      </c>
      <c r="C14" s="15">
        <v>0.32</v>
      </c>
      <c r="D14" s="14">
        <v>16</v>
      </c>
      <c r="E14" s="23">
        <f>ROUND(C14*D14,2)</f>
        <v>5.12</v>
      </c>
      <c r="F14" s="16">
        <v>0</v>
      </c>
      <c r="G14" s="23">
        <f>ROUND(E14*F14,2)</f>
        <v>0</v>
      </c>
      <c r="H14" s="23">
        <f>ROUND(E14-G14,2)</f>
        <v>5.12</v>
      </c>
    </row>
    <row r="15" spans="1:8" x14ac:dyDescent="0.25">
      <c r="A15" s="13" t="s">
        <v>20</v>
      </c>
      <c r="C15" s="23"/>
      <c r="E15" s="23"/>
    </row>
    <row r="16" spans="1:8" x14ac:dyDescent="0.25">
      <c r="A16" s="14" t="s">
        <v>124</v>
      </c>
      <c r="B16" s="14" t="s">
        <v>21</v>
      </c>
      <c r="C16" s="15">
        <v>32.25</v>
      </c>
      <c r="D16" s="14">
        <v>0.66</v>
      </c>
      <c r="E16" s="23">
        <f>ROUND(C16*D16,2)</f>
        <v>21.29</v>
      </c>
      <c r="F16" s="16">
        <v>0</v>
      </c>
      <c r="G16" s="23">
        <f>ROUND(E16*F16,2)</f>
        <v>0</v>
      </c>
      <c r="H16" s="23">
        <f>ROUND(E16-G16,2)</f>
        <v>21.29</v>
      </c>
    </row>
    <row r="17" spans="1:8" x14ac:dyDescent="0.25">
      <c r="A17" s="14" t="s">
        <v>22</v>
      </c>
      <c r="B17" s="14" t="s">
        <v>21</v>
      </c>
      <c r="C17" s="15">
        <v>25.56</v>
      </c>
      <c r="D17" s="14">
        <v>1</v>
      </c>
      <c r="E17" s="23">
        <f>ROUND(C17*D17,2)</f>
        <v>25.56</v>
      </c>
      <c r="F17" s="16">
        <v>0</v>
      </c>
      <c r="G17" s="23">
        <f>ROUND(E17*F17,2)</f>
        <v>0</v>
      </c>
      <c r="H17" s="23">
        <f>ROUND(E17-G17,2)</f>
        <v>25.56</v>
      </c>
    </row>
    <row r="18" spans="1:8" x14ac:dyDescent="0.25">
      <c r="A18" s="13" t="s">
        <v>23</v>
      </c>
      <c r="C18" s="23"/>
      <c r="E18" s="23"/>
    </row>
    <row r="19" spans="1:8" x14ac:dyDescent="0.25">
      <c r="A19" s="14" t="s">
        <v>319</v>
      </c>
      <c r="B19" s="14" t="s">
        <v>18</v>
      </c>
      <c r="C19" s="15">
        <v>4.46</v>
      </c>
      <c r="D19" s="14">
        <v>1.6</v>
      </c>
      <c r="E19" s="23">
        <f>ROUND(C19*D19,2)</f>
        <v>7.14</v>
      </c>
      <c r="F19" s="16">
        <v>0</v>
      </c>
      <c r="G19" s="23">
        <f>ROUND(E19*F19,2)</f>
        <v>0</v>
      </c>
      <c r="H19" s="23">
        <f>ROUND(E19-G19,2)</f>
        <v>7.14</v>
      </c>
    </row>
    <row r="20" spans="1:8" x14ac:dyDescent="0.25">
      <c r="A20" s="13" t="s">
        <v>24</v>
      </c>
      <c r="C20" s="23"/>
      <c r="E20" s="23"/>
    </row>
    <row r="21" spans="1:8" x14ac:dyDescent="0.25">
      <c r="A21" s="14" t="s">
        <v>25</v>
      </c>
      <c r="B21" s="14" t="s">
        <v>18</v>
      </c>
      <c r="C21" s="15">
        <v>0.12</v>
      </c>
      <c r="D21" s="14">
        <v>96</v>
      </c>
      <c r="E21" s="23">
        <f t="shared" ref="E21:E27" si="0">ROUND(C21*D21,2)</f>
        <v>11.52</v>
      </c>
      <c r="F21" s="16">
        <v>0</v>
      </c>
      <c r="G21" s="23">
        <f t="shared" ref="G21:G27" si="1">ROUND(E21*F21,2)</f>
        <v>0</v>
      </c>
      <c r="H21" s="23">
        <f t="shared" ref="H21:H27" si="2">ROUND(E21-G21,2)</f>
        <v>11.52</v>
      </c>
    </row>
    <row r="22" spans="1:8" x14ac:dyDescent="0.25">
      <c r="A22" s="14" t="s">
        <v>104</v>
      </c>
      <c r="B22" s="14" t="s">
        <v>26</v>
      </c>
      <c r="C22" s="15">
        <v>11.55</v>
      </c>
      <c r="D22" s="14">
        <v>1</v>
      </c>
      <c r="E22" s="23">
        <f t="shared" si="0"/>
        <v>11.55</v>
      </c>
      <c r="F22" s="16">
        <v>0</v>
      </c>
      <c r="G22" s="23">
        <f t="shared" si="1"/>
        <v>0</v>
      </c>
      <c r="H22" s="23">
        <f t="shared" si="2"/>
        <v>11.55</v>
      </c>
    </row>
    <row r="23" spans="1:8" x14ac:dyDescent="0.25">
      <c r="A23" s="14" t="s">
        <v>221</v>
      </c>
      <c r="B23" s="14" t="s">
        <v>18</v>
      </c>
      <c r="C23" s="15">
        <v>7.75</v>
      </c>
      <c r="D23" s="14">
        <v>3.5</v>
      </c>
      <c r="E23" s="23">
        <f t="shared" si="0"/>
        <v>27.13</v>
      </c>
      <c r="F23" s="16">
        <v>0</v>
      </c>
      <c r="G23" s="23">
        <f t="shared" si="1"/>
        <v>0</v>
      </c>
      <c r="H23" s="23">
        <f t="shared" si="2"/>
        <v>27.13</v>
      </c>
    </row>
    <row r="24" spans="1:8" x14ac:dyDescent="0.25">
      <c r="A24" s="14" t="s">
        <v>105</v>
      </c>
      <c r="B24" s="14" t="s">
        <v>18</v>
      </c>
      <c r="C24" s="15">
        <v>0.32</v>
      </c>
      <c r="D24" s="14">
        <v>64</v>
      </c>
      <c r="E24" s="23">
        <f t="shared" si="0"/>
        <v>20.48</v>
      </c>
      <c r="F24" s="16">
        <v>0</v>
      </c>
      <c r="G24" s="23">
        <f t="shared" si="1"/>
        <v>0</v>
      </c>
      <c r="H24" s="23">
        <f t="shared" si="2"/>
        <v>20.48</v>
      </c>
    </row>
    <row r="25" spans="1:8" x14ac:dyDescent="0.25">
      <c r="A25" s="14" t="s">
        <v>139</v>
      </c>
      <c r="B25" s="14" t="s">
        <v>26</v>
      </c>
      <c r="C25" s="15">
        <v>6.86</v>
      </c>
      <c r="D25" s="14">
        <v>2</v>
      </c>
      <c r="E25" s="23">
        <f t="shared" si="0"/>
        <v>13.72</v>
      </c>
      <c r="F25" s="16">
        <v>0</v>
      </c>
      <c r="G25" s="23">
        <f t="shared" si="1"/>
        <v>0</v>
      </c>
      <c r="H25" s="23">
        <f t="shared" si="2"/>
        <v>13.72</v>
      </c>
    </row>
    <row r="26" spans="1:8" x14ac:dyDescent="0.25">
      <c r="A26" s="14" t="s">
        <v>369</v>
      </c>
      <c r="B26" s="14" t="s">
        <v>18</v>
      </c>
      <c r="C26" s="15">
        <v>1.06</v>
      </c>
      <c r="D26" s="14">
        <v>12.8</v>
      </c>
      <c r="E26" s="23">
        <f t="shared" si="0"/>
        <v>13.57</v>
      </c>
      <c r="F26" s="16">
        <v>0</v>
      </c>
      <c r="G26" s="23">
        <f t="shared" si="1"/>
        <v>0</v>
      </c>
      <c r="H26" s="23">
        <f t="shared" si="2"/>
        <v>13.57</v>
      </c>
    </row>
    <row r="27" spans="1:8" x14ac:dyDescent="0.25">
      <c r="A27" s="14" t="s">
        <v>74</v>
      </c>
      <c r="B27" s="14" t="s">
        <v>26</v>
      </c>
      <c r="C27" s="15">
        <v>7.79</v>
      </c>
      <c r="D27" s="14">
        <v>1</v>
      </c>
      <c r="E27" s="23">
        <f t="shared" si="0"/>
        <v>7.79</v>
      </c>
      <c r="F27" s="16">
        <v>0</v>
      </c>
      <c r="G27" s="23">
        <f t="shared" si="1"/>
        <v>0</v>
      </c>
      <c r="H27" s="23">
        <f t="shared" si="2"/>
        <v>7.79</v>
      </c>
    </row>
    <row r="28" spans="1:8" x14ac:dyDescent="0.25">
      <c r="A28" s="13" t="s">
        <v>27</v>
      </c>
      <c r="C28" s="23"/>
      <c r="E28" s="23"/>
    </row>
    <row r="29" spans="1:8" x14ac:dyDescent="0.25">
      <c r="A29" s="14" t="s">
        <v>222</v>
      </c>
      <c r="B29" s="14" t="s">
        <v>18</v>
      </c>
      <c r="C29" s="15">
        <v>0.77</v>
      </c>
      <c r="D29" s="14">
        <v>1</v>
      </c>
      <c r="E29" s="23">
        <f>ROUND(C29*D29,2)</f>
        <v>0.77</v>
      </c>
      <c r="F29" s="16">
        <v>0</v>
      </c>
      <c r="G29" s="23">
        <f>ROUND(E29*F29,2)</f>
        <v>0</v>
      </c>
      <c r="H29" s="23">
        <f>ROUND(E29-G29,2)</f>
        <v>0.77</v>
      </c>
    </row>
    <row r="30" spans="1:8" x14ac:dyDescent="0.25">
      <c r="A30" s="14" t="s">
        <v>110</v>
      </c>
      <c r="B30" s="14" t="s">
        <v>18</v>
      </c>
      <c r="C30" s="15">
        <v>0.42</v>
      </c>
      <c r="D30" s="14">
        <v>1.05</v>
      </c>
      <c r="E30" s="23">
        <f>ROUND(C30*D30,2)</f>
        <v>0.44</v>
      </c>
      <c r="F30" s="16">
        <v>0</v>
      </c>
      <c r="G30" s="23">
        <f>ROUND(E30*F30,2)</f>
        <v>0</v>
      </c>
      <c r="H30" s="23">
        <f>ROUND(E30-G30,2)</f>
        <v>0.44</v>
      </c>
    </row>
    <row r="31" spans="1:8" x14ac:dyDescent="0.25">
      <c r="A31" s="13" t="s">
        <v>33</v>
      </c>
      <c r="C31" s="23"/>
      <c r="E31" s="23"/>
    </row>
    <row r="32" spans="1:8" x14ac:dyDescent="0.25">
      <c r="A32" s="14" t="s">
        <v>142</v>
      </c>
      <c r="B32" s="14" t="s">
        <v>29</v>
      </c>
      <c r="C32" s="15">
        <v>1.4</v>
      </c>
      <c r="D32" s="14">
        <v>50</v>
      </c>
      <c r="E32" s="23">
        <f>ROUND(C32*D32,2)</f>
        <v>70</v>
      </c>
      <c r="F32" s="16">
        <v>0</v>
      </c>
      <c r="G32" s="23">
        <f>ROUND(E32*F32,2)</f>
        <v>0</v>
      </c>
      <c r="H32" s="23">
        <f>ROUND(E32-G32,2)</f>
        <v>70</v>
      </c>
    </row>
    <row r="33" spans="1:8" x14ac:dyDescent="0.25">
      <c r="A33" s="13" t="s">
        <v>113</v>
      </c>
      <c r="C33" s="23"/>
      <c r="E33" s="23"/>
    </row>
    <row r="34" spans="1:8" x14ac:dyDescent="0.25">
      <c r="A34" s="14" t="s">
        <v>114</v>
      </c>
      <c r="B34" s="14" t="s">
        <v>26</v>
      </c>
      <c r="C34" s="15">
        <v>3.3</v>
      </c>
      <c r="D34" s="14">
        <v>1.45</v>
      </c>
      <c r="E34" s="23">
        <f>ROUND(C34*D34,2)</f>
        <v>4.79</v>
      </c>
      <c r="F34" s="16">
        <v>0</v>
      </c>
      <c r="G34" s="23">
        <f>ROUND(E34*F34,2)</f>
        <v>0</v>
      </c>
      <c r="H34" s="23">
        <f>ROUND(E34-G34,2)</f>
        <v>4.79</v>
      </c>
    </row>
    <row r="35" spans="1:8" x14ac:dyDescent="0.25">
      <c r="A35" s="13" t="s">
        <v>61</v>
      </c>
      <c r="C35" s="23"/>
      <c r="E35" s="23"/>
    </row>
    <row r="36" spans="1:8" x14ac:dyDescent="0.25">
      <c r="A36" s="14" t="s">
        <v>62</v>
      </c>
      <c r="B36" s="14" t="s">
        <v>48</v>
      </c>
      <c r="C36" s="15">
        <v>9</v>
      </c>
      <c r="D36" s="14">
        <v>1</v>
      </c>
      <c r="E36" s="23">
        <f>ROUND(C36*D36,2)</f>
        <v>9</v>
      </c>
      <c r="F36" s="16">
        <v>0</v>
      </c>
      <c r="G36" s="23">
        <f>ROUND(E36*F36,2)</f>
        <v>0</v>
      </c>
      <c r="H36" s="23">
        <f>ROUND(E36-G36,2)</f>
        <v>9</v>
      </c>
    </row>
    <row r="37" spans="1:8" x14ac:dyDescent="0.25">
      <c r="A37" s="13" t="s">
        <v>130</v>
      </c>
      <c r="C37" s="23"/>
      <c r="E37" s="23"/>
    </row>
    <row r="38" spans="1:8" x14ac:dyDescent="0.25">
      <c r="A38" s="14" t="s">
        <v>143</v>
      </c>
      <c r="B38" s="14" t="s">
        <v>123</v>
      </c>
      <c r="C38" s="15">
        <v>0.28999999999999998</v>
      </c>
      <c r="D38" s="14">
        <v>40</v>
      </c>
      <c r="E38" s="23">
        <f>ROUND(C38*D38,2)</f>
        <v>11.6</v>
      </c>
      <c r="F38" s="16">
        <v>0</v>
      </c>
      <c r="G38" s="23">
        <f>ROUND(E38*F38,2)</f>
        <v>0</v>
      </c>
      <c r="H38" s="23">
        <f>ROUND(E38-G38,2)</f>
        <v>11.6</v>
      </c>
    </row>
    <row r="39" spans="1:8" x14ac:dyDescent="0.25">
      <c r="A39" s="13" t="s">
        <v>34</v>
      </c>
      <c r="C39" s="23"/>
      <c r="E39" s="23"/>
    </row>
    <row r="40" spans="1:8" x14ac:dyDescent="0.25">
      <c r="A40" s="14" t="s">
        <v>35</v>
      </c>
      <c r="B40" s="14" t="s">
        <v>36</v>
      </c>
      <c r="C40" s="15">
        <v>63.67</v>
      </c>
      <c r="D40" s="14">
        <v>0.33300000000000002</v>
      </c>
      <c r="E40" s="23">
        <f>ROUND(C40*D40,2)</f>
        <v>21.2</v>
      </c>
      <c r="F40" s="16">
        <v>0</v>
      </c>
      <c r="G40" s="23">
        <f>ROUND(E40*F40,2)</f>
        <v>0</v>
      </c>
      <c r="H40" s="23">
        <f>ROUND(E40-G40,2)</f>
        <v>21.2</v>
      </c>
    </row>
    <row r="41" spans="1:8" x14ac:dyDescent="0.25">
      <c r="A41" s="13" t="s">
        <v>115</v>
      </c>
      <c r="C41" s="23"/>
      <c r="E41" s="23"/>
    </row>
    <row r="42" spans="1:8" x14ac:dyDescent="0.25">
      <c r="A42" s="14" t="s">
        <v>144</v>
      </c>
      <c r="B42" s="14" t="s">
        <v>48</v>
      </c>
      <c r="C42" s="15">
        <v>6.5</v>
      </c>
      <c r="D42" s="14">
        <v>1</v>
      </c>
      <c r="E42" s="23">
        <f>ROUND(C42*D42,2)</f>
        <v>6.5</v>
      </c>
      <c r="F42" s="16">
        <v>0</v>
      </c>
      <c r="G42" s="23">
        <f>ROUND(E42*F42,2)</f>
        <v>0</v>
      </c>
      <c r="H42" s="23">
        <f>ROUND(E42-G42,2)</f>
        <v>6.5</v>
      </c>
    </row>
    <row r="43" spans="1:8" x14ac:dyDescent="0.25">
      <c r="A43" s="13" t="s">
        <v>117</v>
      </c>
      <c r="C43" s="23"/>
      <c r="E43" s="23"/>
    </row>
    <row r="44" spans="1:8" x14ac:dyDescent="0.25">
      <c r="A44" s="14" t="s">
        <v>118</v>
      </c>
      <c r="B44" s="14" t="s">
        <v>48</v>
      </c>
      <c r="C44" s="15">
        <v>10</v>
      </c>
      <c r="D44" s="14">
        <v>0.33300000000000002</v>
      </c>
      <c r="E44" s="23">
        <f>ROUND(C44*D44,2)</f>
        <v>3.33</v>
      </c>
      <c r="F44" s="16">
        <v>0</v>
      </c>
      <c r="G44" s="23">
        <f>ROUND(E44*F44,2)</f>
        <v>0</v>
      </c>
      <c r="H44" s="23">
        <f>ROUND(E44-G44,2)</f>
        <v>3.33</v>
      </c>
    </row>
    <row r="45" spans="1:8" x14ac:dyDescent="0.25">
      <c r="A45" s="13" t="s">
        <v>37</v>
      </c>
      <c r="C45" s="23"/>
      <c r="E45" s="23"/>
    </row>
    <row r="46" spans="1:8" x14ac:dyDescent="0.25">
      <c r="A46" s="14" t="s">
        <v>38</v>
      </c>
      <c r="B46" s="14" t="s">
        <v>39</v>
      </c>
      <c r="C46" s="15">
        <v>19.28</v>
      </c>
      <c r="D46" s="14">
        <v>0.2407</v>
      </c>
      <c r="E46" s="23">
        <f>ROUND(C46*D46,2)</f>
        <v>4.6399999999999997</v>
      </c>
      <c r="F46" s="16">
        <v>0</v>
      </c>
      <c r="G46" s="23">
        <f>ROUND(E46*F46,2)</f>
        <v>0</v>
      </c>
      <c r="H46" s="23">
        <f>ROUND(E46-G46,2)</f>
        <v>4.6399999999999997</v>
      </c>
    </row>
    <row r="47" spans="1:8" x14ac:dyDescent="0.25">
      <c r="A47" s="14" t="s">
        <v>133</v>
      </c>
      <c r="B47" s="14" t="s">
        <v>39</v>
      </c>
      <c r="C47" s="15">
        <v>19.28</v>
      </c>
      <c r="D47" s="14">
        <v>8.5099999999999995E-2</v>
      </c>
      <c r="E47" s="23">
        <f>ROUND(C47*D47,2)</f>
        <v>1.64</v>
      </c>
      <c r="F47" s="16">
        <v>0</v>
      </c>
      <c r="G47" s="23">
        <f>ROUND(E47*F47,2)</f>
        <v>0</v>
      </c>
      <c r="H47" s="23">
        <f>ROUND(E47-G47,2)</f>
        <v>1.64</v>
      </c>
    </row>
    <row r="48" spans="1:8" x14ac:dyDescent="0.25">
      <c r="A48" s="14" t="s">
        <v>91</v>
      </c>
      <c r="B48" s="14" t="s">
        <v>39</v>
      </c>
      <c r="C48" s="15">
        <v>19.28</v>
      </c>
      <c r="D48" s="14">
        <v>5.8799999999999998E-2</v>
      </c>
      <c r="E48" s="23">
        <f>ROUND(C48*D48,2)</f>
        <v>1.1299999999999999</v>
      </c>
      <c r="F48" s="16">
        <v>0</v>
      </c>
      <c r="G48" s="23">
        <f>ROUND(E48*F48,2)</f>
        <v>0</v>
      </c>
      <c r="H48" s="23">
        <f>ROUND(E48-G48,2)</f>
        <v>1.1299999999999999</v>
      </c>
    </row>
    <row r="49" spans="1:8" x14ac:dyDescent="0.25">
      <c r="A49" s="13" t="s">
        <v>43</v>
      </c>
      <c r="C49" s="23"/>
      <c r="E49" s="23"/>
    </row>
    <row r="50" spans="1:8" x14ac:dyDescent="0.25">
      <c r="A50" s="14" t="s">
        <v>42</v>
      </c>
      <c r="B50" s="14" t="s">
        <v>39</v>
      </c>
      <c r="C50" s="15">
        <v>9.06</v>
      </c>
      <c r="D50" s="14">
        <v>5.0799999999999998E-2</v>
      </c>
      <c r="E50" s="23">
        <f>ROUND(C50*D50,2)</f>
        <v>0.46</v>
      </c>
      <c r="F50" s="16">
        <v>0</v>
      </c>
      <c r="G50" s="23">
        <f>ROUND(E50*F50,2)</f>
        <v>0</v>
      </c>
      <c r="H50" s="23">
        <f>ROUND(E50-G50,2)</f>
        <v>0.46</v>
      </c>
    </row>
    <row r="51" spans="1:8" x14ac:dyDescent="0.25">
      <c r="A51" s="14" t="s">
        <v>91</v>
      </c>
      <c r="B51" s="14" t="s">
        <v>39</v>
      </c>
      <c r="C51" s="15">
        <v>9.06</v>
      </c>
      <c r="D51" s="14">
        <v>2.9399999999999999E-2</v>
      </c>
      <c r="E51" s="23">
        <f>ROUND(C51*D51,2)</f>
        <v>0.27</v>
      </c>
      <c r="F51" s="16">
        <v>0</v>
      </c>
      <c r="G51" s="23">
        <f>ROUND(E51*F51,2)</f>
        <v>0</v>
      </c>
      <c r="H51" s="23">
        <f>ROUND(E51-G51,2)</f>
        <v>0.27</v>
      </c>
    </row>
    <row r="52" spans="1:8" x14ac:dyDescent="0.25">
      <c r="A52" s="14" t="s">
        <v>44</v>
      </c>
      <c r="B52" s="14" t="s">
        <v>39</v>
      </c>
      <c r="C52" s="15">
        <v>19.239999999999998</v>
      </c>
      <c r="D52" s="14">
        <v>0.34610000000000002</v>
      </c>
      <c r="E52" s="23">
        <f>ROUND(C52*D52,2)</f>
        <v>6.66</v>
      </c>
      <c r="F52" s="16">
        <v>0</v>
      </c>
      <c r="G52" s="23">
        <f>ROUND(E52*F52,2)</f>
        <v>0</v>
      </c>
      <c r="H52" s="23">
        <f>ROUND(E52-G52,2)</f>
        <v>6.66</v>
      </c>
    </row>
    <row r="53" spans="1:8" x14ac:dyDescent="0.25">
      <c r="A53" s="13" t="s">
        <v>45</v>
      </c>
      <c r="C53" s="23"/>
      <c r="E53" s="23"/>
    </row>
    <row r="54" spans="1:8" x14ac:dyDescent="0.25">
      <c r="A54" s="14" t="s">
        <v>38</v>
      </c>
      <c r="B54" s="14" t="s">
        <v>19</v>
      </c>
      <c r="C54" s="15">
        <v>2.94</v>
      </c>
      <c r="D54" s="14">
        <v>3.7172000000000001</v>
      </c>
      <c r="E54" s="23">
        <f>ROUND(C54*D54,2)</f>
        <v>10.93</v>
      </c>
      <c r="F54" s="16">
        <v>0</v>
      </c>
      <c r="G54" s="23">
        <f>ROUND(E54*F54,2)</f>
        <v>0</v>
      </c>
      <c r="H54" s="23">
        <f>ROUND(E54-G54,2)</f>
        <v>10.93</v>
      </c>
    </row>
    <row r="55" spans="1:8" x14ac:dyDescent="0.25">
      <c r="A55" s="14" t="s">
        <v>133</v>
      </c>
      <c r="B55" s="14" t="s">
        <v>19</v>
      </c>
      <c r="C55" s="15">
        <v>2.94</v>
      </c>
      <c r="D55" s="14">
        <v>1.4244000000000001</v>
      </c>
      <c r="E55" s="23">
        <f>ROUND(C55*D55,2)</f>
        <v>4.1900000000000004</v>
      </c>
      <c r="F55" s="16">
        <v>0</v>
      </c>
      <c r="G55" s="23">
        <f>ROUND(E55*F55,2)</f>
        <v>0</v>
      </c>
      <c r="H55" s="23">
        <f>ROUND(E55-G55,2)</f>
        <v>4.1900000000000004</v>
      </c>
    </row>
    <row r="56" spans="1:8" x14ac:dyDescent="0.25">
      <c r="A56" s="14" t="s">
        <v>91</v>
      </c>
      <c r="B56" s="14" t="s">
        <v>19</v>
      </c>
      <c r="C56" s="15">
        <v>2.94</v>
      </c>
      <c r="D56" s="14">
        <v>0.74839999999999995</v>
      </c>
      <c r="E56" s="23">
        <f>ROUND(C56*D56,2)</f>
        <v>2.2000000000000002</v>
      </c>
      <c r="F56" s="16">
        <v>0</v>
      </c>
      <c r="G56" s="23">
        <f>ROUND(E56*F56,2)</f>
        <v>0</v>
      </c>
      <c r="H56" s="23">
        <f>ROUND(E56-G56,2)</f>
        <v>2.2000000000000002</v>
      </c>
    </row>
    <row r="57" spans="1:8" x14ac:dyDescent="0.25">
      <c r="A57" s="13" t="s">
        <v>47</v>
      </c>
      <c r="C57" s="23"/>
      <c r="E57" s="23"/>
    </row>
    <row r="58" spans="1:8" x14ac:dyDescent="0.25">
      <c r="A58" s="14" t="s">
        <v>42</v>
      </c>
      <c r="B58" s="14" t="s">
        <v>48</v>
      </c>
      <c r="C58" s="15">
        <v>8.76</v>
      </c>
      <c r="D58" s="14">
        <v>1</v>
      </c>
      <c r="E58" s="23">
        <f>ROUND(C58*D58,2)</f>
        <v>8.76</v>
      </c>
      <c r="F58" s="16">
        <v>0</v>
      </c>
      <c r="G58" s="23">
        <f>ROUND(E58*F58,2)</f>
        <v>0</v>
      </c>
      <c r="H58" s="23">
        <f t="shared" ref="H58:H64" si="3">ROUND(E58-G58,2)</f>
        <v>8.76</v>
      </c>
    </row>
    <row r="59" spans="1:8" x14ac:dyDescent="0.25">
      <c r="A59" s="14" t="s">
        <v>38</v>
      </c>
      <c r="B59" s="14" t="s">
        <v>48</v>
      </c>
      <c r="C59" s="15">
        <v>2.98</v>
      </c>
      <c r="D59" s="14">
        <v>1</v>
      </c>
      <c r="E59" s="23">
        <f>ROUND(C59*D59,2)</f>
        <v>2.98</v>
      </c>
      <c r="F59" s="16">
        <v>0</v>
      </c>
      <c r="G59" s="23">
        <f>ROUND(E59*F59,2)</f>
        <v>0</v>
      </c>
      <c r="H59" s="23">
        <f t="shared" si="3"/>
        <v>2.98</v>
      </c>
    </row>
    <row r="60" spans="1:8" x14ac:dyDescent="0.25">
      <c r="A60" s="14" t="s">
        <v>133</v>
      </c>
      <c r="B60" s="14" t="s">
        <v>48</v>
      </c>
      <c r="C60" s="15">
        <v>4.97</v>
      </c>
      <c r="D60" s="14">
        <v>1</v>
      </c>
      <c r="E60" s="23">
        <f>ROUND(C60*D60,2)</f>
        <v>4.97</v>
      </c>
      <c r="F60" s="16">
        <v>0</v>
      </c>
      <c r="G60" s="23">
        <f>ROUND(E60*F60,2)</f>
        <v>0</v>
      </c>
      <c r="H60" s="23">
        <f t="shared" si="3"/>
        <v>4.97</v>
      </c>
    </row>
    <row r="61" spans="1:8" x14ac:dyDescent="0.25">
      <c r="A61" s="14" t="s">
        <v>91</v>
      </c>
      <c r="B61" s="14" t="s">
        <v>48</v>
      </c>
      <c r="C61" s="15">
        <v>1.1000000000000001</v>
      </c>
      <c r="D61" s="14">
        <v>1</v>
      </c>
      <c r="E61" s="23">
        <f>ROUND(C61*D61,2)</f>
        <v>1.1000000000000001</v>
      </c>
      <c r="F61" s="16">
        <v>0</v>
      </c>
      <c r="G61" s="23">
        <f>ROUND(E61*F61,2)</f>
        <v>0</v>
      </c>
      <c r="H61" s="23">
        <f t="shared" si="3"/>
        <v>1.1000000000000001</v>
      </c>
    </row>
    <row r="62" spans="1:8" x14ac:dyDescent="0.25">
      <c r="A62" s="9" t="s">
        <v>49</v>
      </c>
      <c r="B62" s="9" t="s">
        <v>48</v>
      </c>
      <c r="C62" s="10">
        <v>12.56</v>
      </c>
      <c r="D62" s="9">
        <v>1</v>
      </c>
      <c r="E62" s="22">
        <f>ROUND(C62*D62,2)</f>
        <v>12.56</v>
      </c>
      <c r="F62" s="11">
        <v>0</v>
      </c>
      <c r="G62" s="22">
        <f>ROUND(E62*F62,2)</f>
        <v>0</v>
      </c>
      <c r="H62" s="22">
        <f t="shared" si="3"/>
        <v>12.56</v>
      </c>
    </row>
    <row r="63" spans="1:8" x14ac:dyDescent="0.25">
      <c r="A63" s="7" t="s">
        <v>50</v>
      </c>
      <c r="C63" s="23"/>
      <c r="E63" s="23">
        <f>SUM(E12:E62)</f>
        <v>363.03999999999996</v>
      </c>
      <c r="G63" s="12">
        <f>SUM(G12:G62)</f>
        <v>0</v>
      </c>
      <c r="H63" s="12">
        <f t="shared" si="3"/>
        <v>363.04</v>
      </c>
    </row>
    <row r="64" spans="1:8" x14ac:dyDescent="0.25">
      <c r="A64" s="7" t="s">
        <v>51</v>
      </c>
      <c r="C64" s="23"/>
      <c r="E64" s="23" t="e">
        <f>+#REF!-E63</f>
        <v>#REF!</v>
      </c>
      <c r="G64" s="12" t="e">
        <f>+#REF!-G63</f>
        <v>#REF!</v>
      </c>
      <c r="H64" s="12" t="e">
        <f t="shared" si="3"/>
        <v>#REF!</v>
      </c>
    </row>
    <row r="65" spans="1:8" x14ac:dyDescent="0.25">
      <c r="A65" t="s">
        <v>12</v>
      </c>
      <c r="C65" s="23"/>
      <c r="E65" s="23"/>
    </row>
    <row r="66" spans="1:8" x14ac:dyDescent="0.25">
      <c r="A66" s="7" t="s">
        <v>52</v>
      </c>
      <c r="C66" s="23"/>
      <c r="E66" s="23"/>
    </row>
    <row r="67" spans="1:8" x14ac:dyDescent="0.25">
      <c r="A67" s="14" t="s">
        <v>42</v>
      </c>
      <c r="B67" s="14" t="s">
        <v>48</v>
      </c>
      <c r="C67" s="15">
        <v>24.09</v>
      </c>
      <c r="D67" s="14">
        <v>1</v>
      </c>
      <c r="E67" s="23">
        <f>ROUND(C67*D67,2)</f>
        <v>24.09</v>
      </c>
      <c r="F67" s="16">
        <v>0</v>
      </c>
      <c r="G67" s="23">
        <f>ROUND(E67*F67,2)</f>
        <v>0</v>
      </c>
      <c r="H67" s="23">
        <f t="shared" ref="H67:H73" si="4">ROUND(E67-G67,2)</f>
        <v>24.09</v>
      </c>
    </row>
    <row r="68" spans="1:8" x14ac:dyDescent="0.25">
      <c r="A68" s="14" t="s">
        <v>38</v>
      </c>
      <c r="B68" s="14" t="s">
        <v>48</v>
      </c>
      <c r="C68" s="15">
        <v>22.98</v>
      </c>
      <c r="D68" s="14">
        <v>1</v>
      </c>
      <c r="E68" s="23">
        <f>ROUND(C68*D68,2)</f>
        <v>22.98</v>
      </c>
      <c r="F68" s="16">
        <v>0</v>
      </c>
      <c r="G68" s="23">
        <f>ROUND(E68*F68,2)</f>
        <v>0</v>
      </c>
      <c r="H68" s="23">
        <f t="shared" si="4"/>
        <v>22.98</v>
      </c>
    </row>
    <row r="69" spans="1:8" x14ac:dyDescent="0.25">
      <c r="A69" s="14" t="s">
        <v>133</v>
      </c>
      <c r="B69" s="14" t="s">
        <v>48</v>
      </c>
      <c r="C69" s="15">
        <v>23.78</v>
      </c>
      <c r="D69" s="14">
        <v>1</v>
      </c>
      <c r="E69" s="23">
        <f>ROUND(C69*D69,2)</f>
        <v>23.78</v>
      </c>
      <c r="F69" s="16">
        <v>0</v>
      </c>
      <c r="G69" s="23">
        <f>ROUND(E69*F69,2)</f>
        <v>0</v>
      </c>
      <c r="H69" s="23">
        <f t="shared" si="4"/>
        <v>23.78</v>
      </c>
    </row>
    <row r="70" spans="1:8" x14ac:dyDescent="0.25">
      <c r="A70" s="9" t="s">
        <v>91</v>
      </c>
      <c r="B70" s="9" t="s">
        <v>48</v>
      </c>
      <c r="C70" s="10">
        <v>8.94</v>
      </c>
      <c r="D70" s="9">
        <v>1</v>
      </c>
      <c r="E70" s="22">
        <f>ROUND(C70*D70,2)</f>
        <v>8.94</v>
      </c>
      <c r="F70" s="11">
        <v>0</v>
      </c>
      <c r="G70" s="22">
        <f>ROUND(E70*F70,2)</f>
        <v>0</v>
      </c>
      <c r="H70" s="22">
        <f t="shared" si="4"/>
        <v>8.94</v>
      </c>
    </row>
    <row r="71" spans="1:8" x14ac:dyDescent="0.25">
      <c r="A71" s="7" t="s">
        <v>53</v>
      </c>
      <c r="C71" s="23"/>
      <c r="E71" s="23">
        <f>SUM(E67:E70)</f>
        <v>79.789999999999992</v>
      </c>
      <c r="G71" s="12">
        <f>SUM(G67:G70)</f>
        <v>0</v>
      </c>
      <c r="H71" s="12">
        <f t="shared" si="4"/>
        <v>79.790000000000006</v>
      </c>
    </row>
    <row r="72" spans="1:8" x14ac:dyDescent="0.25">
      <c r="A72" s="7" t="s">
        <v>54</v>
      </c>
      <c r="C72" s="23"/>
      <c r="E72" s="23">
        <f>+E63+E71</f>
        <v>442.82999999999993</v>
      </c>
      <c r="G72" s="12">
        <f>+G63+G71</f>
        <v>0</v>
      </c>
      <c r="H72" s="12">
        <f t="shared" si="4"/>
        <v>442.83</v>
      </c>
    </row>
    <row r="73" spans="1:8" x14ac:dyDescent="0.25">
      <c r="A73" s="7" t="s">
        <v>55</v>
      </c>
      <c r="C73" s="23"/>
      <c r="E73" s="23" t="e">
        <f>+#REF!-E72</f>
        <v>#REF!</v>
      </c>
      <c r="G73" s="12" t="e">
        <f>+#REF!-G72</f>
        <v>#REF!</v>
      </c>
      <c r="H73" s="12" t="e">
        <f t="shared" si="4"/>
        <v>#REF!</v>
      </c>
    </row>
    <row r="74" spans="1:8" x14ac:dyDescent="0.25">
      <c r="A74" t="s">
        <v>119</v>
      </c>
      <c r="C74" s="23"/>
      <c r="E74" s="23"/>
    </row>
    <row r="75" spans="1:8" x14ac:dyDescent="0.25">
      <c r="A75" t="s">
        <v>483</v>
      </c>
      <c r="C75" s="23"/>
      <c r="E75" s="23"/>
    </row>
    <row r="76" spans="1:8" x14ac:dyDescent="0.25">
      <c r="C76" s="23"/>
      <c r="E76" s="23"/>
    </row>
    <row r="77" spans="1:8" x14ac:dyDescent="0.25">
      <c r="A77" s="7" t="s">
        <v>120</v>
      </c>
      <c r="C77" s="23"/>
      <c r="E77" s="23"/>
    </row>
    <row r="78" spans="1:8" x14ac:dyDescent="0.25">
      <c r="A78" s="7" t="s">
        <v>121</v>
      </c>
      <c r="C78" s="23"/>
      <c r="E78" s="23"/>
    </row>
    <row r="98" spans="1:8" x14ac:dyDescent="0.25">
      <c r="A98" t="str" cm="1">
        <f t="array" aca="1" ref="A98" ca="1">MID(CELL("filename",A1),FIND("]",CELL("filename",A1))+1,256)</f>
        <v>soy13</v>
      </c>
    </row>
    <row r="99" spans="1:8" x14ac:dyDescent="0.25">
      <c r="A99" s="7" t="s">
        <v>50</v>
      </c>
      <c r="E99" s="25">
        <f>VLOOKUP(A99,$A$1:$H$98,5,FALSE)</f>
        <v>363.03999999999996</v>
      </c>
    </row>
    <row r="100" spans="1:8" x14ac:dyDescent="0.25">
      <c r="A100" s="7" t="s">
        <v>288</v>
      </c>
      <c r="E100" s="25">
        <f>VLOOKUP(A100,$A$1:$H$98,5,FALSE)</f>
        <v>79.789999999999992</v>
      </c>
    </row>
    <row r="101" spans="1:8" x14ac:dyDescent="0.25">
      <c r="A101" s="7" t="s">
        <v>289</v>
      </c>
      <c r="E101" s="25">
        <f t="shared" ref="E101:E102" si="5">VLOOKUP(A101,$A$1:$H$98,5,FALSE)</f>
        <v>442.82999999999993</v>
      </c>
    </row>
    <row r="102" spans="1:8" x14ac:dyDescent="0.25">
      <c r="A102" s="7" t="s">
        <v>55</v>
      </c>
      <c r="E102" s="25" t="e">
        <f t="shared" si="5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10043-7AFD-4F3B-88F5-72752539D998}">
  <sheetPr codeName="Sheet81"/>
  <dimension ref="A1:H116"/>
  <sheetViews>
    <sheetView topLeftCell="A4" workbookViewId="0">
      <selection activeCell="D7" sqref="D7"/>
    </sheetView>
  </sheetViews>
  <sheetFormatPr defaultRowHeight="15" x14ac:dyDescent="0.25"/>
  <cols>
    <col min="1" max="1" width="25.5703125" customWidth="1"/>
  </cols>
  <sheetData>
    <row r="1" spans="1:8" x14ac:dyDescent="0.25">
      <c r="A1" s="81" t="s">
        <v>226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372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522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10</v>
      </c>
      <c r="B7" s="9" t="s">
        <v>123</v>
      </c>
      <c r="C7" s="28">
        <f>IF(Calculator!B7="Soybeans",Calculator!B15,IF(Calculator!B20="Soybeans",Calculator!B28,13.66))</f>
        <v>10.6</v>
      </c>
      <c r="D7" s="29">
        <f>IF(Calculator!B7="Soybeans",Calculator!B11,IF(Calculator!B20="Soybeans",Calculator!B24,42))</f>
        <v>60</v>
      </c>
      <c r="E7" s="22">
        <f>ROUND(C7*D7,2)</f>
        <v>636</v>
      </c>
      <c r="F7" s="11">
        <v>0</v>
      </c>
      <c r="G7" s="22">
        <f>ROUND(E7*F7,2)</f>
        <v>0</v>
      </c>
      <c r="H7" s="22">
        <f>ROUND(E7-G7,2)</f>
        <v>636</v>
      </c>
    </row>
    <row r="8" spans="1:8" x14ac:dyDescent="0.25">
      <c r="A8" s="7" t="s">
        <v>11</v>
      </c>
      <c r="C8" s="23"/>
      <c r="E8" s="23">
        <f>SUM(E7:E7)</f>
        <v>636</v>
      </c>
      <c r="G8" s="12">
        <f>SUM(G7:G7)</f>
        <v>0</v>
      </c>
      <c r="H8" s="12">
        <f>ROUND(E8-G8,2)</f>
        <v>636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3</v>
      </c>
      <c r="E12" s="23">
        <f>ROUND(C12*D12,2)</f>
        <v>24.15</v>
      </c>
      <c r="F12" s="16">
        <v>0</v>
      </c>
      <c r="G12" s="23">
        <f>ROUND(E12*F12,2)</f>
        <v>0</v>
      </c>
      <c r="H12" s="23">
        <f>ROUND(E12-G12,2)</f>
        <v>24.15</v>
      </c>
    </row>
    <row r="13" spans="1:8" x14ac:dyDescent="0.25">
      <c r="A13" s="13" t="s">
        <v>20</v>
      </c>
      <c r="C13" s="23"/>
      <c r="E13" s="23"/>
    </row>
    <row r="14" spans="1:8" x14ac:dyDescent="0.25">
      <c r="A14" s="14" t="s">
        <v>124</v>
      </c>
      <c r="B14" s="14" t="s">
        <v>21</v>
      </c>
      <c r="C14" s="15">
        <v>32.25</v>
      </c>
      <c r="D14" s="14">
        <v>0.87</v>
      </c>
      <c r="E14" s="23">
        <f>ROUND(C14*D14,2)</f>
        <v>28.06</v>
      </c>
      <c r="F14" s="16">
        <v>0</v>
      </c>
      <c r="G14" s="23">
        <f>ROUND(E14*F14,2)</f>
        <v>0</v>
      </c>
      <c r="H14" s="23">
        <f>ROUND(E14-G14,2)</f>
        <v>28.06</v>
      </c>
    </row>
    <row r="15" spans="1:8" x14ac:dyDescent="0.25">
      <c r="A15" s="14" t="s">
        <v>22</v>
      </c>
      <c r="B15" s="14" t="s">
        <v>21</v>
      </c>
      <c r="C15" s="15">
        <v>25.56</v>
      </c>
      <c r="D15" s="14">
        <v>1.33</v>
      </c>
      <c r="E15" s="23">
        <f>ROUND(C15*D15,2)</f>
        <v>33.99</v>
      </c>
      <c r="F15" s="16">
        <v>0</v>
      </c>
      <c r="G15" s="23">
        <f>ROUND(E15*F15,2)</f>
        <v>0</v>
      </c>
      <c r="H15" s="23">
        <f>ROUND(E15-G15,2)</f>
        <v>33.99</v>
      </c>
    </row>
    <row r="16" spans="1:8" x14ac:dyDescent="0.25">
      <c r="A16" s="13" t="s">
        <v>23</v>
      </c>
      <c r="C16" s="23"/>
      <c r="E16" s="23"/>
    </row>
    <row r="17" spans="1:8" x14ac:dyDescent="0.25">
      <c r="A17" s="14" t="s">
        <v>319</v>
      </c>
      <c r="B17" s="14" t="s">
        <v>18</v>
      </c>
      <c r="C17" s="15">
        <v>4.46</v>
      </c>
      <c r="D17" s="14">
        <v>1.6</v>
      </c>
      <c r="E17" s="23">
        <f>ROUND(C17*D17,2)</f>
        <v>7.14</v>
      </c>
      <c r="F17" s="16">
        <v>0</v>
      </c>
      <c r="G17" s="23">
        <f>ROUND(E17*F17,2)</f>
        <v>0</v>
      </c>
      <c r="H17" s="23">
        <f>ROUND(E17-G17,2)</f>
        <v>7.14</v>
      </c>
    </row>
    <row r="18" spans="1:8" x14ac:dyDescent="0.25">
      <c r="A18" s="13" t="s">
        <v>24</v>
      </c>
      <c r="C18" s="23"/>
      <c r="E18" s="23"/>
    </row>
    <row r="19" spans="1:8" x14ac:dyDescent="0.25">
      <c r="A19" s="14" t="s">
        <v>139</v>
      </c>
      <c r="B19" s="14" t="s">
        <v>26</v>
      </c>
      <c r="C19" s="15">
        <v>6.86</v>
      </c>
      <c r="D19" s="14">
        <v>2</v>
      </c>
      <c r="E19" s="23">
        <f>ROUND(C19*D19,2)</f>
        <v>13.72</v>
      </c>
      <c r="F19" s="16">
        <v>0</v>
      </c>
      <c r="G19" s="23">
        <f>ROUND(E19*F19,2)</f>
        <v>0</v>
      </c>
      <c r="H19" s="23">
        <f>ROUND(E19-G19,2)</f>
        <v>13.72</v>
      </c>
    </row>
    <row r="20" spans="1:8" x14ac:dyDescent="0.25">
      <c r="A20" s="14" t="s">
        <v>105</v>
      </c>
      <c r="B20" s="14" t="s">
        <v>18</v>
      </c>
      <c r="C20" s="15">
        <v>0.32</v>
      </c>
      <c r="D20" s="14">
        <v>32</v>
      </c>
      <c r="E20" s="23">
        <f>ROUND(C20*D20,2)</f>
        <v>10.24</v>
      </c>
      <c r="F20" s="16">
        <v>0</v>
      </c>
      <c r="G20" s="23">
        <f>ROUND(E20*F20,2)</f>
        <v>0</v>
      </c>
      <c r="H20" s="23">
        <f>ROUND(E20-G20,2)</f>
        <v>10.24</v>
      </c>
    </row>
    <row r="21" spans="1:8" x14ac:dyDescent="0.25">
      <c r="A21" s="14" t="s">
        <v>25</v>
      </c>
      <c r="B21" s="14" t="s">
        <v>18</v>
      </c>
      <c r="C21" s="15">
        <v>0.12</v>
      </c>
      <c r="D21" s="14">
        <v>32</v>
      </c>
      <c r="E21" s="23">
        <f>ROUND(C21*D21,2)</f>
        <v>3.84</v>
      </c>
      <c r="F21" s="16">
        <v>0</v>
      </c>
      <c r="G21" s="23">
        <f>ROUND(E21*F21,2)</f>
        <v>0</v>
      </c>
      <c r="H21" s="23">
        <f>ROUND(E21-G21,2)</f>
        <v>3.84</v>
      </c>
    </row>
    <row r="22" spans="1:8" x14ac:dyDescent="0.25">
      <c r="A22" s="14" t="s">
        <v>369</v>
      </c>
      <c r="B22" s="14" t="s">
        <v>18</v>
      </c>
      <c r="C22" s="15">
        <v>1.06</v>
      </c>
      <c r="D22" s="14">
        <v>12.8</v>
      </c>
      <c r="E22" s="23">
        <f>ROUND(C22*D22,2)</f>
        <v>13.57</v>
      </c>
      <c r="F22" s="16">
        <v>0</v>
      </c>
      <c r="G22" s="23">
        <f>ROUND(E22*F22,2)</f>
        <v>0</v>
      </c>
      <c r="H22" s="23">
        <f>ROUND(E22-G22,2)</f>
        <v>13.57</v>
      </c>
    </row>
    <row r="23" spans="1:8" x14ac:dyDescent="0.25">
      <c r="A23" s="14" t="s">
        <v>74</v>
      </c>
      <c r="B23" s="14" t="s">
        <v>26</v>
      </c>
      <c r="C23" s="15">
        <v>7.79</v>
      </c>
      <c r="D23" s="14">
        <v>1</v>
      </c>
      <c r="E23" s="23">
        <f>ROUND(C23*D23,2)</f>
        <v>7.79</v>
      </c>
      <c r="F23" s="16">
        <v>0</v>
      </c>
      <c r="G23" s="23">
        <f>ROUND(E23*F23,2)</f>
        <v>0</v>
      </c>
      <c r="H23" s="23">
        <f>ROUND(E23-G23,2)</f>
        <v>7.79</v>
      </c>
    </row>
    <row r="24" spans="1:8" x14ac:dyDescent="0.25">
      <c r="A24" s="13" t="s">
        <v>27</v>
      </c>
      <c r="C24" s="23"/>
      <c r="E24" s="23"/>
    </row>
    <row r="25" spans="1:8" x14ac:dyDescent="0.25">
      <c r="A25" s="14" t="s">
        <v>140</v>
      </c>
      <c r="B25" s="14" t="s">
        <v>29</v>
      </c>
      <c r="C25" s="15">
        <v>7.97</v>
      </c>
      <c r="D25" s="14">
        <v>0.75</v>
      </c>
      <c r="E25" s="23">
        <f>ROUND(C25*D25,2)</f>
        <v>5.98</v>
      </c>
      <c r="F25" s="16">
        <v>0</v>
      </c>
      <c r="G25" s="23">
        <f>ROUND(E25*F25,2)</f>
        <v>0</v>
      </c>
      <c r="H25" s="23">
        <f>ROUND(E25-G25,2)</f>
        <v>5.98</v>
      </c>
    </row>
    <row r="26" spans="1:8" x14ac:dyDescent="0.25">
      <c r="A26" s="14" t="s">
        <v>218</v>
      </c>
      <c r="B26" s="14" t="s">
        <v>219</v>
      </c>
      <c r="C26" s="15">
        <v>1.52</v>
      </c>
      <c r="D26" s="14">
        <v>14</v>
      </c>
      <c r="E26" s="23">
        <f>ROUND(C26*D26,2)</f>
        <v>21.28</v>
      </c>
      <c r="F26" s="16">
        <v>0</v>
      </c>
      <c r="G26" s="23">
        <f>ROUND(E26*F26,2)</f>
        <v>0</v>
      </c>
      <c r="H26" s="23">
        <f>ROUND(E26-G26,2)</f>
        <v>21.28</v>
      </c>
    </row>
    <row r="27" spans="1:8" x14ac:dyDescent="0.25">
      <c r="A27" s="14" t="s">
        <v>110</v>
      </c>
      <c r="B27" s="14" t="s">
        <v>18</v>
      </c>
      <c r="C27" s="15">
        <v>0.42</v>
      </c>
      <c r="D27" s="14">
        <v>6.4</v>
      </c>
      <c r="E27" s="23">
        <f>ROUND(C27*D27,2)</f>
        <v>2.69</v>
      </c>
      <c r="F27" s="16">
        <v>0</v>
      </c>
      <c r="G27" s="23">
        <f>ROUND(E27*F27,2)</f>
        <v>0</v>
      </c>
      <c r="H27" s="23">
        <f>ROUND(E27-G27,2)</f>
        <v>2.69</v>
      </c>
    </row>
    <row r="28" spans="1:8" x14ac:dyDescent="0.25">
      <c r="A28" s="14" t="s">
        <v>141</v>
      </c>
      <c r="B28" s="14" t="s">
        <v>48</v>
      </c>
      <c r="C28" s="15">
        <v>8</v>
      </c>
      <c r="D28" s="14">
        <v>1</v>
      </c>
      <c r="E28" s="23">
        <f>ROUND(C28*D28,2)</f>
        <v>8</v>
      </c>
      <c r="F28" s="16">
        <v>0</v>
      </c>
      <c r="G28" s="23">
        <f>ROUND(E28*F28,2)</f>
        <v>0</v>
      </c>
      <c r="H28" s="23">
        <f>ROUND(E28-G28,2)</f>
        <v>8</v>
      </c>
    </row>
    <row r="29" spans="1:8" x14ac:dyDescent="0.25">
      <c r="A29" s="13" t="s">
        <v>33</v>
      </c>
      <c r="C29" s="23"/>
      <c r="E29" s="23"/>
    </row>
    <row r="30" spans="1:8" x14ac:dyDescent="0.25">
      <c r="A30" s="14" t="s">
        <v>142</v>
      </c>
      <c r="B30" s="14" t="s">
        <v>29</v>
      </c>
      <c r="C30" s="15">
        <v>1.4</v>
      </c>
      <c r="D30" s="14">
        <v>50</v>
      </c>
      <c r="E30" s="23">
        <f>ROUND(C30*D30,2)</f>
        <v>70</v>
      </c>
      <c r="F30" s="16">
        <v>0</v>
      </c>
      <c r="G30" s="23">
        <f>ROUND(E30*F30,2)</f>
        <v>0</v>
      </c>
      <c r="H30" s="23">
        <f>ROUND(E30-G30,2)</f>
        <v>70</v>
      </c>
    </row>
    <row r="31" spans="1:8" x14ac:dyDescent="0.25">
      <c r="A31" s="13" t="s">
        <v>113</v>
      </c>
      <c r="C31" s="23"/>
      <c r="E31" s="23"/>
    </row>
    <row r="32" spans="1:8" x14ac:dyDescent="0.25">
      <c r="A32" s="14" t="s">
        <v>114</v>
      </c>
      <c r="B32" s="14" t="s">
        <v>26</v>
      </c>
      <c r="C32" s="15">
        <v>3.3</v>
      </c>
      <c r="D32" s="14">
        <v>0.5</v>
      </c>
      <c r="E32" s="23">
        <f>ROUND(C32*D32,2)</f>
        <v>1.65</v>
      </c>
      <c r="F32" s="16">
        <v>0</v>
      </c>
      <c r="G32" s="23">
        <f>ROUND(E32*F32,2)</f>
        <v>0</v>
      </c>
      <c r="H32" s="23">
        <f>ROUND(E32-G32,2)</f>
        <v>1.65</v>
      </c>
    </row>
    <row r="33" spans="1:8" x14ac:dyDescent="0.25">
      <c r="A33" s="13" t="s">
        <v>61</v>
      </c>
      <c r="C33" s="23"/>
      <c r="E33" s="23"/>
    </row>
    <row r="34" spans="1:8" x14ac:dyDescent="0.25">
      <c r="A34" s="14" t="s">
        <v>62</v>
      </c>
      <c r="B34" s="14" t="s">
        <v>48</v>
      </c>
      <c r="C34" s="15">
        <v>9</v>
      </c>
      <c r="D34" s="14">
        <v>1</v>
      </c>
      <c r="E34" s="23">
        <f>ROUND(C34*D34,2)</f>
        <v>9</v>
      </c>
      <c r="F34" s="16">
        <v>0</v>
      </c>
      <c r="G34" s="23">
        <f>ROUND(E34*F34,2)</f>
        <v>0</v>
      </c>
      <c r="H34" s="23">
        <f>ROUND(E34-G34,2)</f>
        <v>9</v>
      </c>
    </row>
    <row r="35" spans="1:8" x14ac:dyDescent="0.25">
      <c r="A35" s="13" t="s">
        <v>130</v>
      </c>
      <c r="C35" s="23"/>
      <c r="E35" s="23"/>
    </row>
    <row r="36" spans="1:8" x14ac:dyDescent="0.25">
      <c r="A36" s="14" t="s">
        <v>143</v>
      </c>
      <c r="B36" s="14" t="s">
        <v>123</v>
      </c>
      <c r="C36" s="15">
        <v>0.28999999999999998</v>
      </c>
      <c r="D36" s="14">
        <v>25</v>
      </c>
      <c r="E36" s="23">
        <f>ROUND(C36*D36,2)</f>
        <v>7.25</v>
      </c>
      <c r="F36" s="16">
        <v>0</v>
      </c>
      <c r="G36" s="23">
        <f>ROUND(E36*F36,2)</f>
        <v>0</v>
      </c>
      <c r="H36" s="23">
        <f>ROUND(E36-G36,2)</f>
        <v>7.25</v>
      </c>
    </row>
    <row r="37" spans="1:8" x14ac:dyDescent="0.25">
      <c r="A37" s="13" t="s">
        <v>34</v>
      </c>
      <c r="C37" s="23"/>
      <c r="E37" s="23"/>
    </row>
    <row r="38" spans="1:8" x14ac:dyDescent="0.25">
      <c r="A38" s="14" t="s">
        <v>35</v>
      </c>
      <c r="B38" s="14" t="s">
        <v>36</v>
      </c>
      <c r="C38" s="15">
        <v>63.67</v>
      </c>
      <c r="D38" s="14">
        <v>0.33300000000000002</v>
      </c>
      <c r="E38" s="23">
        <f>ROUND(C38*D38,2)</f>
        <v>21.2</v>
      </c>
      <c r="F38" s="16">
        <v>0</v>
      </c>
      <c r="G38" s="23">
        <f>ROUND(E38*F38,2)</f>
        <v>0</v>
      </c>
      <c r="H38" s="23">
        <f>ROUND(E38-G38,2)</f>
        <v>21.2</v>
      </c>
    </row>
    <row r="39" spans="1:8" x14ac:dyDescent="0.25">
      <c r="A39" s="13" t="s">
        <v>115</v>
      </c>
      <c r="C39" s="23"/>
      <c r="E39" s="23"/>
    </row>
    <row r="40" spans="1:8" x14ac:dyDescent="0.25">
      <c r="A40" s="14" t="s">
        <v>144</v>
      </c>
      <c r="B40" s="14" t="s">
        <v>48</v>
      </c>
      <c r="C40" s="15">
        <v>6.5</v>
      </c>
      <c r="D40" s="14">
        <v>1</v>
      </c>
      <c r="E40" s="23">
        <f>ROUND(C40*D40,2)</f>
        <v>6.5</v>
      </c>
      <c r="F40" s="16">
        <v>0</v>
      </c>
      <c r="G40" s="23">
        <f>ROUND(E40*F40,2)</f>
        <v>0</v>
      </c>
      <c r="H40" s="23">
        <f>ROUND(E40-G40,2)</f>
        <v>6.5</v>
      </c>
    </row>
    <row r="41" spans="1:8" x14ac:dyDescent="0.25">
      <c r="A41" s="13" t="s">
        <v>145</v>
      </c>
      <c r="C41" s="23"/>
      <c r="E41" s="23"/>
    </row>
    <row r="42" spans="1:8" x14ac:dyDescent="0.25">
      <c r="A42" s="14" t="s">
        <v>146</v>
      </c>
      <c r="B42" s="14" t="s">
        <v>48</v>
      </c>
      <c r="C42" s="15">
        <v>1.55</v>
      </c>
      <c r="D42" s="14">
        <v>1</v>
      </c>
      <c r="E42" s="23">
        <f>ROUND(C42*D42,2)</f>
        <v>1.55</v>
      </c>
      <c r="F42" s="16">
        <v>0</v>
      </c>
      <c r="G42" s="23">
        <f>ROUND(E42*F42,2)</f>
        <v>0</v>
      </c>
      <c r="H42" s="23">
        <f>ROUND(E42-G42,2)</f>
        <v>1.55</v>
      </c>
    </row>
    <row r="43" spans="1:8" x14ac:dyDescent="0.25">
      <c r="A43" s="13" t="s">
        <v>117</v>
      </c>
      <c r="C43" s="23"/>
      <c r="E43" s="23"/>
    </row>
    <row r="44" spans="1:8" x14ac:dyDescent="0.25">
      <c r="A44" s="14" t="s">
        <v>118</v>
      </c>
      <c r="B44" s="14" t="s">
        <v>48</v>
      </c>
      <c r="C44" s="15">
        <v>10</v>
      </c>
      <c r="D44" s="14">
        <v>0.33300000000000002</v>
      </c>
      <c r="E44" s="23">
        <f>ROUND(C44*D44,2)</f>
        <v>3.33</v>
      </c>
      <c r="F44" s="16">
        <v>0</v>
      </c>
      <c r="G44" s="23">
        <f>ROUND(E44*F44,2)</f>
        <v>0</v>
      </c>
      <c r="H44" s="23">
        <f>ROUND(E44-G44,2)</f>
        <v>3.33</v>
      </c>
    </row>
    <row r="45" spans="1:8" x14ac:dyDescent="0.25">
      <c r="A45" s="13" t="s">
        <v>37</v>
      </c>
      <c r="C45" s="23"/>
      <c r="E45" s="23"/>
    </row>
    <row r="46" spans="1:8" x14ac:dyDescent="0.25">
      <c r="A46" s="14" t="s">
        <v>38</v>
      </c>
      <c r="B46" s="14" t="s">
        <v>39</v>
      </c>
      <c r="C46" s="15">
        <v>19.28</v>
      </c>
      <c r="D46" s="14">
        <v>7.1999999999999995E-2</v>
      </c>
      <c r="E46" s="23">
        <f>ROUND(C46*D46,2)</f>
        <v>1.39</v>
      </c>
      <c r="F46" s="16">
        <v>0</v>
      </c>
      <c r="G46" s="23">
        <f>ROUND(E46*F46,2)</f>
        <v>0</v>
      </c>
      <c r="H46" s="23">
        <f>ROUND(E46-G46,2)</f>
        <v>1.39</v>
      </c>
    </row>
    <row r="47" spans="1:8" x14ac:dyDescent="0.25">
      <c r="A47" s="14" t="s">
        <v>133</v>
      </c>
      <c r="B47" s="14" t="s">
        <v>39</v>
      </c>
      <c r="C47" s="15">
        <v>19.28</v>
      </c>
      <c r="D47" s="14">
        <v>8.5099999999999995E-2</v>
      </c>
      <c r="E47" s="23">
        <f>ROUND(C47*D47,2)</f>
        <v>1.64</v>
      </c>
      <c r="F47" s="16">
        <v>0</v>
      </c>
      <c r="G47" s="23">
        <f>ROUND(E47*F47,2)</f>
        <v>0</v>
      </c>
      <c r="H47" s="23">
        <f>ROUND(E47-G47,2)</f>
        <v>1.64</v>
      </c>
    </row>
    <row r="48" spans="1:8" x14ac:dyDescent="0.25">
      <c r="A48" s="14" t="s">
        <v>91</v>
      </c>
      <c r="B48" s="14" t="s">
        <v>39</v>
      </c>
      <c r="C48" s="15">
        <v>19.28</v>
      </c>
      <c r="D48" s="14">
        <v>1.18E-2</v>
      </c>
      <c r="E48" s="23">
        <f>ROUND(C48*D48,2)</f>
        <v>0.23</v>
      </c>
      <c r="F48" s="16">
        <v>0</v>
      </c>
      <c r="G48" s="23">
        <f>ROUND(E48*F48,2)</f>
        <v>0</v>
      </c>
      <c r="H48" s="23">
        <f>ROUND(E48-G48,2)</f>
        <v>0.23</v>
      </c>
    </row>
    <row r="49" spans="1:8" x14ac:dyDescent="0.25">
      <c r="A49" s="13" t="s">
        <v>43</v>
      </c>
      <c r="C49" s="23"/>
      <c r="E49" s="23"/>
    </row>
    <row r="50" spans="1:8" x14ac:dyDescent="0.25">
      <c r="A50" s="14" t="s">
        <v>42</v>
      </c>
      <c r="B50" s="14" t="s">
        <v>39</v>
      </c>
      <c r="C50" s="15">
        <v>9.06</v>
      </c>
      <c r="D50" s="14">
        <v>5.0799999999999998E-2</v>
      </c>
      <c r="E50" s="23">
        <f>ROUND(C50*D50,2)</f>
        <v>0.46</v>
      </c>
      <c r="F50" s="16">
        <v>0</v>
      </c>
      <c r="G50" s="23">
        <f>ROUND(E50*F50,2)</f>
        <v>0</v>
      </c>
      <c r="H50" s="23">
        <f>ROUND(E50-G50,2)</f>
        <v>0.46</v>
      </c>
    </row>
    <row r="51" spans="1:8" x14ac:dyDescent="0.25">
      <c r="A51" s="14" t="s">
        <v>91</v>
      </c>
      <c r="B51" s="14" t="s">
        <v>39</v>
      </c>
      <c r="C51" s="15">
        <v>9.06</v>
      </c>
      <c r="D51" s="14">
        <v>5.8999999999999999E-3</v>
      </c>
      <c r="E51" s="23">
        <f>ROUND(C51*D51,2)</f>
        <v>0.05</v>
      </c>
      <c r="F51" s="16">
        <v>0</v>
      </c>
      <c r="G51" s="23">
        <f>ROUND(E51*F51,2)</f>
        <v>0</v>
      </c>
      <c r="H51" s="23">
        <f>ROUND(E51-G51,2)</f>
        <v>0.05</v>
      </c>
    </row>
    <row r="52" spans="1:8" x14ac:dyDescent="0.25">
      <c r="A52" s="14" t="s">
        <v>44</v>
      </c>
      <c r="B52" s="14" t="s">
        <v>39</v>
      </c>
      <c r="C52" s="15">
        <v>19.21</v>
      </c>
      <c r="D52" s="14">
        <v>0.14530000000000001</v>
      </c>
      <c r="E52" s="23">
        <f>ROUND(C52*D52,2)</f>
        <v>2.79</v>
      </c>
      <c r="F52" s="16">
        <v>0</v>
      </c>
      <c r="G52" s="23">
        <f>ROUND(E52*F52,2)</f>
        <v>0</v>
      </c>
      <c r="H52" s="23">
        <f>ROUND(E52-G52,2)</f>
        <v>2.79</v>
      </c>
    </row>
    <row r="53" spans="1:8" x14ac:dyDescent="0.25">
      <c r="A53" s="13" t="s">
        <v>45</v>
      </c>
      <c r="C53" s="23"/>
      <c r="E53" s="23"/>
    </row>
    <row r="54" spans="1:8" x14ac:dyDescent="0.25">
      <c r="A54" s="14" t="s">
        <v>38</v>
      </c>
      <c r="B54" s="14" t="s">
        <v>19</v>
      </c>
      <c r="C54" s="15">
        <v>2.94</v>
      </c>
      <c r="D54" s="14">
        <v>1.1121000000000001</v>
      </c>
      <c r="E54" s="23">
        <f>ROUND(C54*D54,2)</f>
        <v>3.27</v>
      </c>
      <c r="F54" s="16">
        <v>0</v>
      </c>
      <c r="G54" s="23">
        <f>ROUND(E54*F54,2)</f>
        <v>0</v>
      </c>
      <c r="H54" s="23">
        <f>ROUND(E54-G54,2)</f>
        <v>3.27</v>
      </c>
    </row>
    <row r="55" spans="1:8" x14ac:dyDescent="0.25">
      <c r="A55" s="14" t="s">
        <v>133</v>
      </c>
      <c r="B55" s="14" t="s">
        <v>19</v>
      </c>
      <c r="C55" s="15">
        <v>2.94</v>
      </c>
      <c r="D55" s="14">
        <v>1.4244000000000001</v>
      </c>
      <c r="E55" s="23">
        <f>ROUND(C55*D55,2)</f>
        <v>4.1900000000000004</v>
      </c>
      <c r="F55" s="16">
        <v>0</v>
      </c>
      <c r="G55" s="23">
        <f>ROUND(E55*F55,2)</f>
        <v>0</v>
      </c>
      <c r="H55" s="23">
        <f>ROUND(E55-G55,2)</f>
        <v>4.1900000000000004</v>
      </c>
    </row>
    <row r="56" spans="1:8" x14ac:dyDescent="0.25">
      <c r="A56" s="14" t="s">
        <v>91</v>
      </c>
      <c r="B56" s="14" t="s">
        <v>19</v>
      </c>
      <c r="C56" s="15">
        <v>2.94</v>
      </c>
      <c r="D56" s="14">
        <v>0.1497</v>
      </c>
      <c r="E56" s="23">
        <f>ROUND(C56*D56,2)</f>
        <v>0.44</v>
      </c>
      <c r="F56" s="16">
        <v>0</v>
      </c>
      <c r="G56" s="23">
        <f>ROUND(E56*F56,2)</f>
        <v>0</v>
      </c>
      <c r="H56" s="23">
        <f>ROUND(E56-G56,2)</f>
        <v>0.44</v>
      </c>
    </row>
    <row r="57" spans="1:8" x14ac:dyDescent="0.25">
      <c r="A57" s="13" t="s">
        <v>47</v>
      </c>
      <c r="C57" s="23"/>
      <c r="E57" s="23"/>
    </row>
    <row r="58" spans="1:8" x14ac:dyDescent="0.25">
      <c r="A58" s="14" t="s">
        <v>42</v>
      </c>
      <c r="B58" s="14" t="s">
        <v>48</v>
      </c>
      <c r="C58" s="15">
        <v>5.27</v>
      </c>
      <c r="D58" s="14">
        <v>1</v>
      </c>
      <c r="E58" s="23">
        <f>ROUND(C58*D58,2)</f>
        <v>5.27</v>
      </c>
      <c r="F58" s="16">
        <v>0</v>
      </c>
      <c r="G58" s="23">
        <f>ROUND(E58*F58,2)</f>
        <v>0</v>
      </c>
      <c r="H58" s="23">
        <f t="shared" ref="H58:H64" si="0">ROUND(E58-G58,2)</f>
        <v>5.27</v>
      </c>
    </row>
    <row r="59" spans="1:8" x14ac:dyDescent="0.25">
      <c r="A59" s="14" t="s">
        <v>38</v>
      </c>
      <c r="B59" s="14" t="s">
        <v>48</v>
      </c>
      <c r="C59" s="15">
        <v>0.89</v>
      </c>
      <c r="D59" s="14">
        <v>1</v>
      </c>
      <c r="E59" s="23">
        <f>ROUND(C59*D59,2)</f>
        <v>0.89</v>
      </c>
      <c r="F59" s="16">
        <v>0</v>
      </c>
      <c r="G59" s="23">
        <f>ROUND(E59*F59,2)</f>
        <v>0</v>
      </c>
      <c r="H59" s="23">
        <f t="shared" si="0"/>
        <v>0.89</v>
      </c>
    </row>
    <row r="60" spans="1:8" x14ac:dyDescent="0.25">
      <c r="A60" s="14" t="s">
        <v>133</v>
      </c>
      <c r="B60" s="14" t="s">
        <v>48</v>
      </c>
      <c r="C60" s="15">
        <v>4.97</v>
      </c>
      <c r="D60" s="14">
        <v>1</v>
      </c>
      <c r="E60" s="23">
        <f>ROUND(C60*D60,2)</f>
        <v>4.97</v>
      </c>
      <c r="F60" s="16">
        <v>0</v>
      </c>
      <c r="G60" s="23">
        <f>ROUND(E60*F60,2)</f>
        <v>0</v>
      </c>
      <c r="H60" s="23">
        <f t="shared" si="0"/>
        <v>4.97</v>
      </c>
    </row>
    <row r="61" spans="1:8" x14ac:dyDescent="0.25">
      <c r="A61" s="14" t="s">
        <v>91</v>
      </c>
      <c r="B61" s="14" t="s">
        <v>48</v>
      </c>
      <c r="C61" s="15">
        <v>0.22</v>
      </c>
      <c r="D61" s="14">
        <v>1</v>
      </c>
      <c r="E61" s="23">
        <f>ROUND(C61*D61,2)</f>
        <v>0.22</v>
      </c>
      <c r="F61" s="16">
        <v>0</v>
      </c>
      <c r="G61" s="23">
        <f>ROUND(E61*F61,2)</f>
        <v>0</v>
      </c>
      <c r="H61" s="23">
        <f t="shared" si="0"/>
        <v>0.22</v>
      </c>
    </row>
    <row r="62" spans="1:8" x14ac:dyDescent="0.25">
      <c r="A62" s="9" t="s">
        <v>49</v>
      </c>
      <c r="B62" s="9" t="s">
        <v>48</v>
      </c>
      <c r="C62" s="10">
        <v>14.1</v>
      </c>
      <c r="D62" s="9">
        <v>1</v>
      </c>
      <c r="E62" s="22">
        <f>ROUND(C62*D62,2)</f>
        <v>14.1</v>
      </c>
      <c r="F62" s="11">
        <v>0</v>
      </c>
      <c r="G62" s="22">
        <f>ROUND(E62*F62,2)</f>
        <v>0</v>
      </c>
      <c r="H62" s="22">
        <f t="shared" si="0"/>
        <v>14.1</v>
      </c>
    </row>
    <row r="63" spans="1:8" x14ac:dyDescent="0.25">
      <c r="A63" s="7" t="s">
        <v>50</v>
      </c>
      <c r="C63" s="23"/>
      <c r="E63" s="23">
        <f>SUM(E12:E62)</f>
        <v>340.84</v>
      </c>
      <c r="G63" s="12">
        <f>SUM(G12:G62)</f>
        <v>0</v>
      </c>
      <c r="H63" s="12">
        <f t="shared" si="0"/>
        <v>340.84</v>
      </c>
    </row>
    <row r="64" spans="1:8" x14ac:dyDescent="0.25">
      <c r="A64" s="7" t="s">
        <v>51</v>
      </c>
      <c r="C64" s="23"/>
      <c r="E64" s="23" t="e">
        <f>+#REF!-E63</f>
        <v>#REF!</v>
      </c>
      <c r="G64" s="12" t="e">
        <f>+#REF!-G63</f>
        <v>#REF!</v>
      </c>
      <c r="H64" s="12" t="e">
        <f t="shared" si="0"/>
        <v>#REF!</v>
      </c>
    </row>
    <row r="65" spans="1:8" x14ac:dyDescent="0.25">
      <c r="A65" t="s">
        <v>12</v>
      </c>
      <c r="C65" s="23"/>
      <c r="E65" s="23"/>
    </row>
    <row r="66" spans="1:8" x14ac:dyDescent="0.25">
      <c r="A66" s="7" t="s">
        <v>52</v>
      </c>
      <c r="C66" s="23"/>
      <c r="E66" s="23"/>
    </row>
    <row r="67" spans="1:8" x14ac:dyDescent="0.25">
      <c r="A67" s="14" t="s">
        <v>42</v>
      </c>
      <c r="B67" s="14" t="s">
        <v>48</v>
      </c>
      <c r="C67" s="15">
        <v>12.03</v>
      </c>
      <c r="D67" s="14">
        <v>1</v>
      </c>
      <c r="E67" s="23">
        <f>ROUND(C67*D67,2)</f>
        <v>12.03</v>
      </c>
      <c r="F67" s="16">
        <v>0</v>
      </c>
      <c r="G67" s="23">
        <f>ROUND(E67*F67,2)</f>
        <v>0</v>
      </c>
      <c r="H67" s="23">
        <f t="shared" ref="H67:H73" si="1">ROUND(E67-G67,2)</f>
        <v>12.03</v>
      </c>
    </row>
    <row r="68" spans="1:8" x14ac:dyDescent="0.25">
      <c r="A68" s="14" t="s">
        <v>38</v>
      </c>
      <c r="B68" s="14" t="s">
        <v>48</v>
      </c>
      <c r="C68" s="15">
        <v>6.88</v>
      </c>
      <c r="D68" s="14">
        <v>1</v>
      </c>
      <c r="E68" s="23">
        <f>ROUND(C68*D68,2)</f>
        <v>6.88</v>
      </c>
      <c r="F68" s="16">
        <v>0</v>
      </c>
      <c r="G68" s="23">
        <f>ROUND(E68*F68,2)</f>
        <v>0</v>
      </c>
      <c r="H68" s="23">
        <f t="shared" si="1"/>
        <v>6.88</v>
      </c>
    </row>
    <row r="69" spans="1:8" x14ac:dyDescent="0.25">
      <c r="A69" s="14" t="s">
        <v>133</v>
      </c>
      <c r="B69" s="14" t="s">
        <v>48</v>
      </c>
      <c r="C69" s="15">
        <v>23.78</v>
      </c>
      <c r="D69" s="14">
        <v>1</v>
      </c>
      <c r="E69" s="23">
        <f>ROUND(C69*D69,2)</f>
        <v>23.78</v>
      </c>
      <c r="F69" s="16">
        <v>0</v>
      </c>
      <c r="G69" s="23">
        <f>ROUND(E69*F69,2)</f>
        <v>0</v>
      </c>
      <c r="H69" s="23">
        <f t="shared" si="1"/>
        <v>23.78</v>
      </c>
    </row>
    <row r="70" spans="1:8" x14ac:dyDescent="0.25">
      <c r="A70" s="9" t="s">
        <v>91</v>
      </c>
      <c r="B70" s="9" t="s">
        <v>48</v>
      </c>
      <c r="C70" s="10">
        <v>1.79</v>
      </c>
      <c r="D70" s="9">
        <v>1</v>
      </c>
      <c r="E70" s="22">
        <f>ROUND(C70*D70,2)</f>
        <v>1.79</v>
      </c>
      <c r="F70" s="11">
        <v>0</v>
      </c>
      <c r="G70" s="22">
        <f>ROUND(E70*F70,2)</f>
        <v>0</v>
      </c>
      <c r="H70" s="22">
        <f t="shared" si="1"/>
        <v>1.79</v>
      </c>
    </row>
    <row r="71" spans="1:8" x14ac:dyDescent="0.25">
      <c r="A71" s="7" t="s">
        <v>53</v>
      </c>
      <c r="C71" s="23"/>
      <c r="E71" s="23">
        <f>SUM(E67:E70)</f>
        <v>44.48</v>
      </c>
      <c r="G71" s="12">
        <f>SUM(G67:G70)</f>
        <v>0</v>
      </c>
      <c r="H71" s="12">
        <f t="shared" si="1"/>
        <v>44.48</v>
      </c>
    </row>
    <row r="72" spans="1:8" x14ac:dyDescent="0.25">
      <c r="A72" s="7" t="s">
        <v>54</v>
      </c>
      <c r="C72" s="23"/>
      <c r="E72" s="23">
        <f>+E63+E71</f>
        <v>385.32</v>
      </c>
      <c r="G72" s="12">
        <f>+G63+G71</f>
        <v>0</v>
      </c>
      <c r="H72" s="12">
        <f t="shared" si="1"/>
        <v>385.32</v>
      </c>
    </row>
    <row r="73" spans="1:8" x14ac:dyDescent="0.25">
      <c r="A73" s="7" t="s">
        <v>55</v>
      </c>
      <c r="C73" s="23"/>
      <c r="E73" s="23" t="e">
        <f>+#REF!-E72</f>
        <v>#REF!</v>
      </c>
      <c r="G73" s="12" t="e">
        <f>+#REF!-G72</f>
        <v>#REF!</v>
      </c>
      <c r="H73" s="12" t="e">
        <f t="shared" si="1"/>
        <v>#REF!</v>
      </c>
    </row>
    <row r="74" spans="1:8" x14ac:dyDescent="0.25">
      <c r="A74" t="s">
        <v>119</v>
      </c>
      <c r="C74" s="23"/>
      <c r="E74" s="23"/>
    </row>
    <row r="75" spans="1:8" x14ac:dyDescent="0.25">
      <c r="A75" t="s">
        <v>483</v>
      </c>
      <c r="C75" s="23"/>
      <c r="E75" s="23"/>
    </row>
    <row r="76" spans="1:8" x14ac:dyDescent="0.25">
      <c r="C76" s="23"/>
      <c r="E76" s="23"/>
    </row>
    <row r="77" spans="1:8" x14ac:dyDescent="0.25">
      <c r="A77" s="7" t="s">
        <v>120</v>
      </c>
      <c r="C77" s="23"/>
      <c r="E77" s="23"/>
    </row>
    <row r="78" spans="1:8" x14ac:dyDescent="0.25">
      <c r="A78" s="7" t="s">
        <v>121</v>
      </c>
      <c r="C78" s="23"/>
      <c r="E78" s="23"/>
    </row>
    <row r="98" spans="1:8" x14ac:dyDescent="0.25">
      <c r="A98" t="str" cm="1">
        <f t="array" aca="1" ref="A98" ca="1">MID(CELL("filename",A1),FIND("]",CELL("filename",A1))+1,256)</f>
        <v>soy14</v>
      </c>
    </row>
    <row r="99" spans="1:8" x14ac:dyDescent="0.25">
      <c r="A99" s="7" t="s">
        <v>50</v>
      </c>
      <c r="E99" s="25">
        <f>VLOOKUP(A99,$A$1:$H$98,5,FALSE)</f>
        <v>340.84</v>
      </c>
    </row>
    <row r="100" spans="1:8" x14ac:dyDescent="0.25">
      <c r="A100" s="7" t="s">
        <v>288</v>
      </c>
      <c r="E100" s="25">
        <f>VLOOKUP(A100,$A$1:$H$98,5,FALSE)</f>
        <v>44.48</v>
      </c>
    </row>
    <row r="101" spans="1:8" x14ac:dyDescent="0.25">
      <c r="A101" s="7" t="s">
        <v>289</v>
      </c>
      <c r="E101" s="25">
        <f t="shared" ref="E101:E102" si="2">VLOOKUP(A101,$A$1:$H$98,5,FALSE)</f>
        <v>385.32</v>
      </c>
    </row>
    <row r="102" spans="1:8" x14ac:dyDescent="0.25">
      <c r="A102" s="7" t="s">
        <v>55</v>
      </c>
      <c r="E102" s="25" t="e">
        <f t="shared" si="2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A2EF6-9A64-49D6-A9FF-66614C5797A0}">
  <sheetPr codeName="Sheet82"/>
  <dimension ref="A1:H116"/>
  <sheetViews>
    <sheetView topLeftCell="A91" workbookViewId="0">
      <selection activeCell="D7" sqref="D7"/>
    </sheetView>
  </sheetViews>
  <sheetFormatPr defaultRowHeight="15" x14ac:dyDescent="0.25"/>
  <cols>
    <col min="1" max="1" width="23.42578125" customWidth="1"/>
    <col min="4" max="4" width="10.42578125" bestFit="1" customWidth="1"/>
    <col min="5" max="5" width="14.5703125" bestFit="1" customWidth="1"/>
    <col min="8" max="8" width="10" customWidth="1"/>
  </cols>
  <sheetData>
    <row r="1" spans="1:8" x14ac:dyDescent="0.25">
      <c r="A1" s="81" t="s">
        <v>134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383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493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382</v>
      </c>
      <c r="B7" s="9" t="s">
        <v>123</v>
      </c>
      <c r="C7" s="28">
        <f>IF(Calculator!B7="Wheat",Calculator!B15,IF(Calculator!B20="Wheat",Calculator!B28,6.27))</f>
        <v>6.27</v>
      </c>
      <c r="D7" s="29">
        <f>IF(Calculator!B7="Wheat",Calculator!B11,IF(Calculator!B20="Wheat",Calculator!B24,70))</f>
        <v>70</v>
      </c>
      <c r="E7" s="22">
        <f>ROUND(C7*D7,2)</f>
        <v>438.9</v>
      </c>
      <c r="F7" s="11">
        <v>0</v>
      </c>
      <c r="G7" s="22">
        <f>ROUND(E7*F7,2)</f>
        <v>0</v>
      </c>
      <c r="H7" s="22">
        <f>ROUND(E7-G7,2)</f>
        <v>438.9</v>
      </c>
    </row>
    <row r="8" spans="1:8" x14ac:dyDescent="0.25">
      <c r="A8" s="7" t="s">
        <v>11</v>
      </c>
      <c r="C8" s="23"/>
      <c r="E8" s="23">
        <f>SUM(E7:E7)</f>
        <v>438.9</v>
      </c>
      <c r="G8" s="12">
        <f>SUM(G7:G7)</f>
        <v>0</v>
      </c>
      <c r="H8" s="12">
        <f>ROUND(E8-G8,2)</f>
        <v>438.9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2</v>
      </c>
      <c r="E12" s="23">
        <f>ROUND(C12*D12,2)</f>
        <v>16.100000000000001</v>
      </c>
      <c r="F12" s="16">
        <v>0</v>
      </c>
      <c r="G12" s="23">
        <f>ROUND(E12*F12,2)</f>
        <v>0</v>
      </c>
      <c r="H12" s="23">
        <f>ROUND(E12-G12,2)</f>
        <v>16.100000000000001</v>
      </c>
    </row>
    <row r="13" spans="1:8" x14ac:dyDescent="0.25">
      <c r="A13" s="14" t="s">
        <v>57</v>
      </c>
      <c r="B13" s="14" t="s">
        <v>16</v>
      </c>
      <c r="C13" s="15">
        <v>7.5</v>
      </c>
      <c r="D13" s="14">
        <v>1</v>
      </c>
      <c r="E13" s="23">
        <f>ROUND(C13*D13,2)</f>
        <v>7.5</v>
      </c>
      <c r="F13" s="16">
        <v>0</v>
      </c>
      <c r="G13" s="23">
        <f>ROUND(E13*F13,2)</f>
        <v>0</v>
      </c>
      <c r="H13" s="23">
        <f>ROUND(E13-G13,2)</f>
        <v>7.5</v>
      </c>
    </row>
    <row r="14" spans="1:8" x14ac:dyDescent="0.25">
      <c r="A14" s="13" t="s">
        <v>20</v>
      </c>
      <c r="C14" s="23"/>
      <c r="E14" s="23"/>
    </row>
    <row r="15" spans="1:8" x14ac:dyDescent="0.25">
      <c r="A15" s="14" t="s">
        <v>153</v>
      </c>
      <c r="B15" s="14" t="s">
        <v>21</v>
      </c>
      <c r="C15" s="15">
        <v>43.41</v>
      </c>
      <c r="D15" s="14">
        <v>1</v>
      </c>
      <c r="E15" s="23">
        <f>ROUND(C15*D15,2)</f>
        <v>43.41</v>
      </c>
      <c r="F15" s="16">
        <v>0</v>
      </c>
      <c r="G15" s="23">
        <f>ROUND(E15*F15,2)</f>
        <v>0</v>
      </c>
      <c r="H15" s="23">
        <f>ROUND(E15-G15,2)</f>
        <v>43.41</v>
      </c>
    </row>
    <row r="16" spans="1:8" x14ac:dyDescent="0.25">
      <c r="A16" s="14" t="s">
        <v>22</v>
      </c>
      <c r="B16" s="14" t="s">
        <v>21</v>
      </c>
      <c r="C16" s="15">
        <v>25.56</v>
      </c>
      <c r="D16" s="14">
        <v>0.75</v>
      </c>
      <c r="E16" s="23">
        <f>ROUND(C16*D16,2)</f>
        <v>19.170000000000002</v>
      </c>
      <c r="F16" s="16">
        <v>0</v>
      </c>
      <c r="G16" s="23">
        <f>ROUND(E16*F16,2)</f>
        <v>0</v>
      </c>
      <c r="H16" s="23">
        <f>ROUND(E16-G16,2)</f>
        <v>19.170000000000002</v>
      </c>
    </row>
    <row r="17" spans="1:8" x14ac:dyDescent="0.25">
      <c r="A17" s="14" t="s">
        <v>384</v>
      </c>
      <c r="B17" s="14" t="s">
        <v>21</v>
      </c>
      <c r="C17" s="15">
        <v>38</v>
      </c>
      <c r="D17" s="14">
        <v>3.048</v>
      </c>
      <c r="E17" s="23">
        <f>ROUND(C17*D17,2)</f>
        <v>115.82</v>
      </c>
      <c r="F17" s="16">
        <v>0</v>
      </c>
      <c r="G17" s="23">
        <f>ROUND(E17*F17,2)</f>
        <v>0</v>
      </c>
      <c r="H17" s="23">
        <f>ROUND(E17-G17,2)</f>
        <v>115.82</v>
      </c>
    </row>
    <row r="18" spans="1:8" x14ac:dyDescent="0.25">
      <c r="A18" s="13" t="s">
        <v>23</v>
      </c>
      <c r="C18" s="23"/>
      <c r="E18" s="23"/>
    </row>
    <row r="19" spans="1:8" x14ac:dyDescent="0.25">
      <c r="A19" s="14" t="s">
        <v>319</v>
      </c>
      <c r="B19" s="14" t="s">
        <v>18</v>
      </c>
      <c r="C19" s="15">
        <v>4.46</v>
      </c>
      <c r="D19" s="14">
        <v>4.5</v>
      </c>
      <c r="E19" s="23">
        <f>ROUND(C19*D19,2)</f>
        <v>20.07</v>
      </c>
      <c r="F19" s="16">
        <v>0</v>
      </c>
      <c r="G19" s="23">
        <f>ROUND(E19*F19,2)</f>
        <v>0</v>
      </c>
      <c r="H19" s="23">
        <f>ROUND(E19-G19,2)</f>
        <v>20.07</v>
      </c>
    </row>
    <row r="20" spans="1:8" x14ac:dyDescent="0.25">
      <c r="A20" s="14" t="s">
        <v>398</v>
      </c>
      <c r="B20" s="14" t="s">
        <v>18</v>
      </c>
      <c r="C20" s="15">
        <v>1.55</v>
      </c>
      <c r="D20" s="14">
        <v>13.7</v>
      </c>
      <c r="E20" s="23">
        <f>ROUND(C20*D20,2)</f>
        <v>21.24</v>
      </c>
      <c r="F20" s="16">
        <v>0</v>
      </c>
      <c r="G20" s="23">
        <f>ROUND(E20*F20,2)</f>
        <v>0</v>
      </c>
      <c r="H20" s="23">
        <f>ROUND(E20-G20,2)</f>
        <v>21.24</v>
      </c>
    </row>
    <row r="21" spans="1:8" x14ac:dyDescent="0.25">
      <c r="A21" s="13" t="s">
        <v>24</v>
      </c>
      <c r="C21" s="23"/>
      <c r="E21" s="23"/>
    </row>
    <row r="22" spans="1:8" x14ac:dyDescent="0.25">
      <c r="A22" s="14" t="s">
        <v>385</v>
      </c>
      <c r="B22" s="14" t="s">
        <v>18</v>
      </c>
      <c r="C22" s="15">
        <v>2.25</v>
      </c>
      <c r="D22" s="14">
        <v>10</v>
      </c>
      <c r="E22" s="23">
        <f>ROUND(C22*D22,2)</f>
        <v>22.5</v>
      </c>
      <c r="F22" s="16">
        <v>0</v>
      </c>
      <c r="G22" s="23">
        <f>ROUND(E22*F22,2)</f>
        <v>0</v>
      </c>
      <c r="H22" s="23">
        <f>ROUND(E22-G22,2)</f>
        <v>22.5</v>
      </c>
    </row>
    <row r="23" spans="1:8" x14ac:dyDescent="0.25">
      <c r="A23" s="14" t="s">
        <v>386</v>
      </c>
      <c r="B23" s="14" t="s">
        <v>18</v>
      </c>
      <c r="C23" s="15">
        <v>10.39</v>
      </c>
      <c r="D23" s="14">
        <v>0.75</v>
      </c>
      <c r="E23" s="23">
        <f>ROUND(C23*D23,2)</f>
        <v>7.79</v>
      </c>
      <c r="F23" s="16">
        <v>0</v>
      </c>
      <c r="G23" s="23">
        <f>ROUND(E23*F23,2)</f>
        <v>0</v>
      </c>
      <c r="H23" s="23">
        <f>ROUND(E23-G23,2)</f>
        <v>7.79</v>
      </c>
    </row>
    <row r="24" spans="1:8" x14ac:dyDescent="0.25">
      <c r="A24" s="14" t="s">
        <v>387</v>
      </c>
      <c r="B24" s="14" t="s">
        <v>18</v>
      </c>
      <c r="C24" s="15">
        <v>1.71</v>
      </c>
      <c r="D24" s="14">
        <v>16.399999999999999</v>
      </c>
      <c r="E24" s="23">
        <f>ROUND(C24*D24,2)</f>
        <v>28.04</v>
      </c>
      <c r="F24" s="16">
        <v>0</v>
      </c>
      <c r="G24" s="23">
        <f>ROUND(E24*F24,2)</f>
        <v>0</v>
      </c>
      <c r="H24" s="23">
        <f>ROUND(E24-G24,2)</f>
        <v>28.04</v>
      </c>
    </row>
    <row r="25" spans="1:8" x14ac:dyDescent="0.25">
      <c r="A25" s="13" t="s">
        <v>33</v>
      </c>
      <c r="C25" s="23"/>
      <c r="E25" s="23"/>
    </row>
    <row r="26" spans="1:8" x14ac:dyDescent="0.25">
      <c r="A26" s="14" t="s">
        <v>388</v>
      </c>
      <c r="B26" s="14" t="s">
        <v>29</v>
      </c>
      <c r="C26" s="15">
        <v>0.34</v>
      </c>
      <c r="D26" s="14">
        <v>90</v>
      </c>
      <c r="E26" s="23">
        <f>ROUND(C26*D26,2)</f>
        <v>30.6</v>
      </c>
      <c r="F26" s="16">
        <v>0</v>
      </c>
      <c r="G26" s="23">
        <f>ROUND(E26*F26,2)</f>
        <v>0</v>
      </c>
      <c r="H26" s="23">
        <f>ROUND(E26-G26,2)</f>
        <v>30.6</v>
      </c>
    </row>
    <row r="27" spans="1:8" x14ac:dyDescent="0.25">
      <c r="A27" s="13" t="s">
        <v>61</v>
      </c>
      <c r="C27" s="23"/>
      <c r="E27" s="23"/>
    </row>
    <row r="28" spans="1:8" x14ac:dyDescent="0.25">
      <c r="A28" s="14" t="s">
        <v>183</v>
      </c>
      <c r="B28" s="14" t="s">
        <v>21</v>
      </c>
      <c r="C28" s="15">
        <v>13.6</v>
      </c>
      <c r="D28" s="14">
        <v>3.048</v>
      </c>
      <c r="E28" s="23">
        <f>ROUND(C28*D28,2)</f>
        <v>41.45</v>
      </c>
      <c r="F28" s="16">
        <v>0</v>
      </c>
      <c r="G28" s="23">
        <f>ROUND(E28*F28,2)</f>
        <v>0</v>
      </c>
      <c r="H28" s="23">
        <f>ROUND(E28-G28,2)</f>
        <v>41.45</v>
      </c>
    </row>
    <row r="29" spans="1:8" x14ac:dyDescent="0.25">
      <c r="A29" s="13" t="s">
        <v>130</v>
      </c>
      <c r="C29" s="23"/>
      <c r="E29" s="23"/>
    </row>
    <row r="30" spans="1:8" x14ac:dyDescent="0.25">
      <c r="A30" s="14" t="s">
        <v>389</v>
      </c>
      <c r="B30" s="14" t="s">
        <v>123</v>
      </c>
      <c r="C30" s="15">
        <v>0.3</v>
      </c>
      <c r="D30" s="14">
        <v>70</v>
      </c>
      <c r="E30" s="23">
        <f>ROUND(C30*D30,2)</f>
        <v>21</v>
      </c>
      <c r="F30" s="16">
        <v>0</v>
      </c>
      <c r="G30" s="23">
        <f>ROUND(E30*F30,2)</f>
        <v>0</v>
      </c>
      <c r="H30" s="23">
        <f>ROUND(E30-G30,2)</f>
        <v>21</v>
      </c>
    </row>
    <row r="31" spans="1:8" x14ac:dyDescent="0.25">
      <c r="A31" s="13" t="s">
        <v>34</v>
      </c>
      <c r="C31" s="23"/>
      <c r="E31" s="23"/>
    </row>
    <row r="32" spans="1:8" x14ac:dyDescent="0.25">
      <c r="A32" s="14" t="s">
        <v>35</v>
      </c>
      <c r="B32" s="14" t="s">
        <v>36</v>
      </c>
      <c r="C32" s="15">
        <v>63.67</v>
      </c>
      <c r="D32" s="14">
        <v>0.66600000000000004</v>
      </c>
      <c r="E32" s="23">
        <f>ROUND(C32*D32,2)</f>
        <v>42.4</v>
      </c>
      <c r="F32" s="16">
        <v>0</v>
      </c>
      <c r="G32" s="23">
        <f>ROUND(E32*F32,2)</f>
        <v>0</v>
      </c>
      <c r="H32" s="23">
        <f>ROUND(E32-G32,2)</f>
        <v>42.4</v>
      </c>
    </row>
    <row r="33" spans="1:8" x14ac:dyDescent="0.25">
      <c r="A33" s="13" t="s">
        <v>115</v>
      </c>
      <c r="C33" s="23"/>
      <c r="E33" s="23"/>
    </row>
    <row r="34" spans="1:8" x14ac:dyDescent="0.25">
      <c r="A34" s="14" t="s">
        <v>390</v>
      </c>
      <c r="B34" s="14" t="s">
        <v>48</v>
      </c>
      <c r="C34" s="15">
        <v>5.5</v>
      </c>
      <c r="D34" s="14">
        <v>1</v>
      </c>
      <c r="E34" s="23">
        <f>ROUND(C34*D34,2)</f>
        <v>5.5</v>
      </c>
      <c r="F34" s="16">
        <v>0</v>
      </c>
      <c r="G34" s="23">
        <f>ROUND(E34*F34,2)</f>
        <v>0</v>
      </c>
      <c r="H34" s="23">
        <f>ROUND(E34-G34,2)</f>
        <v>5.5</v>
      </c>
    </row>
    <row r="35" spans="1:8" x14ac:dyDescent="0.25">
      <c r="A35" s="13" t="s">
        <v>117</v>
      </c>
      <c r="C35" s="23"/>
      <c r="E35" s="23"/>
    </row>
    <row r="36" spans="1:8" x14ac:dyDescent="0.25">
      <c r="A36" s="14" t="s">
        <v>118</v>
      </c>
      <c r="B36" s="14" t="s">
        <v>48</v>
      </c>
      <c r="C36" s="15">
        <v>10</v>
      </c>
      <c r="D36" s="14">
        <v>0.33300000000000002</v>
      </c>
      <c r="E36" s="23">
        <f>ROUND(C36*D36,2)</f>
        <v>3.33</v>
      </c>
      <c r="F36" s="16">
        <v>0</v>
      </c>
      <c r="G36" s="23">
        <f>ROUND(E36*F36,2)</f>
        <v>0</v>
      </c>
      <c r="H36" s="23">
        <f>ROUND(E36-G36,2)</f>
        <v>3.33</v>
      </c>
    </row>
    <row r="37" spans="1:8" x14ac:dyDescent="0.25">
      <c r="A37" s="13" t="s">
        <v>37</v>
      </c>
      <c r="C37" s="23"/>
      <c r="E37" s="23"/>
    </row>
    <row r="38" spans="1:8" x14ac:dyDescent="0.25">
      <c r="A38" s="14" t="s">
        <v>38</v>
      </c>
      <c r="B38" s="14" t="s">
        <v>39</v>
      </c>
      <c r="C38" s="15">
        <v>19.28</v>
      </c>
      <c r="D38" s="14">
        <v>0.21299999999999999</v>
      </c>
      <c r="E38" s="23">
        <f>ROUND(C38*D38,2)</f>
        <v>4.1100000000000003</v>
      </c>
      <c r="F38" s="16">
        <v>0</v>
      </c>
      <c r="G38" s="23">
        <f>ROUND(E38*F38,2)</f>
        <v>0</v>
      </c>
      <c r="H38" s="23">
        <f>ROUND(E38-G38,2)</f>
        <v>4.1100000000000003</v>
      </c>
    </row>
    <row r="39" spans="1:8" x14ac:dyDescent="0.25">
      <c r="A39" s="14" t="s">
        <v>133</v>
      </c>
      <c r="B39" s="14" t="s">
        <v>39</v>
      </c>
      <c r="C39" s="15">
        <v>19.28</v>
      </c>
      <c r="D39" s="14">
        <v>0.1022</v>
      </c>
      <c r="E39" s="23">
        <f>ROUND(C39*D39,2)</f>
        <v>1.97</v>
      </c>
      <c r="F39" s="16">
        <v>0</v>
      </c>
      <c r="G39" s="23">
        <f>ROUND(E39*F39,2)</f>
        <v>0</v>
      </c>
      <c r="H39" s="23">
        <f>ROUND(E39-G39,2)</f>
        <v>1.97</v>
      </c>
    </row>
    <row r="40" spans="1:8" x14ac:dyDescent="0.25">
      <c r="A40" s="13" t="s">
        <v>43</v>
      </c>
      <c r="C40" s="23"/>
      <c r="E40" s="23"/>
    </row>
    <row r="41" spans="1:8" x14ac:dyDescent="0.25">
      <c r="A41" s="14" t="s">
        <v>42</v>
      </c>
      <c r="B41" s="14" t="s">
        <v>39</v>
      </c>
      <c r="C41" s="15">
        <v>9.06</v>
      </c>
      <c r="D41" s="14">
        <v>0.105</v>
      </c>
      <c r="E41" s="23">
        <f>ROUND(C41*D41,2)</f>
        <v>0.95</v>
      </c>
      <c r="F41" s="16">
        <v>0</v>
      </c>
      <c r="G41" s="23">
        <f>ROUND(E41*F41,2)</f>
        <v>0</v>
      </c>
      <c r="H41" s="23">
        <f>ROUND(E41-G41,2)</f>
        <v>0.95</v>
      </c>
    </row>
    <row r="42" spans="1:8" x14ac:dyDescent="0.25">
      <c r="A42" s="14" t="s">
        <v>44</v>
      </c>
      <c r="B42" s="14" t="s">
        <v>39</v>
      </c>
      <c r="C42" s="15">
        <v>19.32</v>
      </c>
      <c r="D42" s="14">
        <v>0.25209999999999999</v>
      </c>
      <c r="E42" s="23">
        <f>ROUND(C42*D42,2)</f>
        <v>4.87</v>
      </c>
      <c r="F42" s="16">
        <v>0</v>
      </c>
      <c r="G42" s="23">
        <f>ROUND(E42*F42,2)</f>
        <v>0</v>
      </c>
      <c r="H42" s="23">
        <f>ROUND(E42-G42,2)</f>
        <v>4.87</v>
      </c>
    </row>
    <row r="43" spans="1:8" x14ac:dyDescent="0.25">
      <c r="A43" s="13" t="s">
        <v>45</v>
      </c>
      <c r="C43" s="23"/>
      <c r="E43" s="23"/>
    </row>
    <row r="44" spans="1:8" x14ac:dyDescent="0.25">
      <c r="A44" s="14" t="s">
        <v>38</v>
      </c>
      <c r="B44" s="14" t="s">
        <v>19</v>
      </c>
      <c r="C44" s="15">
        <v>2.94</v>
      </c>
      <c r="D44" s="14">
        <v>2.4666999999999999</v>
      </c>
      <c r="E44" s="23">
        <f>ROUND(C44*D44,2)</f>
        <v>7.25</v>
      </c>
      <c r="F44" s="16">
        <v>0</v>
      </c>
      <c r="G44" s="23">
        <f>ROUND(E44*F44,2)</f>
        <v>0</v>
      </c>
      <c r="H44" s="23">
        <f>ROUND(E44-G44,2)</f>
        <v>7.25</v>
      </c>
    </row>
    <row r="45" spans="1:8" x14ac:dyDescent="0.25">
      <c r="A45" s="14" t="s">
        <v>133</v>
      </c>
      <c r="B45" s="14" t="s">
        <v>19</v>
      </c>
      <c r="C45" s="15">
        <v>2.94</v>
      </c>
      <c r="D45" s="14">
        <v>1.3935999999999999</v>
      </c>
      <c r="E45" s="23">
        <f>ROUND(C45*D45,2)</f>
        <v>4.0999999999999996</v>
      </c>
      <c r="F45" s="16">
        <v>0</v>
      </c>
      <c r="G45" s="23">
        <f>ROUND(E45*F45,2)</f>
        <v>0</v>
      </c>
      <c r="H45" s="23">
        <f>ROUND(E45-G45,2)</f>
        <v>4.0999999999999996</v>
      </c>
    </row>
    <row r="46" spans="1:8" x14ac:dyDescent="0.25">
      <c r="A46" s="13" t="s">
        <v>47</v>
      </c>
      <c r="C46" s="23"/>
      <c r="E46" s="23"/>
    </row>
    <row r="47" spans="1:8" x14ac:dyDescent="0.25">
      <c r="A47" s="14" t="s">
        <v>42</v>
      </c>
      <c r="B47" s="14" t="s">
        <v>48</v>
      </c>
      <c r="C47" s="15">
        <v>6.3</v>
      </c>
      <c r="D47" s="14">
        <v>1</v>
      </c>
      <c r="E47" s="23">
        <f>ROUND(C47*D47,2)</f>
        <v>6.3</v>
      </c>
      <c r="F47" s="16">
        <v>0</v>
      </c>
      <c r="G47" s="23">
        <f>ROUND(E47*F47,2)</f>
        <v>0</v>
      </c>
      <c r="H47" s="23">
        <f t="shared" ref="H47:H52" si="0">ROUND(E47-G47,2)</f>
        <v>6.3</v>
      </c>
    </row>
    <row r="48" spans="1:8" x14ac:dyDescent="0.25">
      <c r="A48" s="14" t="s">
        <v>38</v>
      </c>
      <c r="B48" s="14" t="s">
        <v>48</v>
      </c>
      <c r="C48" s="15">
        <v>2.04</v>
      </c>
      <c r="D48" s="14">
        <v>1</v>
      </c>
      <c r="E48" s="23">
        <f>ROUND(C48*D48,2)</f>
        <v>2.04</v>
      </c>
      <c r="F48" s="16">
        <v>0</v>
      </c>
      <c r="G48" s="23">
        <f>ROUND(E48*F48,2)</f>
        <v>0</v>
      </c>
      <c r="H48" s="23">
        <f t="shared" si="0"/>
        <v>2.04</v>
      </c>
    </row>
    <row r="49" spans="1:8" x14ac:dyDescent="0.25">
      <c r="A49" s="14" t="s">
        <v>133</v>
      </c>
      <c r="B49" s="14" t="s">
        <v>48</v>
      </c>
      <c r="C49" s="15">
        <v>4.93</v>
      </c>
      <c r="D49" s="14">
        <v>1</v>
      </c>
      <c r="E49" s="23">
        <f>ROUND(C49*D49,2)</f>
        <v>4.93</v>
      </c>
      <c r="F49" s="16">
        <v>0</v>
      </c>
      <c r="G49" s="23">
        <f>ROUND(E49*F49,2)</f>
        <v>0</v>
      </c>
      <c r="H49" s="23">
        <f t="shared" si="0"/>
        <v>4.93</v>
      </c>
    </row>
    <row r="50" spans="1:8" x14ac:dyDescent="0.25">
      <c r="A50" s="9" t="s">
        <v>49</v>
      </c>
      <c r="B50" s="9" t="s">
        <v>48</v>
      </c>
      <c r="C50" s="10">
        <v>21.3</v>
      </c>
      <c r="D50" s="9">
        <v>1</v>
      </c>
      <c r="E50" s="22">
        <f>ROUND(C50*D50,2)</f>
        <v>21.3</v>
      </c>
      <c r="F50" s="11">
        <v>0</v>
      </c>
      <c r="G50" s="22">
        <f>ROUND(E50*F50,2)</f>
        <v>0</v>
      </c>
      <c r="H50" s="22">
        <f t="shared" si="0"/>
        <v>21.3</v>
      </c>
    </row>
    <row r="51" spans="1:8" x14ac:dyDescent="0.25">
      <c r="A51" s="7" t="s">
        <v>50</v>
      </c>
      <c r="C51" s="23"/>
      <c r="E51" s="23">
        <f>SUM(E12:E50)</f>
        <v>503.74000000000012</v>
      </c>
      <c r="G51" s="12">
        <f>SUM(G12:G50)</f>
        <v>0</v>
      </c>
      <c r="H51" s="12">
        <f t="shared" si="0"/>
        <v>503.74</v>
      </c>
    </row>
    <row r="52" spans="1:8" x14ac:dyDescent="0.25">
      <c r="A52" s="7" t="s">
        <v>51</v>
      </c>
      <c r="C52" s="23"/>
      <c r="E52" s="23" t="e">
        <f>+#REF!-E51</f>
        <v>#REF!</v>
      </c>
      <c r="G52" s="12" t="e">
        <f>+#REF!-G51</f>
        <v>#REF!</v>
      </c>
      <c r="H52" s="12" t="e">
        <f t="shared" si="0"/>
        <v>#REF!</v>
      </c>
    </row>
    <row r="53" spans="1:8" x14ac:dyDescent="0.25">
      <c r="A53" t="s">
        <v>12</v>
      </c>
      <c r="C53" s="23"/>
      <c r="E53" s="23"/>
    </row>
    <row r="54" spans="1:8" x14ac:dyDescent="0.25">
      <c r="A54" s="7" t="s">
        <v>52</v>
      </c>
      <c r="C54" s="23"/>
      <c r="E54" s="23"/>
    </row>
    <row r="55" spans="1:8" x14ac:dyDescent="0.25">
      <c r="A55" s="14" t="s">
        <v>42</v>
      </c>
      <c r="B55" s="14" t="s">
        <v>48</v>
      </c>
      <c r="C55" s="15">
        <v>17.14</v>
      </c>
      <c r="D55" s="14">
        <v>1</v>
      </c>
      <c r="E55" s="23">
        <f>ROUND(C55*D55,2)</f>
        <v>17.14</v>
      </c>
      <c r="F55" s="16">
        <v>0</v>
      </c>
      <c r="G55" s="23">
        <f>ROUND(E55*F55,2)</f>
        <v>0</v>
      </c>
      <c r="H55" s="23">
        <f t="shared" ref="H55:H60" si="1">ROUND(E55-G55,2)</f>
        <v>17.14</v>
      </c>
    </row>
    <row r="56" spans="1:8" x14ac:dyDescent="0.25">
      <c r="A56" s="14" t="s">
        <v>38</v>
      </c>
      <c r="B56" s="14" t="s">
        <v>48</v>
      </c>
      <c r="C56" s="15">
        <v>15.79</v>
      </c>
      <c r="D56" s="14">
        <v>1</v>
      </c>
      <c r="E56" s="23">
        <f>ROUND(C56*D56,2)</f>
        <v>15.79</v>
      </c>
      <c r="F56" s="16">
        <v>0</v>
      </c>
      <c r="G56" s="23">
        <f>ROUND(E56*F56,2)</f>
        <v>0</v>
      </c>
      <c r="H56" s="23">
        <f t="shared" si="1"/>
        <v>15.79</v>
      </c>
    </row>
    <row r="57" spans="1:8" x14ac:dyDescent="0.25">
      <c r="A57" s="9" t="s">
        <v>133</v>
      </c>
      <c r="B57" s="9" t="s">
        <v>48</v>
      </c>
      <c r="C57" s="10">
        <v>23.59</v>
      </c>
      <c r="D57" s="9">
        <v>1</v>
      </c>
      <c r="E57" s="22">
        <f>ROUND(C57*D57,2)</f>
        <v>23.59</v>
      </c>
      <c r="F57" s="11">
        <v>0</v>
      </c>
      <c r="G57" s="22">
        <f>ROUND(E57*F57,2)</f>
        <v>0</v>
      </c>
      <c r="H57" s="22">
        <f t="shared" si="1"/>
        <v>23.59</v>
      </c>
    </row>
    <row r="58" spans="1:8" x14ac:dyDescent="0.25">
      <c r="A58" s="7" t="s">
        <v>53</v>
      </c>
      <c r="C58" s="23"/>
      <c r="E58" s="23">
        <f>SUM(E55:E57)</f>
        <v>56.519999999999996</v>
      </c>
      <c r="G58" s="12">
        <f>SUM(G55:G57)</f>
        <v>0</v>
      </c>
      <c r="H58" s="12">
        <f t="shared" si="1"/>
        <v>56.52</v>
      </c>
    </row>
    <row r="59" spans="1:8" x14ac:dyDescent="0.25">
      <c r="A59" s="7" t="s">
        <v>54</v>
      </c>
      <c r="C59" s="23"/>
      <c r="E59" s="23">
        <f>+E51+E58</f>
        <v>560.2600000000001</v>
      </c>
      <c r="G59" s="12">
        <f>+G51+G58</f>
        <v>0</v>
      </c>
      <c r="H59" s="12">
        <f t="shared" si="1"/>
        <v>560.26</v>
      </c>
    </row>
    <row r="60" spans="1:8" x14ac:dyDescent="0.25">
      <c r="A60" s="7" t="s">
        <v>55</v>
      </c>
      <c r="C60" s="23"/>
      <c r="E60" s="23" t="e">
        <f>+#REF!-E59</f>
        <v>#REF!</v>
      </c>
      <c r="G60" s="12" t="e">
        <f>+#REF!-G59</f>
        <v>#REF!</v>
      </c>
      <c r="H60" s="12" t="e">
        <f t="shared" si="1"/>
        <v>#REF!</v>
      </c>
    </row>
    <row r="61" spans="1:8" x14ac:dyDescent="0.25">
      <c r="A61" t="s">
        <v>119</v>
      </c>
      <c r="C61" s="23"/>
      <c r="E61" s="23"/>
    </row>
    <row r="62" spans="1:8" x14ac:dyDescent="0.25">
      <c r="A62" t="s">
        <v>483</v>
      </c>
      <c r="C62" s="23"/>
      <c r="E62" s="23"/>
    </row>
    <row r="63" spans="1:8" x14ac:dyDescent="0.25">
      <c r="C63" s="23"/>
      <c r="E63" s="23"/>
    </row>
    <row r="64" spans="1:8" x14ac:dyDescent="0.25">
      <c r="A64" s="7" t="s">
        <v>120</v>
      </c>
      <c r="C64" s="23"/>
      <c r="E64" s="23"/>
    </row>
    <row r="65" spans="1:5" x14ac:dyDescent="0.25">
      <c r="A65" s="7" t="s">
        <v>121</v>
      </c>
      <c r="C65" s="23"/>
      <c r="E65" s="23"/>
    </row>
    <row r="98" spans="1:8" x14ac:dyDescent="0.25">
      <c r="A98" t="str" cm="1">
        <f t="array" aca="1" ref="A98" ca="1">MID(CELL("filename",A1),FIND("]",CELL("filename",A1))+1,256)</f>
        <v>wheat</v>
      </c>
    </row>
    <row r="99" spans="1:8" x14ac:dyDescent="0.25">
      <c r="A99" s="7" t="s">
        <v>50</v>
      </c>
      <c r="E99" s="25">
        <f>VLOOKUP(A99,$A$1:$H$98,5,FALSE)</f>
        <v>503.74000000000012</v>
      </c>
    </row>
    <row r="100" spans="1:8" x14ac:dyDescent="0.25">
      <c r="A100" s="7" t="s">
        <v>288</v>
      </c>
      <c r="E100" s="25">
        <f>VLOOKUP(A100,$A$1:$H$98,5,FALSE)</f>
        <v>56.519999999999996</v>
      </c>
    </row>
    <row r="101" spans="1:8" x14ac:dyDescent="0.25">
      <c r="A101" s="7" t="s">
        <v>289</v>
      </c>
      <c r="E101" s="25">
        <f t="shared" ref="E101:E102" si="2">VLOOKUP(A101,$A$1:$H$98,5,FALSE)</f>
        <v>560.2600000000001</v>
      </c>
    </row>
    <row r="102" spans="1:8" x14ac:dyDescent="0.25">
      <c r="A102" s="7" t="s">
        <v>55</v>
      </c>
      <c r="E102" s="25" t="e">
        <f t="shared" si="2"/>
        <v>#REF!</v>
      </c>
    </row>
    <row r="104" spans="1:8" x14ac:dyDescent="0.25">
      <c r="A104" s="21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3">
    <pageSetUpPr fitToPage="1"/>
  </sheetPr>
  <dimension ref="A1:H96"/>
  <sheetViews>
    <sheetView workbookViewId="0">
      <selection activeCell="E90" sqref="E90"/>
    </sheetView>
  </sheetViews>
  <sheetFormatPr defaultRowHeight="15" x14ac:dyDescent="0.25"/>
  <cols>
    <col min="1" max="1" width="28.5703125" customWidth="1"/>
    <col min="3" max="3" width="8.85546875" style="8"/>
    <col min="4" max="4" width="10.5703125" customWidth="1"/>
    <col min="5" max="5" width="13.5703125" style="8" customWidth="1"/>
    <col min="8" max="8" width="10.140625" bestFit="1" customWidth="1"/>
    <col min="257" max="257" width="28.5703125" customWidth="1"/>
    <col min="260" max="260" width="10.5703125" customWidth="1"/>
    <col min="261" max="261" width="13.5703125" customWidth="1"/>
    <col min="513" max="513" width="28.5703125" customWidth="1"/>
    <col min="516" max="516" width="10.5703125" customWidth="1"/>
    <col min="517" max="517" width="13.5703125" customWidth="1"/>
    <col min="769" max="769" width="28.5703125" customWidth="1"/>
    <col min="772" max="772" width="10.5703125" customWidth="1"/>
    <col min="773" max="773" width="13.5703125" customWidth="1"/>
    <col min="1025" max="1025" width="28.5703125" customWidth="1"/>
    <col min="1028" max="1028" width="10.5703125" customWidth="1"/>
    <col min="1029" max="1029" width="13.5703125" customWidth="1"/>
    <col min="1281" max="1281" width="28.5703125" customWidth="1"/>
    <col min="1284" max="1284" width="10.5703125" customWidth="1"/>
    <col min="1285" max="1285" width="13.5703125" customWidth="1"/>
    <col min="1537" max="1537" width="28.5703125" customWidth="1"/>
    <col min="1540" max="1540" width="10.5703125" customWidth="1"/>
    <col min="1541" max="1541" width="13.5703125" customWidth="1"/>
    <col min="1793" max="1793" width="28.5703125" customWidth="1"/>
    <col min="1796" max="1796" width="10.5703125" customWidth="1"/>
    <col min="1797" max="1797" width="13.5703125" customWidth="1"/>
    <col min="2049" max="2049" width="28.5703125" customWidth="1"/>
    <col min="2052" max="2052" width="10.5703125" customWidth="1"/>
    <col min="2053" max="2053" width="13.5703125" customWidth="1"/>
    <col min="2305" max="2305" width="28.5703125" customWidth="1"/>
    <col min="2308" max="2308" width="10.5703125" customWidth="1"/>
    <col min="2309" max="2309" width="13.5703125" customWidth="1"/>
    <col min="2561" max="2561" width="28.5703125" customWidth="1"/>
    <col min="2564" max="2564" width="10.5703125" customWidth="1"/>
    <col min="2565" max="2565" width="13.5703125" customWidth="1"/>
    <col min="2817" max="2817" width="28.5703125" customWidth="1"/>
    <col min="2820" max="2820" width="10.5703125" customWidth="1"/>
    <col min="2821" max="2821" width="13.5703125" customWidth="1"/>
    <col min="3073" max="3073" width="28.5703125" customWidth="1"/>
    <col min="3076" max="3076" width="10.5703125" customWidth="1"/>
    <col min="3077" max="3077" width="13.5703125" customWidth="1"/>
    <col min="3329" max="3329" width="28.5703125" customWidth="1"/>
    <col min="3332" max="3332" width="10.5703125" customWidth="1"/>
    <col min="3333" max="3333" width="13.5703125" customWidth="1"/>
    <col min="3585" max="3585" width="28.5703125" customWidth="1"/>
    <col min="3588" max="3588" width="10.5703125" customWidth="1"/>
    <col min="3589" max="3589" width="13.5703125" customWidth="1"/>
    <col min="3841" max="3841" width="28.5703125" customWidth="1"/>
    <col min="3844" max="3844" width="10.5703125" customWidth="1"/>
    <col min="3845" max="3845" width="13.5703125" customWidth="1"/>
    <col min="4097" max="4097" width="28.5703125" customWidth="1"/>
    <col min="4100" max="4100" width="10.5703125" customWidth="1"/>
    <col min="4101" max="4101" width="13.5703125" customWidth="1"/>
    <col min="4353" max="4353" width="28.5703125" customWidth="1"/>
    <col min="4356" max="4356" width="10.5703125" customWidth="1"/>
    <col min="4357" max="4357" width="13.5703125" customWidth="1"/>
    <col min="4609" max="4609" width="28.5703125" customWidth="1"/>
    <col min="4612" max="4612" width="10.5703125" customWidth="1"/>
    <col min="4613" max="4613" width="13.5703125" customWidth="1"/>
    <col min="4865" max="4865" width="28.5703125" customWidth="1"/>
    <col min="4868" max="4868" width="10.5703125" customWidth="1"/>
    <col min="4869" max="4869" width="13.5703125" customWidth="1"/>
    <col min="5121" max="5121" width="28.5703125" customWidth="1"/>
    <col min="5124" max="5124" width="10.5703125" customWidth="1"/>
    <col min="5125" max="5125" width="13.5703125" customWidth="1"/>
    <col min="5377" max="5377" width="28.5703125" customWidth="1"/>
    <col min="5380" max="5380" width="10.5703125" customWidth="1"/>
    <col min="5381" max="5381" width="13.5703125" customWidth="1"/>
    <col min="5633" max="5633" width="28.5703125" customWidth="1"/>
    <col min="5636" max="5636" width="10.5703125" customWidth="1"/>
    <col min="5637" max="5637" width="13.5703125" customWidth="1"/>
    <col min="5889" max="5889" width="28.5703125" customWidth="1"/>
    <col min="5892" max="5892" width="10.5703125" customWidth="1"/>
    <col min="5893" max="5893" width="13.5703125" customWidth="1"/>
    <col min="6145" max="6145" width="28.5703125" customWidth="1"/>
    <col min="6148" max="6148" width="10.5703125" customWidth="1"/>
    <col min="6149" max="6149" width="13.5703125" customWidth="1"/>
    <col min="6401" max="6401" width="28.5703125" customWidth="1"/>
    <col min="6404" max="6404" width="10.5703125" customWidth="1"/>
    <col min="6405" max="6405" width="13.5703125" customWidth="1"/>
    <col min="6657" max="6657" width="28.5703125" customWidth="1"/>
    <col min="6660" max="6660" width="10.5703125" customWidth="1"/>
    <col min="6661" max="6661" width="13.5703125" customWidth="1"/>
    <col min="6913" max="6913" width="28.5703125" customWidth="1"/>
    <col min="6916" max="6916" width="10.5703125" customWidth="1"/>
    <col min="6917" max="6917" width="13.5703125" customWidth="1"/>
    <col min="7169" max="7169" width="28.5703125" customWidth="1"/>
    <col min="7172" max="7172" width="10.5703125" customWidth="1"/>
    <col min="7173" max="7173" width="13.5703125" customWidth="1"/>
    <col min="7425" max="7425" width="28.5703125" customWidth="1"/>
    <col min="7428" max="7428" width="10.5703125" customWidth="1"/>
    <col min="7429" max="7429" width="13.5703125" customWidth="1"/>
    <col min="7681" max="7681" width="28.5703125" customWidth="1"/>
    <col min="7684" max="7684" width="10.5703125" customWidth="1"/>
    <col min="7685" max="7685" width="13.5703125" customWidth="1"/>
    <col min="7937" max="7937" width="28.5703125" customWidth="1"/>
    <col min="7940" max="7940" width="10.5703125" customWidth="1"/>
    <col min="7941" max="7941" width="13.5703125" customWidth="1"/>
    <col min="8193" max="8193" width="28.5703125" customWidth="1"/>
    <col min="8196" max="8196" width="10.5703125" customWidth="1"/>
    <col min="8197" max="8197" width="13.5703125" customWidth="1"/>
    <col min="8449" max="8449" width="28.5703125" customWidth="1"/>
    <col min="8452" max="8452" width="10.5703125" customWidth="1"/>
    <col min="8453" max="8453" width="13.5703125" customWidth="1"/>
    <col min="8705" max="8705" width="28.5703125" customWidth="1"/>
    <col min="8708" max="8708" width="10.5703125" customWidth="1"/>
    <col min="8709" max="8709" width="13.5703125" customWidth="1"/>
    <col min="8961" max="8961" width="28.5703125" customWidth="1"/>
    <col min="8964" max="8964" width="10.5703125" customWidth="1"/>
    <col min="8965" max="8965" width="13.5703125" customWidth="1"/>
    <col min="9217" max="9217" width="28.5703125" customWidth="1"/>
    <col min="9220" max="9220" width="10.5703125" customWidth="1"/>
    <col min="9221" max="9221" width="13.5703125" customWidth="1"/>
    <col min="9473" max="9473" width="28.5703125" customWidth="1"/>
    <col min="9476" max="9476" width="10.5703125" customWidth="1"/>
    <col min="9477" max="9477" width="13.5703125" customWidth="1"/>
    <col min="9729" max="9729" width="28.5703125" customWidth="1"/>
    <col min="9732" max="9732" width="10.5703125" customWidth="1"/>
    <col min="9733" max="9733" width="13.5703125" customWidth="1"/>
    <col min="9985" max="9985" width="28.5703125" customWidth="1"/>
    <col min="9988" max="9988" width="10.5703125" customWidth="1"/>
    <col min="9989" max="9989" width="13.5703125" customWidth="1"/>
    <col min="10241" max="10241" width="28.5703125" customWidth="1"/>
    <col min="10244" max="10244" width="10.5703125" customWidth="1"/>
    <col min="10245" max="10245" width="13.5703125" customWidth="1"/>
    <col min="10497" max="10497" width="28.5703125" customWidth="1"/>
    <col min="10500" max="10500" width="10.5703125" customWidth="1"/>
    <col min="10501" max="10501" width="13.5703125" customWidth="1"/>
    <col min="10753" max="10753" width="28.5703125" customWidth="1"/>
    <col min="10756" max="10756" width="10.5703125" customWidth="1"/>
    <col min="10757" max="10757" width="13.5703125" customWidth="1"/>
    <col min="11009" max="11009" width="28.5703125" customWidth="1"/>
    <col min="11012" max="11012" width="10.5703125" customWidth="1"/>
    <col min="11013" max="11013" width="13.5703125" customWidth="1"/>
    <col min="11265" max="11265" width="28.5703125" customWidth="1"/>
    <col min="11268" max="11268" width="10.5703125" customWidth="1"/>
    <col min="11269" max="11269" width="13.5703125" customWidth="1"/>
    <col min="11521" max="11521" width="28.5703125" customWidth="1"/>
    <col min="11524" max="11524" width="10.5703125" customWidth="1"/>
    <col min="11525" max="11525" width="13.5703125" customWidth="1"/>
    <col min="11777" max="11777" width="28.5703125" customWidth="1"/>
    <col min="11780" max="11780" width="10.5703125" customWidth="1"/>
    <col min="11781" max="11781" width="13.5703125" customWidth="1"/>
    <col min="12033" max="12033" width="28.5703125" customWidth="1"/>
    <col min="12036" max="12036" width="10.5703125" customWidth="1"/>
    <col min="12037" max="12037" width="13.5703125" customWidth="1"/>
    <col min="12289" max="12289" width="28.5703125" customWidth="1"/>
    <col min="12292" max="12292" width="10.5703125" customWidth="1"/>
    <col min="12293" max="12293" width="13.5703125" customWidth="1"/>
    <col min="12545" max="12545" width="28.5703125" customWidth="1"/>
    <col min="12548" max="12548" width="10.5703125" customWidth="1"/>
    <col min="12549" max="12549" width="13.5703125" customWidth="1"/>
    <col min="12801" max="12801" width="28.5703125" customWidth="1"/>
    <col min="12804" max="12804" width="10.5703125" customWidth="1"/>
    <col min="12805" max="12805" width="13.5703125" customWidth="1"/>
    <col min="13057" max="13057" width="28.5703125" customWidth="1"/>
    <col min="13060" max="13060" width="10.5703125" customWidth="1"/>
    <col min="13061" max="13061" width="13.5703125" customWidth="1"/>
    <col min="13313" max="13313" width="28.5703125" customWidth="1"/>
    <col min="13316" max="13316" width="10.5703125" customWidth="1"/>
    <col min="13317" max="13317" width="13.5703125" customWidth="1"/>
    <col min="13569" max="13569" width="28.5703125" customWidth="1"/>
    <col min="13572" max="13572" width="10.5703125" customWidth="1"/>
    <col min="13573" max="13573" width="13.5703125" customWidth="1"/>
    <col min="13825" max="13825" width="28.5703125" customWidth="1"/>
    <col min="13828" max="13828" width="10.5703125" customWidth="1"/>
    <col min="13829" max="13829" width="13.5703125" customWidth="1"/>
    <col min="14081" max="14081" width="28.5703125" customWidth="1"/>
    <col min="14084" max="14084" width="10.5703125" customWidth="1"/>
    <col min="14085" max="14085" width="13.5703125" customWidth="1"/>
    <col min="14337" max="14337" width="28.5703125" customWidth="1"/>
    <col min="14340" max="14340" width="10.5703125" customWidth="1"/>
    <col min="14341" max="14341" width="13.5703125" customWidth="1"/>
    <col min="14593" max="14593" width="28.5703125" customWidth="1"/>
    <col min="14596" max="14596" width="10.5703125" customWidth="1"/>
    <col min="14597" max="14597" width="13.5703125" customWidth="1"/>
    <col min="14849" max="14849" width="28.5703125" customWidth="1"/>
    <col min="14852" max="14852" width="10.5703125" customWidth="1"/>
    <col min="14853" max="14853" width="13.5703125" customWidth="1"/>
    <col min="15105" max="15105" width="28.5703125" customWidth="1"/>
    <col min="15108" max="15108" width="10.5703125" customWidth="1"/>
    <col min="15109" max="15109" width="13.5703125" customWidth="1"/>
    <col min="15361" max="15361" width="28.5703125" customWidth="1"/>
    <col min="15364" max="15364" width="10.5703125" customWidth="1"/>
    <col min="15365" max="15365" width="13.5703125" customWidth="1"/>
    <col min="15617" max="15617" width="28.5703125" customWidth="1"/>
    <col min="15620" max="15620" width="10.5703125" customWidth="1"/>
    <col min="15621" max="15621" width="13.5703125" customWidth="1"/>
    <col min="15873" max="15873" width="28.5703125" customWidth="1"/>
    <col min="15876" max="15876" width="10.5703125" customWidth="1"/>
    <col min="15877" max="15877" width="13.5703125" customWidth="1"/>
    <col min="16129" max="16129" width="28.5703125" customWidth="1"/>
    <col min="16132" max="16132" width="10.5703125" customWidth="1"/>
    <col min="16133" max="16133" width="13.5703125" customWidth="1"/>
  </cols>
  <sheetData>
    <row r="1" spans="1:8" x14ac:dyDescent="0.25">
      <c r="A1" s="81" t="e">
        <f>#REF!</f>
        <v>#REF!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63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92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"/>
      <c r="D4" s="1"/>
      <c r="E4" s="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</row>
    <row r="7" spans="1:8" x14ac:dyDescent="0.25">
      <c r="A7" s="14" t="s">
        <v>64</v>
      </c>
      <c r="B7" s="14" t="s">
        <v>29</v>
      </c>
      <c r="C7" s="15">
        <v>0.76</v>
      </c>
      <c r="D7" s="14">
        <v>1100</v>
      </c>
      <c r="E7" s="8">
        <f>ROUND(C7*D7,2)</f>
        <v>836</v>
      </c>
      <c r="F7" s="16">
        <v>0</v>
      </c>
      <c r="G7" s="8">
        <f>ROUND(E7*F7,2)</f>
        <v>0</v>
      </c>
      <c r="H7" s="8">
        <f>ROUND(E7-G7,2)</f>
        <v>836</v>
      </c>
    </row>
    <row r="8" spans="1:8" x14ac:dyDescent="0.25">
      <c r="A8" s="9" t="s">
        <v>65</v>
      </c>
      <c r="B8" s="9" t="s">
        <v>29</v>
      </c>
      <c r="C8" s="10">
        <v>0.1</v>
      </c>
      <c r="D8" s="9">
        <v>1650</v>
      </c>
      <c r="E8" s="2">
        <f>ROUND(C8*D8,2)</f>
        <v>165</v>
      </c>
      <c r="F8" s="11">
        <v>0</v>
      </c>
      <c r="G8" s="2">
        <f>ROUND(E8*F8,2)</f>
        <v>0</v>
      </c>
      <c r="H8" s="2">
        <f>ROUND(E8-G8,2)</f>
        <v>165</v>
      </c>
    </row>
    <row r="9" spans="1:8" x14ac:dyDescent="0.25">
      <c r="A9" s="7" t="s">
        <v>11</v>
      </c>
      <c r="E9" s="8">
        <f>SUM(E7:E8)</f>
        <v>1001</v>
      </c>
      <c r="G9" s="12">
        <f>SUM(G7:G8)</f>
        <v>0</v>
      </c>
      <c r="H9" s="12">
        <f>ROUND(E9-G9,2)</f>
        <v>1001</v>
      </c>
    </row>
    <row r="10" spans="1:8" x14ac:dyDescent="0.25">
      <c r="A10" t="s">
        <v>12</v>
      </c>
    </row>
    <row r="11" spans="1:8" x14ac:dyDescent="0.25">
      <c r="A11" s="7" t="s">
        <v>13</v>
      </c>
    </row>
    <row r="12" spans="1:8" x14ac:dyDescent="0.25">
      <c r="A12" s="13" t="s">
        <v>14</v>
      </c>
    </row>
    <row r="13" spans="1:8" x14ac:dyDescent="0.25">
      <c r="A13" s="14" t="s">
        <v>15</v>
      </c>
      <c r="B13" s="14" t="s">
        <v>16</v>
      </c>
      <c r="C13" s="15">
        <v>6</v>
      </c>
      <c r="D13" s="14">
        <v>2</v>
      </c>
      <c r="E13" s="8">
        <f>ROUND(C13*D13,2)</f>
        <v>12</v>
      </c>
      <c r="F13" s="16">
        <v>0</v>
      </c>
      <c r="G13" s="8">
        <f>ROUND(E13*F13,2)</f>
        <v>0</v>
      </c>
      <c r="H13" s="8">
        <f>ROUND(E13-G13,2)</f>
        <v>12</v>
      </c>
    </row>
    <row r="14" spans="1:8" x14ac:dyDescent="0.25">
      <c r="A14" s="14" t="s">
        <v>57</v>
      </c>
      <c r="B14" s="14" t="s">
        <v>16</v>
      </c>
      <c r="C14" s="15">
        <v>4.75</v>
      </c>
      <c r="D14" s="14">
        <v>4.75</v>
      </c>
      <c r="E14" s="8">
        <f>ROUND(C14*D14,2)</f>
        <v>22.56</v>
      </c>
      <c r="F14" s="16">
        <v>0</v>
      </c>
      <c r="G14" s="8">
        <f>ROUND(E14*F14,2)</f>
        <v>0</v>
      </c>
      <c r="H14" s="8">
        <f>ROUND(E14-G14,2)</f>
        <v>22.56</v>
      </c>
    </row>
    <row r="15" spans="1:8" x14ac:dyDescent="0.25">
      <c r="A15" s="13" t="s">
        <v>17</v>
      </c>
    </row>
    <row r="16" spans="1:8" x14ac:dyDescent="0.25">
      <c r="A16" s="14" t="s">
        <v>66</v>
      </c>
      <c r="B16" s="14" t="s">
        <v>18</v>
      </c>
      <c r="C16" s="15">
        <v>1.8</v>
      </c>
      <c r="D16" s="14">
        <v>2</v>
      </c>
      <c r="E16" s="8">
        <f>ROUND(C16*D16,2)</f>
        <v>3.6</v>
      </c>
      <c r="F16" s="16">
        <v>0</v>
      </c>
      <c r="G16" s="8">
        <f>ROUND(E16*F16,2)</f>
        <v>0</v>
      </c>
      <c r="H16" s="8">
        <f>ROUND(E16-G16,2)</f>
        <v>3.6</v>
      </c>
    </row>
    <row r="17" spans="1:8" x14ac:dyDescent="0.25">
      <c r="A17" s="14" t="s">
        <v>67</v>
      </c>
      <c r="B17" s="14" t="s">
        <v>26</v>
      </c>
      <c r="C17" s="15">
        <v>3.34</v>
      </c>
      <c r="D17" s="14">
        <v>1.33</v>
      </c>
      <c r="E17" s="8">
        <f>ROUND(C17*D17,2)</f>
        <v>4.4400000000000004</v>
      </c>
      <c r="F17" s="16">
        <v>0</v>
      </c>
      <c r="G17" s="8">
        <f>ROUND(E17*F17,2)</f>
        <v>0</v>
      </c>
      <c r="H17" s="8">
        <f>ROUND(E17-G17,2)</f>
        <v>4.4400000000000004</v>
      </c>
    </row>
    <row r="18" spans="1:8" x14ac:dyDescent="0.25">
      <c r="A18" s="14" t="s">
        <v>68</v>
      </c>
      <c r="B18" s="14" t="s">
        <v>26</v>
      </c>
      <c r="C18" s="15">
        <v>8.42</v>
      </c>
      <c r="D18" s="14">
        <v>0.5</v>
      </c>
      <c r="E18" s="8">
        <f>ROUND(C18*D18,2)</f>
        <v>4.21</v>
      </c>
      <c r="F18" s="16">
        <v>0</v>
      </c>
      <c r="G18" s="8">
        <f>ROUND(E18*F18,2)</f>
        <v>0</v>
      </c>
      <c r="H18" s="8">
        <f>ROUND(E18-G18,2)</f>
        <v>4.21</v>
      </c>
    </row>
    <row r="19" spans="1:8" x14ac:dyDescent="0.25">
      <c r="A19" s="13" t="s">
        <v>69</v>
      </c>
    </row>
    <row r="20" spans="1:8" x14ac:dyDescent="0.25">
      <c r="A20" s="14" t="s">
        <v>70</v>
      </c>
      <c r="B20" s="14" t="s">
        <v>29</v>
      </c>
      <c r="C20" s="15">
        <v>0.11</v>
      </c>
      <c r="D20" s="17">
        <f>D7</f>
        <v>1100</v>
      </c>
      <c r="E20" s="8">
        <f>ROUND(C20*D20,2)</f>
        <v>121</v>
      </c>
      <c r="F20" s="16">
        <v>0</v>
      </c>
      <c r="G20" s="8">
        <f>ROUND(E20*F20,2)</f>
        <v>0</v>
      </c>
      <c r="H20" s="8">
        <f>ROUND(E20-G20,2)</f>
        <v>121</v>
      </c>
    </row>
    <row r="21" spans="1:8" x14ac:dyDescent="0.25">
      <c r="A21" s="13" t="s">
        <v>20</v>
      </c>
    </row>
    <row r="22" spans="1:8" x14ac:dyDescent="0.25">
      <c r="A22" s="14" t="s">
        <v>22</v>
      </c>
      <c r="B22" s="14" t="s">
        <v>21</v>
      </c>
      <c r="C22" s="15">
        <v>25.28</v>
      </c>
      <c r="D22" s="14">
        <v>1.5</v>
      </c>
      <c r="E22" s="8">
        <f>ROUND(C22*D22,2)</f>
        <v>37.92</v>
      </c>
      <c r="F22" s="16">
        <v>0</v>
      </c>
      <c r="G22" s="8">
        <f>ROUND(E22*F22,2)</f>
        <v>0</v>
      </c>
      <c r="H22" s="8">
        <f>ROUND(E22-G22,2)</f>
        <v>37.92</v>
      </c>
    </row>
    <row r="23" spans="1:8" x14ac:dyDescent="0.25">
      <c r="A23" s="14" t="s">
        <v>58</v>
      </c>
      <c r="B23" s="14" t="s">
        <v>21</v>
      </c>
      <c r="C23" s="15">
        <v>18.62</v>
      </c>
      <c r="D23" s="14">
        <v>4.5999999999999996</v>
      </c>
      <c r="E23" s="8">
        <f>ROUND(C23*D23,2)</f>
        <v>85.65</v>
      </c>
      <c r="F23" s="16">
        <v>0</v>
      </c>
      <c r="G23" s="8">
        <f>ROUND(E23*F23,2)</f>
        <v>0</v>
      </c>
      <c r="H23" s="8">
        <f>ROUND(E23-G23,2)</f>
        <v>85.65</v>
      </c>
    </row>
    <row r="24" spans="1:8" x14ac:dyDescent="0.25">
      <c r="A24" s="13" t="s">
        <v>23</v>
      </c>
    </row>
    <row r="25" spans="1:8" x14ac:dyDescent="0.25">
      <c r="A25" s="14" t="s">
        <v>71</v>
      </c>
      <c r="B25" s="14" t="s">
        <v>48</v>
      </c>
      <c r="C25" s="15">
        <v>20</v>
      </c>
      <c r="D25" s="14">
        <v>1</v>
      </c>
      <c r="E25" s="8">
        <f>ROUND(C25*D25,2)</f>
        <v>20</v>
      </c>
      <c r="F25" s="16">
        <v>0</v>
      </c>
      <c r="G25" s="8">
        <f>ROUND(E25*F25,2)</f>
        <v>0</v>
      </c>
      <c r="H25" s="8">
        <f>ROUND(E25-G25,2)</f>
        <v>20</v>
      </c>
    </row>
    <row r="26" spans="1:8" x14ac:dyDescent="0.25">
      <c r="A26" s="13" t="s">
        <v>24</v>
      </c>
    </row>
    <row r="27" spans="1:8" x14ac:dyDescent="0.25">
      <c r="A27" s="14" t="s">
        <v>59</v>
      </c>
      <c r="B27" s="14" t="s">
        <v>26</v>
      </c>
      <c r="C27" s="15">
        <v>10.83</v>
      </c>
      <c r="D27" s="14">
        <v>0.5</v>
      </c>
      <c r="E27" s="8">
        <f t="shared" ref="E27:E34" si="0">ROUND(C27*D27,2)</f>
        <v>5.42</v>
      </c>
      <c r="F27" s="16">
        <v>0</v>
      </c>
      <c r="G27" s="8">
        <f t="shared" ref="G27:G34" si="1">ROUND(E27*F27,2)</f>
        <v>0</v>
      </c>
      <c r="H27" s="8">
        <f t="shared" ref="H27:H34" si="2">ROUND(E27-G27,2)</f>
        <v>5.42</v>
      </c>
    </row>
    <row r="28" spans="1:8" x14ac:dyDescent="0.25">
      <c r="A28" s="14" t="s">
        <v>25</v>
      </c>
      <c r="B28" s="14" t="s">
        <v>18</v>
      </c>
      <c r="C28" s="15">
        <v>0.13</v>
      </c>
      <c r="D28" s="14">
        <v>96</v>
      </c>
      <c r="E28" s="8">
        <f t="shared" si="0"/>
        <v>12.48</v>
      </c>
      <c r="F28" s="16">
        <v>0</v>
      </c>
      <c r="G28" s="8">
        <f t="shared" si="1"/>
        <v>0</v>
      </c>
      <c r="H28" s="8">
        <f t="shared" si="2"/>
        <v>12.48</v>
      </c>
    </row>
    <row r="29" spans="1:8" x14ac:dyDescent="0.25">
      <c r="A29" s="14" t="s">
        <v>72</v>
      </c>
      <c r="B29" s="14" t="s">
        <v>18</v>
      </c>
      <c r="C29" s="15">
        <v>0.25</v>
      </c>
      <c r="D29" s="14">
        <v>32</v>
      </c>
      <c r="E29" s="8">
        <f t="shared" si="0"/>
        <v>8</v>
      </c>
      <c r="F29" s="16">
        <v>0</v>
      </c>
      <c r="G29" s="8">
        <f t="shared" si="1"/>
        <v>0</v>
      </c>
      <c r="H29" s="8">
        <f t="shared" si="2"/>
        <v>8</v>
      </c>
    </row>
    <row r="30" spans="1:8" x14ac:dyDescent="0.25">
      <c r="A30" s="14" t="s">
        <v>73</v>
      </c>
      <c r="B30" s="14" t="s">
        <v>26</v>
      </c>
      <c r="C30" s="15">
        <v>6.12</v>
      </c>
      <c r="D30" s="14">
        <v>2</v>
      </c>
      <c r="E30" s="8">
        <f t="shared" si="0"/>
        <v>12.24</v>
      </c>
      <c r="F30" s="16">
        <v>0</v>
      </c>
      <c r="G30" s="8">
        <f t="shared" si="1"/>
        <v>0</v>
      </c>
      <c r="H30" s="8">
        <f t="shared" si="2"/>
        <v>12.24</v>
      </c>
    </row>
    <row r="31" spans="1:8" x14ac:dyDescent="0.25">
      <c r="A31" s="14" t="s">
        <v>74</v>
      </c>
      <c r="B31" s="14" t="s">
        <v>26</v>
      </c>
      <c r="C31" s="15">
        <v>13.54</v>
      </c>
      <c r="D31" s="14">
        <v>1</v>
      </c>
      <c r="E31" s="8">
        <f t="shared" si="0"/>
        <v>13.54</v>
      </c>
      <c r="F31" s="16">
        <v>0</v>
      </c>
      <c r="G31" s="8">
        <f t="shared" si="1"/>
        <v>0</v>
      </c>
      <c r="H31" s="8">
        <f t="shared" si="2"/>
        <v>13.54</v>
      </c>
    </row>
    <row r="32" spans="1:8" x14ac:dyDescent="0.25">
      <c r="A32" s="14" t="s">
        <v>75</v>
      </c>
      <c r="B32" s="14" t="s">
        <v>26</v>
      </c>
      <c r="C32" s="15">
        <v>2.54</v>
      </c>
      <c r="D32" s="14">
        <v>1</v>
      </c>
      <c r="E32" s="8">
        <f t="shared" si="0"/>
        <v>2.54</v>
      </c>
      <c r="F32" s="16">
        <v>0</v>
      </c>
      <c r="G32" s="8">
        <f t="shared" si="1"/>
        <v>0</v>
      </c>
      <c r="H32" s="8">
        <f t="shared" si="2"/>
        <v>2.54</v>
      </c>
    </row>
    <row r="33" spans="1:8" x14ac:dyDescent="0.25">
      <c r="A33" s="14" t="s">
        <v>76</v>
      </c>
      <c r="B33" s="14" t="s">
        <v>26</v>
      </c>
      <c r="C33" s="15">
        <v>2.79</v>
      </c>
      <c r="D33" s="14">
        <v>2.75</v>
      </c>
      <c r="E33" s="8">
        <f t="shared" si="0"/>
        <v>7.67</v>
      </c>
      <c r="F33" s="16">
        <v>0</v>
      </c>
      <c r="G33" s="8">
        <f t="shared" si="1"/>
        <v>0</v>
      </c>
      <c r="H33" s="8">
        <f t="shared" si="2"/>
        <v>7.67</v>
      </c>
    </row>
    <row r="34" spans="1:8" x14ac:dyDescent="0.25">
      <c r="A34" s="14" t="s">
        <v>77</v>
      </c>
      <c r="B34" s="14" t="s">
        <v>26</v>
      </c>
      <c r="C34" s="15">
        <v>3.85</v>
      </c>
      <c r="D34" s="14">
        <v>1.6</v>
      </c>
      <c r="E34" s="8">
        <f t="shared" si="0"/>
        <v>6.16</v>
      </c>
      <c r="F34" s="16">
        <v>0</v>
      </c>
      <c r="G34" s="8">
        <f t="shared" si="1"/>
        <v>0</v>
      </c>
      <c r="H34" s="8">
        <f t="shared" si="2"/>
        <v>6.16</v>
      </c>
    </row>
    <row r="35" spans="1:8" x14ac:dyDescent="0.25">
      <c r="A35" s="13" t="s">
        <v>27</v>
      </c>
    </row>
    <row r="36" spans="1:8" x14ac:dyDescent="0.25">
      <c r="A36" s="14" t="s">
        <v>78</v>
      </c>
      <c r="B36" s="14" t="s">
        <v>29</v>
      </c>
      <c r="C36" s="15">
        <v>6.53</v>
      </c>
      <c r="D36" s="14">
        <v>1.52</v>
      </c>
      <c r="E36" s="8">
        <f>ROUND(C36*D36,2)</f>
        <v>9.93</v>
      </c>
      <c r="F36" s="16">
        <v>0</v>
      </c>
      <c r="G36" s="8">
        <f>ROUND(E36*F36,2)</f>
        <v>0</v>
      </c>
      <c r="H36" s="8">
        <f>ROUND(E36-G36,2)</f>
        <v>9.93</v>
      </c>
    </row>
    <row r="37" spans="1:8" x14ac:dyDescent="0.25">
      <c r="A37" s="14" t="s">
        <v>79</v>
      </c>
      <c r="B37" s="14" t="s">
        <v>18</v>
      </c>
      <c r="C37" s="15">
        <v>4.46</v>
      </c>
      <c r="D37" s="14">
        <v>2</v>
      </c>
      <c r="E37" s="8">
        <f>ROUND(C37*D37,2)</f>
        <v>8.92</v>
      </c>
      <c r="F37" s="16">
        <v>0</v>
      </c>
      <c r="G37" s="8">
        <f>ROUND(E37*F37,2)</f>
        <v>0</v>
      </c>
      <c r="H37" s="8">
        <f>ROUND(E37-G37,2)</f>
        <v>8.92</v>
      </c>
    </row>
    <row r="38" spans="1:8" x14ac:dyDescent="0.25">
      <c r="A38" s="14" t="s">
        <v>28</v>
      </c>
      <c r="B38" s="14" t="s">
        <v>18</v>
      </c>
      <c r="C38" s="15">
        <v>3.15</v>
      </c>
      <c r="D38" s="14">
        <v>0.5</v>
      </c>
      <c r="E38" s="8">
        <f>ROUND(C38*D38,2)</f>
        <v>1.58</v>
      </c>
      <c r="F38" s="16">
        <v>0</v>
      </c>
      <c r="G38" s="8">
        <f>ROUND(E38*F38,2)</f>
        <v>0</v>
      </c>
      <c r="H38" s="8">
        <f>ROUND(E38-G38,2)</f>
        <v>1.58</v>
      </c>
    </row>
    <row r="39" spans="1:8" x14ac:dyDescent="0.25">
      <c r="A39" s="14" t="s">
        <v>80</v>
      </c>
      <c r="B39" s="14" t="s">
        <v>18</v>
      </c>
      <c r="C39" s="15">
        <v>1.01</v>
      </c>
      <c r="D39" s="14">
        <v>2</v>
      </c>
      <c r="E39" s="8">
        <f>ROUND(C39*D39,2)</f>
        <v>2.02</v>
      </c>
      <c r="F39" s="16">
        <v>0</v>
      </c>
      <c r="G39" s="8">
        <f>ROUND(E39*F39,2)</f>
        <v>0</v>
      </c>
      <c r="H39" s="8">
        <f>ROUND(E39-G39,2)</f>
        <v>2.02</v>
      </c>
    </row>
    <row r="40" spans="1:8" x14ac:dyDescent="0.25">
      <c r="A40" s="14" t="s">
        <v>81</v>
      </c>
      <c r="B40" s="14" t="s">
        <v>48</v>
      </c>
      <c r="C40" s="15">
        <v>12</v>
      </c>
      <c r="D40" s="14">
        <v>1.5</v>
      </c>
      <c r="E40" s="8">
        <f>ROUND(C40*D40,2)</f>
        <v>18</v>
      </c>
      <c r="F40" s="16">
        <v>0</v>
      </c>
      <c r="G40" s="8">
        <f>ROUND(E40*F40,2)</f>
        <v>0</v>
      </c>
      <c r="H40" s="8">
        <f>ROUND(E40-G40,2)</f>
        <v>18</v>
      </c>
    </row>
    <row r="41" spans="1:8" x14ac:dyDescent="0.25">
      <c r="A41" s="13" t="s">
        <v>30</v>
      </c>
    </row>
    <row r="42" spans="1:8" x14ac:dyDescent="0.25">
      <c r="A42" s="14" t="s">
        <v>31</v>
      </c>
      <c r="B42" s="14" t="s">
        <v>32</v>
      </c>
      <c r="C42" s="15">
        <v>0.24</v>
      </c>
      <c r="D42" s="14">
        <v>33</v>
      </c>
      <c r="E42" s="8">
        <f>ROUND(C42*D42,2)</f>
        <v>7.92</v>
      </c>
      <c r="F42" s="16">
        <v>0</v>
      </c>
      <c r="G42" s="8">
        <f>ROUND(E42*F42,2)</f>
        <v>0</v>
      </c>
      <c r="H42" s="8">
        <f>ROUND(E42-G42,2)</f>
        <v>7.92</v>
      </c>
    </row>
    <row r="43" spans="1:8" x14ac:dyDescent="0.25">
      <c r="A43" s="13" t="s">
        <v>33</v>
      </c>
    </row>
    <row r="44" spans="1:8" x14ac:dyDescent="0.25">
      <c r="A44" s="14" t="s">
        <v>82</v>
      </c>
      <c r="B44" s="14" t="s">
        <v>60</v>
      </c>
      <c r="C44" s="15">
        <v>0.68</v>
      </c>
      <c r="D44" s="14">
        <v>45</v>
      </c>
      <c r="E44" s="8">
        <f>ROUND(C44*D44,2)</f>
        <v>30.6</v>
      </c>
      <c r="F44" s="16">
        <v>0</v>
      </c>
      <c r="G44" s="8">
        <f>ROUND(E44*F44,2)</f>
        <v>0</v>
      </c>
      <c r="H44" s="8">
        <f>ROUND(E44-G44,2)</f>
        <v>30.6</v>
      </c>
    </row>
    <row r="45" spans="1:8" x14ac:dyDescent="0.25">
      <c r="A45" s="13" t="s">
        <v>83</v>
      </c>
    </row>
    <row r="46" spans="1:8" x14ac:dyDescent="0.25">
      <c r="A46" s="14" t="s">
        <v>84</v>
      </c>
      <c r="B46" s="14" t="s">
        <v>60</v>
      </c>
      <c r="C46" s="15">
        <v>1.49</v>
      </c>
      <c r="D46" s="14">
        <v>45</v>
      </c>
      <c r="E46" s="8">
        <f>ROUND(C46*D46,2)</f>
        <v>67.05</v>
      </c>
      <c r="F46" s="16">
        <v>0</v>
      </c>
      <c r="G46" s="8">
        <f>ROUND(E46*F46,2)</f>
        <v>0</v>
      </c>
      <c r="H46" s="8">
        <f>ROUND(E46-G46,2)</f>
        <v>67.05</v>
      </c>
    </row>
    <row r="47" spans="1:8" x14ac:dyDescent="0.25">
      <c r="A47" s="13" t="s">
        <v>85</v>
      </c>
    </row>
    <row r="48" spans="1:8" x14ac:dyDescent="0.25">
      <c r="A48" s="14" t="s">
        <v>86</v>
      </c>
      <c r="B48" s="14" t="s">
        <v>18</v>
      </c>
      <c r="C48" s="15">
        <v>0.15</v>
      </c>
      <c r="D48" s="14">
        <v>36</v>
      </c>
      <c r="E48" s="8">
        <f>ROUND(C48*D48,2)</f>
        <v>5.4</v>
      </c>
      <c r="F48" s="16">
        <v>0</v>
      </c>
      <c r="G48" s="8">
        <f>ROUND(E48*F48,2)</f>
        <v>0</v>
      </c>
      <c r="H48" s="8">
        <f>ROUND(E48-G48,2)</f>
        <v>5.4</v>
      </c>
    </row>
    <row r="49" spans="1:8" x14ac:dyDescent="0.25">
      <c r="A49" s="13" t="s">
        <v>61</v>
      </c>
    </row>
    <row r="50" spans="1:8" x14ac:dyDescent="0.25">
      <c r="A50" s="14" t="s">
        <v>62</v>
      </c>
      <c r="B50" s="14" t="s">
        <v>48</v>
      </c>
      <c r="C50" s="15">
        <v>7</v>
      </c>
      <c r="D50" s="14">
        <v>1</v>
      </c>
      <c r="E50" s="8">
        <f>ROUND(C50*D50,2)</f>
        <v>7</v>
      </c>
      <c r="F50" s="16">
        <v>0</v>
      </c>
      <c r="G50" s="8">
        <f>ROUND(E50*F50,2)</f>
        <v>0</v>
      </c>
      <c r="H50" s="8">
        <f>ROUND(E50-G50,2)</f>
        <v>7</v>
      </c>
    </row>
    <row r="51" spans="1:8" x14ac:dyDescent="0.25">
      <c r="A51" s="13" t="s">
        <v>87</v>
      </c>
    </row>
    <row r="52" spans="1:8" x14ac:dyDescent="0.25">
      <c r="A52" s="14" t="s">
        <v>88</v>
      </c>
      <c r="B52" s="14" t="s">
        <v>48</v>
      </c>
      <c r="C52" s="15">
        <v>1</v>
      </c>
      <c r="D52" s="14">
        <v>1</v>
      </c>
      <c r="E52" s="8">
        <f>ROUND(C52*D52,2)</f>
        <v>1</v>
      </c>
      <c r="F52" s="16">
        <v>0</v>
      </c>
      <c r="G52" s="8">
        <f>ROUND(E52*F52,2)</f>
        <v>0</v>
      </c>
      <c r="H52" s="8">
        <f>ROUND(E52-G52,2)</f>
        <v>1</v>
      </c>
    </row>
    <row r="53" spans="1:8" x14ac:dyDescent="0.25">
      <c r="A53" s="13" t="s">
        <v>89</v>
      </c>
    </row>
    <row r="54" spans="1:8" x14ac:dyDescent="0.25">
      <c r="A54" s="14" t="s">
        <v>90</v>
      </c>
      <c r="B54" s="14" t="s">
        <v>48</v>
      </c>
      <c r="C54" s="15">
        <v>7</v>
      </c>
      <c r="D54" s="14">
        <v>1</v>
      </c>
      <c r="E54" s="8">
        <f>ROUND(C54*D54,2)</f>
        <v>7</v>
      </c>
      <c r="F54" s="16">
        <v>0</v>
      </c>
      <c r="G54" s="8">
        <f>ROUND(E54*F54,2)</f>
        <v>0</v>
      </c>
      <c r="H54" s="8">
        <f>ROUND(E54-G54,2)</f>
        <v>7</v>
      </c>
    </row>
    <row r="55" spans="1:8" x14ac:dyDescent="0.25">
      <c r="A55" s="13" t="s">
        <v>34</v>
      </c>
    </row>
    <row r="56" spans="1:8" x14ac:dyDescent="0.25">
      <c r="A56" s="14" t="s">
        <v>35</v>
      </c>
      <c r="B56" s="14" t="s">
        <v>36</v>
      </c>
      <c r="C56" s="15">
        <v>45</v>
      </c>
      <c r="D56" s="14">
        <v>0.5</v>
      </c>
      <c r="E56" s="8">
        <f>ROUND(C56*D56,2)</f>
        <v>22.5</v>
      </c>
      <c r="F56" s="16">
        <v>0</v>
      </c>
      <c r="G56" s="8">
        <f>ROUND(E56*F56,2)</f>
        <v>0</v>
      </c>
      <c r="H56" s="8">
        <f>ROUND(E56-G56,2)</f>
        <v>22.5</v>
      </c>
    </row>
    <row r="57" spans="1:8" x14ac:dyDescent="0.25">
      <c r="A57" s="13" t="s">
        <v>37</v>
      </c>
    </row>
    <row r="58" spans="1:8" x14ac:dyDescent="0.25">
      <c r="A58" s="14" t="s">
        <v>38</v>
      </c>
      <c r="B58" s="14" t="s">
        <v>39</v>
      </c>
      <c r="C58" s="15">
        <v>11.71</v>
      </c>
      <c r="D58" s="14">
        <v>0.89549999999999996</v>
      </c>
      <c r="E58" s="8">
        <f>ROUND(C58*D58,2)</f>
        <v>10.49</v>
      </c>
      <c r="F58" s="16">
        <v>0</v>
      </c>
      <c r="G58" s="8">
        <f>ROUND(E58*F58,2)</f>
        <v>0</v>
      </c>
      <c r="H58" s="8">
        <f>ROUND(E58-G58,2)</f>
        <v>10.49</v>
      </c>
    </row>
    <row r="59" spans="1:8" x14ac:dyDescent="0.25">
      <c r="A59" s="14" t="s">
        <v>91</v>
      </c>
      <c r="B59" s="14" t="s">
        <v>39</v>
      </c>
      <c r="C59" s="15">
        <v>11.71</v>
      </c>
      <c r="D59" s="14">
        <v>0.21929999999999999</v>
      </c>
      <c r="E59" s="8">
        <f>ROUND(C59*D59,2)</f>
        <v>2.57</v>
      </c>
      <c r="F59" s="16">
        <v>0</v>
      </c>
      <c r="G59" s="8">
        <f>ROUND(E59*F59,2)</f>
        <v>0</v>
      </c>
      <c r="H59" s="8">
        <f>ROUND(E59-G59,2)</f>
        <v>2.57</v>
      </c>
    </row>
    <row r="60" spans="1:8" x14ac:dyDescent="0.25">
      <c r="A60" s="13" t="s">
        <v>40</v>
      </c>
    </row>
    <row r="61" spans="1:8" x14ac:dyDescent="0.25">
      <c r="A61" s="14" t="s">
        <v>41</v>
      </c>
      <c r="B61" s="14" t="s">
        <v>39</v>
      </c>
      <c r="C61" s="15">
        <v>9.06</v>
      </c>
      <c r="D61" s="14">
        <v>0.3</v>
      </c>
      <c r="E61" s="8">
        <f>ROUND(C61*D61,2)</f>
        <v>2.72</v>
      </c>
      <c r="F61" s="16">
        <v>0</v>
      </c>
      <c r="G61" s="8">
        <f>ROUND(E61*F61,2)</f>
        <v>0</v>
      </c>
      <c r="H61" s="8">
        <f>ROUND(E61-G61,2)</f>
        <v>2.72</v>
      </c>
    </row>
    <row r="62" spans="1:8" x14ac:dyDescent="0.25">
      <c r="A62" s="14" t="s">
        <v>42</v>
      </c>
      <c r="B62" s="14" t="s">
        <v>39</v>
      </c>
      <c r="C62" s="15">
        <v>9.06</v>
      </c>
      <c r="D62" s="14">
        <v>6.25E-2</v>
      </c>
      <c r="E62" s="8">
        <f>ROUND(C62*D62,2)</f>
        <v>0.56999999999999995</v>
      </c>
      <c r="F62" s="16">
        <v>0</v>
      </c>
      <c r="G62" s="8">
        <f>ROUND(E62*F62,2)</f>
        <v>0</v>
      </c>
      <c r="H62" s="8">
        <f>ROUND(E62-G62,2)</f>
        <v>0.56999999999999995</v>
      </c>
    </row>
    <row r="63" spans="1:8" x14ac:dyDescent="0.25">
      <c r="A63" s="13" t="s">
        <v>43</v>
      </c>
    </row>
    <row r="64" spans="1:8" x14ac:dyDescent="0.25">
      <c r="A64" s="14" t="s">
        <v>42</v>
      </c>
      <c r="B64" s="14" t="s">
        <v>39</v>
      </c>
      <c r="C64" s="15">
        <v>9.06</v>
      </c>
      <c r="D64" s="14">
        <v>0.32200000000000001</v>
      </c>
      <c r="E64" s="8">
        <f>ROUND(C64*D64,2)</f>
        <v>2.92</v>
      </c>
      <c r="F64" s="16">
        <v>0</v>
      </c>
      <c r="G64" s="8">
        <f>ROUND(E64*F64,2)</f>
        <v>0</v>
      </c>
      <c r="H64" s="8">
        <f>ROUND(E64-G64,2)</f>
        <v>2.92</v>
      </c>
    </row>
    <row r="65" spans="1:8" x14ac:dyDescent="0.25">
      <c r="A65" s="14" t="s">
        <v>91</v>
      </c>
      <c r="B65" s="14" t="s">
        <v>39</v>
      </c>
      <c r="C65" s="15">
        <v>9.06</v>
      </c>
      <c r="D65" s="14">
        <v>0.1958</v>
      </c>
      <c r="E65" s="8">
        <f>ROUND(C65*D65,2)</f>
        <v>1.77</v>
      </c>
      <c r="F65" s="16">
        <v>0</v>
      </c>
      <c r="G65" s="8">
        <f>ROUND(E65*F65,2)</f>
        <v>0</v>
      </c>
      <c r="H65" s="8">
        <f>ROUND(E65-G65,2)</f>
        <v>1.77</v>
      </c>
    </row>
    <row r="66" spans="1:8" x14ac:dyDescent="0.25">
      <c r="A66" s="14" t="s">
        <v>44</v>
      </c>
      <c r="B66" s="14" t="s">
        <v>39</v>
      </c>
      <c r="C66" s="15">
        <v>11.69</v>
      </c>
      <c r="D66" s="14">
        <v>0.82899999999999996</v>
      </c>
      <c r="E66" s="8">
        <f>ROUND(C66*D66,2)</f>
        <v>9.69</v>
      </c>
      <c r="F66" s="16">
        <v>0</v>
      </c>
      <c r="G66" s="8">
        <f>ROUND(E66*F66,2)</f>
        <v>0</v>
      </c>
      <c r="H66" s="8">
        <f>ROUND(E66-G66,2)</f>
        <v>9.69</v>
      </c>
    </row>
    <row r="67" spans="1:8" x14ac:dyDescent="0.25">
      <c r="A67" s="13" t="s">
        <v>45</v>
      </c>
    </row>
    <row r="68" spans="1:8" x14ac:dyDescent="0.25">
      <c r="A68" s="14" t="s">
        <v>38</v>
      </c>
      <c r="B68" s="14" t="s">
        <v>19</v>
      </c>
      <c r="C68" s="15">
        <v>3.25</v>
      </c>
      <c r="D68" s="14">
        <v>10.1043</v>
      </c>
      <c r="E68" s="8">
        <f>ROUND(C68*D68,2)</f>
        <v>32.840000000000003</v>
      </c>
      <c r="F68" s="16">
        <v>0</v>
      </c>
      <c r="G68" s="8">
        <f>ROUND(E68*F68,2)</f>
        <v>0</v>
      </c>
      <c r="H68" s="8">
        <f>ROUND(E68-G68,2)</f>
        <v>32.840000000000003</v>
      </c>
    </row>
    <row r="69" spans="1:8" x14ac:dyDescent="0.25">
      <c r="A69" s="14" t="s">
        <v>91</v>
      </c>
      <c r="B69" s="14" t="s">
        <v>19</v>
      </c>
      <c r="C69" s="15">
        <v>3.25</v>
      </c>
      <c r="D69" s="14">
        <v>3.6815000000000002</v>
      </c>
      <c r="E69" s="8">
        <f>ROUND(C69*D69,2)</f>
        <v>11.96</v>
      </c>
      <c r="F69" s="16">
        <v>0</v>
      </c>
      <c r="G69" s="8">
        <f>ROUND(E69*F69,2)</f>
        <v>0</v>
      </c>
      <c r="H69" s="8">
        <f>ROUND(E69-G69,2)</f>
        <v>11.96</v>
      </c>
    </row>
    <row r="70" spans="1:8" x14ac:dyDescent="0.25">
      <c r="A70" s="14" t="s">
        <v>46</v>
      </c>
      <c r="B70" s="14" t="s">
        <v>19</v>
      </c>
      <c r="C70" s="15">
        <v>3.25</v>
      </c>
      <c r="D70" s="14">
        <v>8.5535999999999994</v>
      </c>
      <c r="E70" s="8">
        <f>ROUND(C70*D70,2)</f>
        <v>27.8</v>
      </c>
      <c r="F70" s="16">
        <v>0</v>
      </c>
      <c r="G70" s="8">
        <f>ROUND(E70*F70,2)</f>
        <v>0</v>
      </c>
      <c r="H70" s="8">
        <f>ROUND(E70-G70,2)</f>
        <v>27.8</v>
      </c>
    </row>
    <row r="71" spans="1:8" x14ac:dyDescent="0.25">
      <c r="A71" s="13" t="s">
        <v>47</v>
      </c>
    </row>
    <row r="72" spans="1:8" x14ac:dyDescent="0.25">
      <c r="A72" s="14" t="s">
        <v>42</v>
      </c>
      <c r="B72" s="14" t="s">
        <v>48</v>
      </c>
      <c r="C72" s="15">
        <v>9.65</v>
      </c>
      <c r="D72" s="14">
        <v>1</v>
      </c>
      <c r="E72" s="8">
        <f>ROUND(C72*D72,2)</f>
        <v>9.65</v>
      </c>
      <c r="F72" s="16">
        <v>0</v>
      </c>
      <c r="G72" s="8">
        <f>ROUND(E72*F72,2)</f>
        <v>0</v>
      </c>
      <c r="H72" s="8">
        <f t="shared" ref="H72:H78" si="3">ROUND(E72-G72,2)</f>
        <v>9.65</v>
      </c>
    </row>
    <row r="73" spans="1:8" x14ac:dyDescent="0.25">
      <c r="A73" s="14" t="s">
        <v>38</v>
      </c>
      <c r="B73" s="14" t="s">
        <v>48</v>
      </c>
      <c r="C73" s="15">
        <v>5.61</v>
      </c>
      <c r="D73" s="14">
        <v>1</v>
      </c>
      <c r="E73" s="8">
        <f>ROUND(C73*D73,2)</f>
        <v>5.61</v>
      </c>
      <c r="F73" s="16">
        <v>0</v>
      </c>
      <c r="G73" s="8">
        <f>ROUND(E73*F73,2)</f>
        <v>0</v>
      </c>
      <c r="H73" s="8">
        <f t="shared" si="3"/>
        <v>5.61</v>
      </c>
    </row>
    <row r="74" spans="1:8" x14ac:dyDescent="0.25">
      <c r="A74" s="14" t="s">
        <v>91</v>
      </c>
      <c r="B74" s="14" t="s">
        <v>48</v>
      </c>
      <c r="C74" s="15">
        <v>12.39</v>
      </c>
      <c r="D74" s="14">
        <v>1</v>
      </c>
      <c r="E74" s="8">
        <f>ROUND(C74*D74,2)</f>
        <v>12.39</v>
      </c>
      <c r="F74" s="16">
        <v>0</v>
      </c>
      <c r="G74" s="8">
        <f>ROUND(E74*F74,2)</f>
        <v>0</v>
      </c>
      <c r="H74" s="8">
        <f t="shared" si="3"/>
        <v>12.39</v>
      </c>
    </row>
    <row r="75" spans="1:8" x14ac:dyDescent="0.25">
      <c r="A75" s="14" t="s">
        <v>46</v>
      </c>
      <c r="B75" s="14" t="s">
        <v>48</v>
      </c>
      <c r="C75" s="15">
        <v>5.8</v>
      </c>
      <c r="D75" s="14">
        <v>1</v>
      </c>
      <c r="E75" s="8">
        <f>ROUND(C75*D75,2)</f>
        <v>5.8</v>
      </c>
      <c r="F75" s="16">
        <v>0</v>
      </c>
      <c r="G75" s="8">
        <f>ROUND(E75*F75,2)</f>
        <v>0</v>
      </c>
      <c r="H75" s="8">
        <f t="shared" si="3"/>
        <v>5.8</v>
      </c>
    </row>
    <row r="76" spans="1:8" x14ac:dyDescent="0.25">
      <c r="A76" s="9" t="s">
        <v>49</v>
      </c>
      <c r="B76" s="9" t="s">
        <v>48</v>
      </c>
      <c r="C76" s="10">
        <v>12.12</v>
      </c>
      <c r="D76" s="9">
        <v>1</v>
      </c>
      <c r="E76" s="2">
        <f>ROUND(C76*D76,2)</f>
        <v>12.12</v>
      </c>
      <c r="F76" s="11">
        <v>0</v>
      </c>
      <c r="G76" s="2">
        <f>ROUND(E76*F76,2)</f>
        <v>0</v>
      </c>
      <c r="H76" s="2">
        <f t="shared" si="3"/>
        <v>12.12</v>
      </c>
    </row>
    <row r="77" spans="1:8" x14ac:dyDescent="0.25">
      <c r="A77" s="7" t="s">
        <v>50</v>
      </c>
      <c r="E77" s="8">
        <f>SUM(E13:E76)</f>
        <v>717.25000000000023</v>
      </c>
      <c r="G77" s="12">
        <f>SUM(G13:G76)</f>
        <v>0</v>
      </c>
      <c r="H77" s="12">
        <f t="shared" si="3"/>
        <v>717.25</v>
      </c>
    </row>
    <row r="78" spans="1:8" x14ac:dyDescent="0.25">
      <c r="A78" s="7" t="s">
        <v>51</v>
      </c>
      <c r="E78" s="8">
        <f>+E9-E77</f>
        <v>283.74999999999977</v>
      </c>
      <c r="G78" s="12">
        <f>+G9-G77</f>
        <v>0</v>
      </c>
      <c r="H78" s="12">
        <f t="shared" si="3"/>
        <v>283.75</v>
      </c>
    </row>
    <row r="79" spans="1:8" x14ac:dyDescent="0.25">
      <c r="A79" t="s">
        <v>12</v>
      </c>
    </row>
    <row r="80" spans="1:8" x14ac:dyDescent="0.25">
      <c r="A80" s="7" t="s">
        <v>52</v>
      </c>
    </row>
    <row r="81" spans="1:8" x14ac:dyDescent="0.25">
      <c r="A81" s="14" t="s">
        <v>42</v>
      </c>
      <c r="B81" s="14" t="s">
        <v>48</v>
      </c>
      <c r="C81" s="15">
        <v>16.39</v>
      </c>
      <c r="D81" s="14">
        <v>1</v>
      </c>
      <c r="E81" s="8">
        <f>ROUND(C81*D81,2)</f>
        <v>16.39</v>
      </c>
      <c r="F81" s="16">
        <v>0</v>
      </c>
      <c r="G81" s="8">
        <f>ROUND(E81*F81,2)</f>
        <v>0</v>
      </c>
      <c r="H81" s="8">
        <f t="shared" ref="H81:H87" si="4">ROUND(E81-G81,2)</f>
        <v>16.39</v>
      </c>
    </row>
    <row r="82" spans="1:8" x14ac:dyDescent="0.25">
      <c r="A82" s="14" t="s">
        <v>38</v>
      </c>
      <c r="B82" s="14" t="s">
        <v>48</v>
      </c>
      <c r="C82" s="15">
        <v>35.799999999999997</v>
      </c>
      <c r="D82" s="14">
        <v>1</v>
      </c>
      <c r="E82" s="8">
        <f>ROUND(C82*D82,2)</f>
        <v>35.799999999999997</v>
      </c>
      <c r="F82" s="16">
        <v>0</v>
      </c>
      <c r="G82" s="8">
        <f>ROUND(E82*F82,2)</f>
        <v>0</v>
      </c>
      <c r="H82" s="8">
        <f t="shared" si="4"/>
        <v>35.799999999999997</v>
      </c>
    </row>
    <row r="83" spans="1:8" x14ac:dyDescent="0.25">
      <c r="A83" s="14" t="s">
        <v>91</v>
      </c>
      <c r="B83" s="14" t="s">
        <v>48</v>
      </c>
      <c r="C83" s="15">
        <v>51.06</v>
      </c>
      <c r="D83" s="14">
        <v>1</v>
      </c>
      <c r="E83" s="8">
        <f>ROUND(C83*D83,2)</f>
        <v>51.06</v>
      </c>
      <c r="F83" s="16">
        <v>0</v>
      </c>
      <c r="G83" s="8">
        <f>ROUND(E83*F83,2)</f>
        <v>0</v>
      </c>
      <c r="H83" s="8">
        <f t="shared" si="4"/>
        <v>51.06</v>
      </c>
    </row>
    <row r="84" spans="1:8" x14ac:dyDescent="0.25">
      <c r="A84" s="9" t="s">
        <v>46</v>
      </c>
      <c r="B84" s="9" t="s">
        <v>48</v>
      </c>
      <c r="C84" s="10">
        <v>48.18</v>
      </c>
      <c r="D84" s="9">
        <v>1</v>
      </c>
      <c r="E84" s="2">
        <f>ROUND(C84*D84,2)</f>
        <v>48.18</v>
      </c>
      <c r="F84" s="11">
        <v>0</v>
      </c>
      <c r="G84" s="2">
        <f>ROUND(E84*F84,2)</f>
        <v>0</v>
      </c>
      <c r="H84" s="2">
        <f t="shared" si="4"/>
        <v>48.18</v>
      </c>
    </row>
    <row r="85" spans="1:8" x14ac:dyDescent="0.25">
      <c r="A85" s="7" t="s">
        <v>53</v>
      </c>
      <c r="E85" s="8">
        <f>SUM(E81:E84)</f>
        <v>151.43</v>
      </c>
      <c r="G85" s="12">
        <f>SUM(G81:G84)</f>
        <v>0</v>
      </c>
      <c r="H85" s="12">
        <f t="shared" si="4"/>
        <v>151.43</v>
      </c>
    </row>
    <row r="86" spans="1:8" x14ac:dyDescent="0.25">
      <c r="A86" s="7" t="s">
        <v>54</v>
      </c>
      <c r="E86" s="8">
        <f>+E77+E85</f>
        <v>868.68000000000029</v>
      </c>
      <c r="G86" s="12">
        <f>+G77+G85</f>
        <v>0</v>
      </c>
      <c r="H86" s="12">
        <f t="shared" si="4"/>
        <v>868.68</v>
      </c>
    </row>
    <row r="87" spans="1:8" x14ac:dyDescent="0.25">
      <c r="A87" s="7" t="s">
        <v>55</v>
      </c>
      <c r="E87" s="8">
        <f>+E9-E86</f>
        <v>132.31999999999971</v>
      </c>
      <c r="G87" s="12">
        <f>+G9-G86</f>
        <v>0</v>
      </c>
      <c r="H87" s="12">
        <f t="shared" si="4"/>
        <v>132.32</v>
      </c>
    </row>
    <row r="90" spans="1:8" x14ac:dyDescent="0.25">
      <c r="A90" s="7" t="s">
        <v>95</v>
      </c>
      <c r="E90" s="19">
        <f>ROUND((E77-E8)/D7,3)</f>
        <v>0.502</v>
      </c>
    </row>
    <row r="91" spans="1:8" x14ac:dyDescent="0.25">
      <c r="A91" s="7" t="s">
        <v>96</v>
      </c>
      <c r="E91" s="19">
        <f>ROUND((E86-E8)/D7,3)</f>
        <v>0.64</v>
      </c>
    </row>
    <row r="93" spans="1:8" x14ac:dyDescent="0.25">
      <c r="A93" t="s">
        <v>93</v>
      </c>
      <c r="E93" s="15">
        <v>180</v>
      </c>
    </row>
    <row r="94" spans="1:8" x14ac:dyDescent="0.25">
      <c r="A94" t="s">
        <v>94</v>
      </c>
      <c r="D94" s="18">
        <v>0.05</v>
      </c>
      <c r="E94" s="8">
        <f>ROUND(E9*D94,2)</f>
        <v>50.05</v>
      </c>
    </row>
    <row r="96" spans="1:8" x14ac:dyDescent="0.25">
      <c r="A96" s="7" t="s">
        <v>97</v>
      </c>
      <c r="E96" s="19">
        <f>ROUND((E86+E93+E94-E8)/D7,3)</f>
        <v>0.84899999999999998</v>
      </c>
    </row>
  </sheetData>
  <mergeCells count="4">
    <mergeCell ref="A1:H1"/>
    <mergeCell ref="A2:H2"/>
    <mergeCell ref="A3:H3"/>
    <mergeCell ref="F4:G4"/>
  </mergeCells>
  <pageMargins left="0.25" right="0.25" top="0.75" bottom="0.75" header="0.3" footer="0.3"/>
  <pageSetup scale="4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72E0A-ED36-4C3B-81B8-5D8231CF6F9D}">
  <sheetPr codeName="Sheet9"/>
  <dimension ref="A1:H116"/>
  <sheetViews>
    <sheetView topLeftCell="A103" workbookViewId="0">
      <selection activeCell="D7" sqref="D7"/>
    </sheetView>
  </sheetViews>
  <sheetFormatPr defaultRowHeight="15" x14ac:dyDescent="0.25"/>
  <cols>
    <col min="1" max="1" width="22" customWidth="1"/>
    <col min="4" max="4" width="10.42578125" bestFit="1" customWidth="1"/>
    <col min="5" max="5" width="14.5703125" bestFit="1" customWidth="1"/>
    <col min="8" max="8" width="10.5703125" customWidth="1"/>
  </cols>
  <sheetData>
    <row r="1" spans="1:8" x14ac:dyDescent="0.25">
      <c r="A1" s="81" t="s">
        <v>214</v>
      </c>
      <c r="B1" s="81"/>
      <c r="C1" s="81"/>
      <c r="D1" s="81"/>
      <c r="E1" s="81"/>
      <c r="F1" s="81"/>
      <c r="G1" s="81"/>
      <c r="H1" s="81"/>
    </row>
    <row r="2" spans="1:8" x14ac:dyDescent="0.25">
      <c r="A2" s="81" t="s">
        <v>391</v>
      </c>
      <c r="B2" s="81"/>
      <c r="C2" s="81"/>
      <c r="D2" s="81"/>
      <c r="E2" s="81"/>
      <c r="F2" s="81"/>
      <c r="G2" s="81"/>
      <c r="H2" s="81"/>
    </row>
    <row r="3" spans="1:8" x14ac:dyDescent="0.25">
      <c r="A3" s="81" t="s">
        <v>487</v>
      </c>
      <c r="B3" s="81"/>
      <c r="C3" s="81"/>
      <c r="D3" s="81"/>
      <c r="E3" s="81"/>
      <c r="F3" s="81"/>
      <c r="G3" s="81"/>
      <c r="H3" s="81"/>
    </row>
    <row r="4" spans="1:8" x14ac:dyDescent="0.25">
      <c r="A4" s="1"/>
      <c r="B4" s="1"/>
      <c r="C4" s="22"/>
      <c r="D4" s="1"/>
      <c r="E4" s="22"/>
      <c r="F4" s="82" t="s">
        <v>0</v>
      </c>
      <c r="G4" s="82"/>
      <c r="H4" s="3" t="s">
        <v>1</v>
      </c>
    </row>
    <row r="5" spans="1:8" x14ac:dyDescent="0.25">
      <c r="A5" s="4" t="s">
        <v>2</v>
      </c>
      <c r="B5" s="4" t="s">
        <v>3</v>
      </c>
      <c r="C5" s="5" t="s">
        <v>4</v>
      </c>
      <c r="D5" s="4" t="s">
        <v>5</v>
      </c>
      <c r="E5" s="5" t="s">
        <v>6</v>
      </c>
      <c r="F5" s="6" t="s">
        <v>7</v>
      </c>
      <c r="G5" s="6" t="s">
        <v>8</v>
      </c>
      <c r="H5" s="6" t="s">
        <v>8</v>
      </c>
    </row>
    <row r="6" spans="1:8" x14ac:dyDescent="0.25">
      <c r="A6" s="7" t="s">
        <v>9</v>
      </c>
      <c r="C6" s="23"/>
      <c r="E6" s="23"/>
    </row>
    <row r="7" spans="1:8" x14ac:dyDescent="0.25">
      <c r="A7" s="9" t="s">
        <v>56</v>
      </c>
      <c r="B7" s="9" t="s">
        <v>123</v>
      </c>
      <c r="C7" s="28">
        <f>IF(Calculator!B7="Corn",Calculator!B15,IF(Calculator!B20="Corn",Calculator!B28,5.17))</f>
        <v>5.17</v>
      </c>
      <c r="D7" s="29">
        <f>IF(Calculator!B7="Corn",Calculator!B11,IF(Calculator!B20="Corn",Calculator!B24,170))</f>
        <v>170</v>
      </c>
      <c r="E7" s="22">
        <f>ROUND(C7*D7,2)</f>
        <v>878.9</v>
      </c>
      <c r="F7" s="11">
        <v>0</v>
      </c>
      <c r="G7" s="22">
        <f>ROUND(E7*F7,2)</f>
        <v>0</v>
      </c>
      <c r="H7" s="22">
        <f>ROUND(E7-G7,2)</f>
        <v>878.9</v>
      </c>
    </row>
    <row r="8" spans="1:8" x14ac:dyDescent="0.25">
      <c r="A8" s="7" t="s">
        <v>11</v>
      </c>
      <c r="C8" s="23"/>
      <c r="E8" s="23">
        <f>SUM(E7:E7)</f>
        <v>878.9</v>
      </c>
      <c r="G8" s="12">
        <f>SUM(G7:G7)</f>
        <v>0</v>
      </c>
      <c r="H8" s="12">
        <f>ROUND(E8-G8,2)</f>
        <v>878.9</v>
      </c>
    </row>
    <row r="9" spans="1:8" x14ac:dyDescent="0.25">
      <c r="A9" t="s">
        <v>12</v>
      </c>
      <c r="C9" s="23"/>
      <c r="E9" s="23"/>
    </row>
    <row r="10" spans="1:8" x14ac:dyDescent="0.25">
      <c r="A10" s="7" t="s">
        <v>13</v>
      </c>
      <c r="C10" s="23"/>
      <c r="E10" s="23"/>
    </row>
    <row r="11" spans="1:8" x14ac:dyDescent="0.25">
      <c r="A11" s="13" t="s">
        <v>14</v>
      </c>
      <c r="C11" s="23"/>
      <c r="E11" s="23"/>
    </row>
    <row r="12" spans="1:8" x14ac:dyDescent="0.25">
      <c r="A12" s="14" t="s">
        <v>15</v>
      </c>
      <c r="B12" s="14" t="s">
        <v>16</v>
      </c>
      <c r="C12" s="15">
        <v>8.0500000000000007</v>
      </c>
      <c r="D12" s="14">
        <v>1</v>
      </c>
      <c r="E12" s="23">
        <f>ROUND(C12*D12,2)</f>
        <v>8.0500000000000007</v>
      </c>
      <c r="F12" s="16">
        <v>0</v>
      </c>
      <c r="G12" s="23">
        <f>ROUND(E12*F12,2)</f>
        <v>0</v>
      </c>
      <c r="H12" s="23">
        <f>ROUND(E12-G12,2)</f>
        <v>8.0500000000000007</v>
      </c>
    </row>
    <row r="13" spans="1:8" x14ac:dyDescent="0.25">
      <c r="A13" s="14" t="s">
        <v>57</v>
      </c>
      <c r="B13" s="14" t="s">
        <v>16</v>
      </c>
      <c r="C13" s="15">
        <v>7.5</v>
      </c>
      <c r="D13" s="14">
        <v>1.2</v>
      </c>
      <c r="E13" s="23">
        <f>ROUND(C13*D13,2)</f>
        <v>9</v>
      </c>
      <c r="F13" s="16">
        <v>0</v>
      </c>
      <c r="G13" s="23">
        <f>ROUND(E13*F13,2)</f>
        <v>0</v>
      </c>
      <c r="H13" s="23">
        <f>ROUND(E13-G13,2)</f>
        <v>9</v>
      </c>
    </row>
    <row r="14" spans="1:8" x14ac:dyDescent="0.25">
      <c r="A14" s="13" t="s">
        <v>20</v>
      </c>
      <c r="C14" s="23"/>
      <c r="E14" s="23"/>
    </row>
    <row r="15" spans="1:8" x14ac:dyDescent="0.25">
      <c r="A15" s="14" t="s">
        <v>124</v>
      </c>
      <c r="B15" s="14" t="s">
        <v>21</v>
      </c>
      <c r="C15" s="15">
        <v>32.25</v>
      </c>
      <c r="D15" s="14">
        <v>1.63</v>
      </c>
      <c r="E15" s="23">
        <f>ROUND(C15*D15,2)</f>
        <v>52.57</v>
      </c>
      <c r="F15" s="16">
        <v>0</v>
      </c>
      <c r="G15" s="23">
        <f>ROUND(E15*F15,2)</f>
        <v>0</v>
      </c>
      <c r="H15" s="23">
        <f>ROUND(E15-G15,2)</f>
        <v>52.57</v>
      </c>
    </row>
    <row r="16" spans="1:8" x14ac:dyDescent="0.25">
      <c r="A16" s="14" t="s">
        <v>22</v>
      </c>
      <c r="B16" s="14" t="s">
        <v>21</v>
      </c>
      <c r="C16" s="15">
        <v>25.56</v>
      </c>
      <c r="D16" s="14">
        <v>1.25</v>
      </c>
      <c r="E16" s="23">
        <f>ROUND(C16*D16,2)</f>
        <v>31.95</v>
      </c>
      <c r="F16" s="16">
        <v>0</v>
      </c>
      <c r="G16" s="23">
        <f>ROUND(E16*F16,2)</f>
        <v>0</v>
      </c>
      <c r="H16" s="23">
        <f>ROUND(E16-G16,2)</f>
        <v>31.95</v>
      </c>
    </row>
    <row r="17" spans="1:8" x14ac:dyDescent="0.25">
      <c r="A17" s="14" t="s">
        <v>125</v>
      </c>
      <c r="B17" s="14" t="s">
        <v>19</v>
      </c>
      <c r="C17" s="15">
        <v>2.71</v>
      </c>
      <c r="D17" s="14">
        <v>56.026299999999999</v>
      </c>
      <c r="E17" s="23">
        <f>ROUND(C17*D17,2)</f>
        <v>151.83000000000001</v>
      </c>
      <c r="F17" s="16">
        <v>0</v>
      </c>
      <c r="G17" s="23">
        <f>ROUND(E17*F17,2)</f>
        <v>0</v>
      </c>
      <c r="H17" s="23">
        <f>ROUND(E17-G17,2)</f>
        <v>151.83000000000001</v>
      </c>
    </row>
    <row r="18" spans="1:8" x14ac:dyDescent="0.25">
      <c r="A18" s="13" t="s">
        <v>24</v>
      </c>
      <c r="C18" s="23"/>
      <c r="E18" s="23"/>
    </row>
    <row r="19" spans="1:8" x14ac:dyDescent="0.25">
      <c r="A19" s="14" t="s">
        <v>25</v>
      </c>
      <c r="B19" s="14" t="s">
        <v>18</v>
      </c>
      <c r="C19" s="15">
        <v>0.12</v>
      </c>
      <c r="D19" s="14">
        <v>32</v>
      </c>
      <c r="E19" s="23">
        <f>ROUND(C19*D19,2)</f>
        <v>3.84</v>
      </c>
      <c r="F19" s="16">
        <v>0</v>
      </c>
      <c r="G19" s="23">
        <f>ROUND(E19*F19,2)</f>
        <v>0</v>
      </c>
      <c r="H19" s="23">
        <f>ROUND(E19-G19,2)</f>
        <v>3.84</v>
      </c>
    </row>
    <row r="20" spans="1:8" x14ac:dyDescent="0.25">
      <c r="A20" s="14" t="s">
        <v>59</v>
      </c>
      <c r="B20" s="14" t="s">
        <v>26</v>
      </c>
      <c r="C20" s="15">
        <v>15</v>
      </c>
      <c r="D20" s="14">
        <v>0.5</v>
      </c>
      <c r="E20" s="23">
        <f>ROUND(C20*D20,2)</f>
        <v>7.5</v>
      </c>
      <c r="F20" s="16">
        <v>0</v>
      </c>
      <c r="G20" s="23">
        <f>ROUND(E20*F20,2)</f>
        <v>0</v>
      </c>
      <c r="H20" s="23">
        <f>ROUND(E20-G20,2)</f>
        <v>7.5</v>
      </c>
    </row>
    <row r="21" spans="1:8" x14ac:dyDescent="0.25">
      <c r="A21" s="14" t="s">
        <v>104</v>
      </c>
      <c r="B21" s="14" t="s">
        <v>26</v>
      </c>
      <c r="C21" s="15">
        <v>11.55</v>
      </c>
      <c r="D21" s="14">
        <v>1</v>
      </c>
      <c r="E21" s="23">
        <f>ROUND(C21*D21,2)</f>
        <v>11.55</v>
      </c>
      <c r="F21" s="16">
        <v>0</v>
      </c>
      <c r="G21" s="23">
        <f>ROUND(E21*F21,2)</f>
        <v>0</v>
      </c>
      <c r="H21" s="23">
        <f>ROUND(E21-G21,2)</f>
        <v>11.55</v>
      </c>
    </row>
    <row r="22" spans="1:8" x14ac:dyDescent="0.25">
      <c r="A22" s="14" t="s">
        <v>126</v>
      </c>
      <c r="B22" s="14" t="s">
        <v>26</v>
      </c>
      <c r="C22" s="15">
        <v>2.17</v>
      </c>
      <c r="D22" s="14">
        <v>4</v>
      </c>
      <c r="E22" s="23">
        <f>ROUND(C22*D22,2)</f>
        <v>8.68</v>
      </c>
      <c r="F22" s="16">
        <v>0</v>
      </c>
      <c r="G22" s="23">
        <f>ROUND(E22*F22,2)</f>
        <v>0</v>
      </c>
      <c r="H22" s="23">
        <f>ROUND(E22-G22,2)</f>
        <v>8.68</v>
      </c>
    </row>
    <row r="23" spans="1:8" x14ac:dyDescent="0.25">
      <c r="A23" s="14" t="s">
        <v>127</v>
      </c>
      <c r="B23" s="14" t="s">
        <v>26</v>
      </c>
      <c r="C23" s="15">
        <v>5.76</v>
      </c>
      <c r="D23" s="14">
        <v>3.6</v>
      </c>
      <c r="E23" s="23">
        <f>ROUND(C23*D23,2)</f>
        <v>20.74</v>
      </c>
      <c r="F23" s="16">
        <v>0</v>
      </c>
      <c r="G23" s="23">
        <f>ROUND(E23*F23,2)</f>
        <v>0</v>
      </c>
      <c r="H23" s="23">
        <f>ROUND(E23-G23,2)</f>
        <v>20.74</v>
      </c>
    </row>
    <row r="24" spans="1:8" x14ac:dyDescent="0.25">
      <c r="A24" s="13" t="s">
        <v>27</v>
      </c>
      <c r="C24" s="23"/>
      <c r="E24" s="23"/>
    </row>
    <row r="25" spans="1:8" x14ac:dyDescent="0.25">
      <c r="A25" s="14" t="s">
        <v>110</v>
      </c>
      <c r="B25" s="14" t="s">
        <v>18</v>
      </c>
      <c r="C25" s="15">
        <v>0.42</v>
      </c>
      <c r="D25" s="14">
        <v>1.2804</v>
      </c>
      <c r="E25" s="23">
        <f>ROUND(C25*D25,2)</f>
        <v>0.54</v>
      </c>
      <c r="F25" s="16">
        <v>0</v>
      </c>
      <c r="G25" s="23">
        <f>ROUND(E25*F25,2)</f>
        <v>0</v>
      </c>
      <c r="H25" s="23">
        <f>ROUND(E25-G25,2)</f>
        <v>0.54</v>
      </c>
    </row>
    <row r="26" spans="1:8" x14ac:dyDescent="0.25">
      <c r="A26" s="14" t="s">
        <v>128</v>
      </c>
      <c r="B26" s="14" t="s">
        <v>18</v>
      </c>
      <c r="C26" s="15">
        <v>2.44</v>
      </c>
      <c r="D26" s="14">
        <v>4</v>
      </c>
      <c r="E26" s="23">
        <f>ROUND(C26*D26,2)</f>
        <v>9.76</v>
      </c>
      <c r="F26" s="16">
        <v>0</v>
      </c>
      <c r="G26" s="23">
        <f>ROUND(E26*F26,2)</f>
        <v>0</v>
      </c>
      <c r="H26" s="23">
        <f>ROUND(E26-G26,2)</f>
        <v>9.76</v>
      </c>
    </row>
    <row r="27" spans="1:8" x14ac:dyDescent="0.25">
      <c r="A27" s="13" t="s">
        <v>33</v>
      </c>
      <c r="C27" s="23"/>
      <c r="E27" s="23"/>
    </row>
    <row r="28" spans="1:8" x14ac:dyDescent="0.25">
      <c r="A28" s="14" t="s">
        <v>129</v>
      </c>
      <c r="B28" s="14" t="s">
        <v>60</v>
      </c>
      <c r="C28" s="15">
        <v>3.92</v>
      </c>
      <c r="D28" s="14">
        <v>30</v>
      </c>
      <c r="E28" s="23">
        <f>ROUND(C28*D28,2)</f>
        <v>117.6</v>
      </c>
      <c r="F28" s="16">
        <v>0</v>
      </c>
      <c r="G28" s="23">
        <f>ROUND(E28*F28,2)</f>
        <v>0</v>
      </c>
      <c r="H28" s="23">
        <f>ROUND(E28-G28,2)</f>
        <v>117.6</v>
      </c>
    </row>
    <row r="29" spans="1:8" x14ac:dyDescent="0.25">
      <c r="A29" s="13" t="s">
        <v>113</v>
      </c>
      <c r="C29" s="23"/>
      <c r="E29" s="23"/>
    </row>
    <row r="30" spans="1:8" x14ac:dyDescent="0.25">
      <c r="A30" s="14" t="s">
        <v>114</v>
      </c>
      <c r="B30" s="14" t="s">
        <v>26</v>
      </c>
      <c r="C30" s="15">
        <v>3.3</v>
      </c>
      <c r="D30" s="14">
        <v>0.6</v>
      </c>
      <c r="E30" s="23">
        <f>ROUND(C30*D30,2)</f>
        <v>1.98</v>
      </c>
      <c r="F30" s="16">
        <v>0</v>
      </c>
      <c r="G30" s="23">
        <f>ROUND(E30*F30,2)</f>
        <v>0</v>
      </c>
      <c r="H30" s="23">
        <f>ROUND(E30-G30,2)</f>
        <v>1.98</v>
      </c>
    </row>
    <row r="31" spans="1:8" x14ac:dyDescent="0.25">
      <c r="A31" s="13" t="s">
        <v>61</v>
      </c>
      <c r="C31" s="23"/>
      <c r="E31" s="23"/>
    </row>
    <row r="32" spans="1:8" x14ac:dyDescent="0.25">
      <c r="A32" s="14" t="s">
        <v>62</v>
      </c>
      <c r="B32" s="14" t="s">
        <v>48</v>
      </c>
      <c r="C32" s="15">
        <v>9</v>
      </c>
      <c r="D32" s="14">
        <v>1</v>
      </c>
      <c r="E32" s="23">
        <f>ROUND(C32*D32,2)</f>
        <v>9</v>
      </c>
      <c r="F32" s="16">
        <v>0</v>
      </c>
      <c r="G32" s="23">
        <f>ROUND(E32*F32,2)</f>
        <v>0</v>
      </c>
      <c r="H32" s="23">
        <f>ROUND(E32-G32,2)</f>
        <v>9</v>
      </c>
    </row>
    <row r="33" spans="1:8" x14ac:dyDescent="0.25">
      <c r="A33" s="13" t="s">
        <v>130</v>
      </c>
      <c r="C33" s="23"/>
      <c r="E33" s="23"/>
    </row>
    <row r="34" spans="1:8" x14ac:dyDescent="0.25">
      <c r="A34" s="14" t="s">
        <v>131</v>
      </c>
      <c r="B34" s="14" t="s">
        <v>123</v>
      </c>
      <c r="C34" s="15">
        <v>0.31</v>
      </c>
      <c r="D34" s="14">
        <v>170</v>
      </c>
      <c r="E34" s="23">
        <f>ROUND(C34*D34,2)</f>
        <v>52.7</v>
      </c>
      <c r="F34" s="16">
        <v>0</v>
      </c>
      <c r="G34" s="23">
        <f>ROUND(E34*F34,2)</f>
        <v>0</v>
      </c>
      <c r="H34" s="23">
        <f>ROUND(E34-G34,2)</f>
        <v>52.7</v>
      </c>
    </row>
    <row r="35" spans="1:8" x14ac:dyDescent="0.25">
      <c r="A35" s="13" t="s">
        <v>34</v>
      </c>
      <c r="C35" s="23"/>
      <c r="E35" s="23"/>
    </row>
    <row r="36" spans="1:8" x14ac:dyDescent="0.25">
      <c r="A36" s="14" t="s">
        <v>35</v>
      </c>
      <c r="B36" s="14" t="s">
        <v>36</v>
      </c>
      <c r="C36" s="15">
        <v>63.67</v>
      </c>
      <c r="D36" s="14">
        <v>0.66600000000000004</v>
      </c>
      <c r="E36" s="23">
        <f>ROUND(C36*D36,2)</f>
        <v>42.4</v>
      </c>
      <c r="F36" s="16">
        <v>0</v>
      </c>
      <c r="G36" s="23">
        <f>ROUND(E36*F36,2)</f>
        <v>0</v>
      </c>
      <c r="H36" s="23">
        <f>ROUND(E36-G36,2)</f>
        <v>42.4</v>
      </c>
    </row>
    <row r="37" spans="1:8" x14ac:dyDescent="0.25">
      <c r="A37" s="13" t="s">
        <v>115</v>
      </c>
      <c r="C37" s="23"/>
      <c r="E37" s="23"/>
    </row>
    <row r="38" spans="1:8" x14ac:dyDescent="0.25">
      <c r="A38" s="14" t="s">
        <v>132</v>
      </c>
      <c r="B38" s="14" t="s">
        <v>48</v>
      </c>
      <c r="C38" s="15">
        <v>6</v>
      </c>
      <c r="D38" s="14">
        <v>1</v>
      </c>
      <c r="E38" s="23">
        <f>ROUND(C38*D38,2)</f>
        <v>6</v>
      </c>
      <c r="F38" s="16">
        <v>0</v>
      </c>
      <c r="G38" s="23">
        <f>ROUND(E38*F38,2)</f>
        <v>0</v>
      </c>
      <c r="H38" s="23">
        <f>ROUND(E38-G38,2)</f>
        <v>6</v>
      </c>
    </row>
    <row r="39" spans="1:8" x14ac:dyDescent="0.25">
      <c r="A39" s="13" t="s">
        <v>117</v>
      </c>
      <c r="C39" s="23"/>
      <c r="E39" s="23"/>
    </row>
    <row r="40" spans="1:8" x14ac:dyDescent="0.25">
      <c r="A40" s="14" t="s">
        <v>118</v>
      </c>
      <c r="B40" s="14" t="s">
        <v>48</v>
      </c>
      <c r="C40" s="15">
        <v>10</v>
      </c>
      <c r="D40" s="14">
        <v>0.33300000000000002</v>
      </c>
      <c r="E40" s="23">
        <f>ROUND(C40*D40,2)</f>
        <v>3.33</v>
      </c>
      <c r="F40" s="16">
        <v>0</v>
      </c>
      <c r="G40" s="23">
        <f>ROUND(E40*F40,2)</f>
        <v>0</v>
      </c>
      <c r="H40" s="23">
        <f>ROUND(E40-G40,2)</f>
        <v>3.33</v>
      </c>
    </row>
    <row r="41" spans="1:8" x14ac:dyDescent="0.25">
      <c r="A41" s="13" t="s">
        <v>37</v>
      </c>
      <c r="C41" s="23"/>
      <c r="E41" s="23"/>
    </row>
    <row r="42" spans="1:8" x14ac:dyDescent="0.25">
      <c r="A42" s="14" t="s">
        <v>38</v>
      </c>
      <c r="B42" s="14" t="s">
        <v>39</v>
      </c>
      <c r="C42" s="15">
        <v>19.28</v>
      </c>
      <c r="D42" s="14">
        <v>0.42949999999999999</v>
      </c>
      <c r="E42" s="23">
        <f>ROUND(C42*D42,2)</f>
        <v>8.2799999999999994</v>
      </c>
      <c r="F42" s="16">
        <v>0</v>
      </c>
      <c r="G42" s="23">
        <f>ROUND(E42*F42,2)</f>
        <v>0</v>
      </c>
      <c r="H42" s="23">
        <f>ROUND(E42-G42,2)</f>
        <v>8.2799999999999994</v>
      </c>
    </row>
    <row r="43" spans="1:8" x14ac:dyDescent="0.25">
      <c r="A43" s="14" t="s">
        <v>133</v>
      </c>
      <c r="B43" s="14" t="s">
        <v>39</v>
      </c>
      <c r="C43" s="15">
        <v>19.28</v>
      </c>
      <c r="D43" s="14">
        <v>0.12770000000000001</v>
      </c>
      <c r="E43" s="23">
        <f>ROUND(C43*D43,2)</f>
        <v>2.46</v>
      </c>
      <c r="F43" s="16">
        <v>0</v>
      </c>
      <c r="G43" s="23">
        <f>ROUND(E43*F43,2)</f>
        <v>0</v>
      </c>
      <c r="H43" s="23">
        <f>ROUND(E43-G43,2)</f>
        <v>2.46</v>
      </c>
    </row>
    <row r="44" spans="1:8" x14ac:dyDescent="0.25">
      <c r="A44" s="14" t="s">
        <v>91</v>
      </c>
      <c r="B44" s="14" t="s">
        <v>39</v>
      </c>
      <c r="C44" s="15">
        <v>19.28</v>
      </c>
      <c r="D44" s="14">
        <v>1.7600000000000001E-2</v>
      </c>
      <c r="E44" s="23">
        <f>ROUND(C44*D44,2)</f>
        <v>0.34</v>
      </c>
      <c r="F44" s="16">
        <v>0</v>
      </c>
      <c r="G44" s="23">
        <f>ROUND(E44*F44,2)</f>
        <v>0</v>
      </c>
      <c r="H44" s="23">
        <f>ROUND(E44-G44,2)</f>
        <v>0.34</v>
      </c>
    </row>
    <row r="45" spans="1:8" x14ac:dyDescent="0.25">
      <c r="A45" s="13" t="s">
        <v>43</v>
      </c>
      <c r="C45" s="23"/>
      <c r="E45" s="23"/>
    </row>
    <row r="46" spans="1:8" x14ac:dyDescent="0.25">
      <c r="A46" s="14" t="s">
        <v>42</v>
      </c>
      <c r="B46" s="14" t="s">
        <v>39</v>
      </c>
      <c r="C46" s="15">
        <v>9.06</v>
      </c>
      <c r="D46" s="14">
        <v>0.14419999999999999</v>
      </c>
      <c r="E46" s="23">
        <f>ROUND(C46*D46,2)</f>
        <v>1.31</v>
      </c>
      <c r="F46" s="16">
        <v>0</v>
      </c>
      <c r="G46" s="23">
        <f>ROUND(E46*F46,2)</f>
        <v>0</v>
      </c>
      <c r="H46" s="23">
        <f>ROUND(E46-G46,2)</f>
        <v>1.31</v>
      </c>
    </row>
    <row r="47" spans="1:8" x14ac:dyDescent="0.25">
      <c r="A47" s="14" t="s">
        <v>91</v>
      </c>
      <c r="B47" s="14" t="s">
        <v>39</v>
      </c>
      <c r="C47" s="15">
        <v>9.06</v>
      </c>
      <c r="D47" s="14">
        <v>8.8000000000000005E-3</v>
      </c>
      <c r="E47" s="23">
        <f>ROUND(C47*D47,2)</f>
        <v>0.08</v>
      </c>
      <c r="F47" s="16">
        <v>0</v>
      </c>
      <c r="G47" s="23">
        <f>ROUND(E47*F47,2)</f>
        <v>0</v>
      </c>
      <c r="H47" s="23">
        <f>ROUND(E47-G47,2)</f>
        <v>0.08</v>
      </c>
    </row>
    <row r="48" spans="1:8" x14ac:dyDescent="0.25">
      <c r="A48" s="14" t="s">
        <v>44</v>
      </c>
      <c r="B48" s="14" t="s">
        <v>39</v>
      </c>
      <c r="C48" s="15">
        <v>19.27</v>
      </c>
      <c r="D48" s="14">
        <v>0.51739999999999997</v>
      </c>
      <c r="E48" s="23">
        <f>ROUND(C48*D48,2)</f>
        <v>9.9700000000000006</v>
      </c>
      <c r="F48" s="16">
        <v>0</v>
      </c>
      <c r="G48" s="23">
        <f>ROUND(E48*F48,2)</f>
        <v>0</v>
      </c>
      <c r="H48" s="23">
        <f>ROUND(E48-G48,2)</f>
        <v>9.9700000000000006</v>
      </c>
    </row>
    <row r="49" spans="1:8" x14ac:dyDescent="0.25">
      <c r="A49" s="13" t="s">
        <v>45</v>
      </c>
      <c r="C49" s="23"/>
      <c r="E49" s="23"/>
    </row>
    <row r="50" spans="1:8" x14ac:dyDescent="0.25">
      <c r="A50" s="14" t="s">
        <v>38</v>
      </c>
      <c r="B50" s="14" t="s">
        <v>19</v>
      </c>
      <c r="C50" s="15">
        <v>2.94</v>
      </c>
      <c r="D50" s="14">
        <v>4.9741999999999997</v>
      </c>
      <c r="E50" s="23">
        <f>ROUND(C50*D50,2)</f>
        <v>14.62</v>
      </c>
      <c r="F50" s="16">
        <v>0</v>
      </c>
      <c r="G50" s="23">
        <f>ROUND(E50*F50,2)</f>
        <v>0</v>
      </c>
      <c r="H50" s="23">
        <f>ROUND(E50-G50,2)</f>
        <v>14.62</v>
      </c>
    </row>
    <row r="51" spans="1:8" x14ac:dyDescent="0.25">
      <c r="A51" s="14" t="s">
        <v>133</v>
      </c>
      <c r="B51" s="14" t="s">
        <v>19</v>
      </c>
      <c r="C51" s="15">
        <v>2.94</v>
      </c>
      <c r="D51" s="14">
        <v>1.742</v>
      </c>
      <c r="E51" s="23">
        <f>ROUND(C51*D51,2)</f>
        <v>5.12</v>
      </c>
      <c r="F51" s="16">
        <v>0</v>
      </c>
      <c r="G51" s="23">
        <f>ROUND(E51*F51,2)</f>
        <v>0</v>
      </c>
      <c r="H51" s="23">
        <f>ROUND(E51-G51,2)</f>
        <v>5.12</v>
      </c>
    </row>
    <row r="52" spans="1:8" x14ac:dyDescent="0.25">
      <c r="A52" s="14" t="s">
        <v>91</v>
      </c>
      <c r="B52" s="14" t="s">
        <v>19</v>
      </c>
      <c r="C52" s="15">
        <v>2.94</v>
      </c>
      <c r="D52" s="14">
        <v>0.15870000000000001</v>
      </c>
      <c r="E52" s="23">
        <f>ROUND(C52*D52,2)</f>
        <v>0.47</v>
      </c>
      <c r="F52" s="16">
        <v>0</v>
      </c>
      <c r="G52" s="23">
        <f>ROUND(E52*F52,2)</f>
        <v>0</v>
      </c>
      <c r="H52" s="23">
        <f>ROUND(E52-G52,2)</f>
        <v>0.47</v>
      </c>
    </row>
    <row r="53" spans="1:8" x14ac:dyDescent="0.25">
      <c r="A53" s="13" t="s">
        <v>47</v>
      </c>
      <c r="C53" s="23"/>
      <c r="E53" s="23"/>
    </row>
    <row r="54" spans="1:8" x14ac:dyDescent="0.25">
      <c r="A54" s="14" t="s">
        <v>42</v>
      </c>
      <c r="B54" s="14" t="s">
        <v>48</v>
      </c>
      <c r="C54" s="15">
        <v>13.94</v>
      </c>
      <c r="D54" s="14">
        <v>1</v>
      </c>
      <c r="E54" s="23">
        <f>ROUND(C54*D54,2)</f>
        <v>13.94</v>
      </c>
      <c r="F54" s="16">
        <v>0</v>
      </c>
      <c r="G54" s="23">
        <f>ROUND(E54*F54,2)</f>
        <v>0</v>
      </c>
      <c r="H54" s="23">
        <f t="shared" ref="H54:H60" si="0">ROUND(E54-G54,2)</f>
        <v>13.94</v>
      </c>
    </row>
    <row r="55" spans="1:8" x14ac:dyDescent="0.25">
      <c r="A55" s="14" t="s">
        <v>38</v>
      </c>
      <c r="B55" s="14" t="s">
        <v>48</v>
      </c>
      <c r="C55" s="15">
        <v>4.1100000000000003</v>
      </c>
      <c r="D55" s="14">
        <v>1</v>
      </c>
      <c r="E55" s="23">
        <f>ROUND(C55*D55,2)</f>
        <v>4.1100000000000003</v>
      </c>
      <c r="F55" s="16">
        <v>0</v>
      </c>
      <c r="G55" s="23">
        <f>ROUND(E55*F55,2)</f>
        <v>0</v>
      </c>
      <c r="H55" s="23">
        <f t="shared" si="0"/>
        <v>4.1100000000000003</v>
      </c>
    </row>
    <row r="56" spans="1:8" x14ac:dyDescent="0.25">
      <c r="A56" s="14" t="s">
        <v>133</v>
      </c>
      <c r="B56" s="14" t="s">
        <v>48</v>
      </c>
      <c r="C56" s="15">
        <v>6.16</v>
      </c>
      <c r="D56" s="14">
        <v>1</v>
      </c>
      <c r="E56" s="23">
        <f>ROUND(C56*D56,2)</f>
        <v>6.16</v>
      </c>
      <c r="F56" s="16">
        <v>0</v>
      </c>
      <c r="G56" s="23">
        <f>ROUND(E56*F56,2)</f>
        <v>0</v>
      </c>
      <c r="H56" s="23">
        <f t="shared" si="0"/>
        <v>6.16</v>
      </c>
    </row>
    <row r="57" spans="1:8" x14ac:dyDescent="0.25">
      <c r="A57" s="14" t="s">
        <v>91</v>
      </c>
      <c r="B57" s="14" t="s">
        <v>48</v>
      </c>
      <c r="C57" s="15">
        <v>0.2</v>
      </c>
      <c r="D57" s="14">
        <v>1</v>
      </c>
      <c r="E57" s="23">
        <f>ROUND(C57*D57,2)</f>
        <v>0.2</v>
      </c>
      <c r="F57" s="16">
        <v>0</v>
      </c>
      <c r="G57" s="23">
        <f>ROUND(E57*F57,2)</f>
        <v>0</v>
      </c>
      <c r="H57" s="23">
        <f t="shared" si="0"/>
        <v>0.2</v>
      </c>
    </row>
    <row r="58" spans="1:8" x14ac:dyDescent="0.25">
      <c r="A58" s="9" t="s">
        <v>49</v>
      </c>
      <c r="B58" s="9" t="s">
        <v>48</v>
      </c>
      <c r="C58" s="10">
        <v>28.97</v>
      </c>
      <c r="D58" s="9">
        <v>1</v>
      </c>
      <c r="E58" s="22">
        <f>ROUND(C58*D58,2)</f>
        <v>28.97</v>
      </c>
      <c r="F58" s="11">
        <v>0</v>
      </c>
      <c r="G58" s="22">
        <f>ROUND(E58*F58,2)</f>
        <v>0</v>
      </c>
      <c r="H58" s="22">
        <f t="shared" si="0"/>
        <v>28.97</v>
      </c>
    </row>
    <row r="59" spans="1:8" x14ac:dyDescent="0.25">
      <c r="A59" s="7" t="s">
        <v>50</v>
      </c>
      <c r="C59" s="23"/>
      <c r="E59" s="23">
        <f>SUM(E12:E58)</f>
        <v>645.0500000000003</v>
      </c>
      <c r="G59" s="12">
        <f>SUM(G12:G58)</f>
        <v>0</v>
      </c>
      <c r="H59" s="12">
        <f t="shared" si="0"/>
        <v>645.04999999999995</v>
      </c>
    </row>
    <row r="60" spans="1:8" x14ac:dyDescent="0.25">
      <c r="A60" s="7" t="s">
        <v>51</v>
      </c>
      <c r="C60" s="23"/>
      <c r="E60" s="23" t="e">
        <f>+#REF!-E59</f>
        <v>#REF!</v>
      </c>
      <c r="G60" s="12" t="e">
        <f>+#REF!-G59</f>
        <v>#REF!</v>
      </c>
      <c r="H60" s="12" t="e">
        <f t="shared" si="0"/>
        <v>#REF!</v>
      </c>
    </row>
    <row r="61" spans="1:8" x14ac:dyDescent="0.25">
      <c r="A61" t="s">
        <v>12</v>
      </c>
      <c r="C61" s="23"/>
      <c r="E61" s="23"/>
    </row>
    <row r="62" spans="1:8" x14ac:dyDescent="0.25">
      <c r="A62" s="7" t="s">
        <v>52</v>
      </c>
      <c r="C62" s="23"/>
      <c r="E62" s="23"/>
    </row>
    <row r="63" spans="1:8" x14ac:dyDescent="0.25">
      <c r="A63" s="14" t="s">
        <v>42</v>
      </c>
      <c r="B63" s="14" t="s">
        <v>48</v>
      </c>
      <c r="C63" s="15">
        <v>27.64</v>
      </c>
      <c r="D63" s="14">
        <v>1</v>
      </c>
      <c r="E63" s="23">
        <f>ROUND(C63*D63,2)</f>
        <v>27.64</v>
      </c>
      <c r="F63" s="16">
        <v>0</v>
      </c>
      <c r="G63" s="23">
        <f>ROUND(E63*F63,2)</f>
        <v>0</v>
      </c>
      <c r="H63" s="23">
        <f t="shared" ref="H63:H69" si="1">ROUND(E63-G63,2)</f>
        <v>27.64</v>
      </c>
    </row>
    <row r="64" spans="1:8" x14ac:dyDescent="0.25">
      <c r="A64" s="14" t="s">
        <v>38</v>
      </c>
      <c r="B64" s="14" t="s">
        <v>48</v>
      </c>
      <c r="C64" s="15">
        <v>31.87</v>
      </c>
      <c r="D64" s="14">
        <v>1</v>
      </c>
      <c r="E64" s="23">
        <f>ROUND(C64*D64,2)</f>
        <v>31.87</v>
      </c>
      <c r="F64" s="16">
        <v>0</v>
      </c>
      <c r="G64" s="23">
        <f>ROUND(E64*F64,2)</f>
        <v>0</v>
      </c>
      <c r="H64" s="23">
        <f t="shared" si="1"/>
        <v>31.87</v>
      </c>
    </row>
    <row r="65" spans="1:8" x14ac:dyDescent="0.25">
      <c r="A65" s="14" t="s">
        <v>133</v>
      </c>
      <c r="B65" s="14" t="s">
        <v>48</v>
      </c>
      <c r="C65" s="15">
        <v>29.49</v>
      </c>
      <c r="D65" s="14">
        <v>1</v>
      </c>
      <c r="E65" s="23">
        <f>ROUND(C65*D65,2)</f>
        <v>29.49</v>
      </c>
      <c r="F65" s="16">
        <v>0</v>
      </c>
      <c r="G65" s="23">
        <f>ROUND(E65*F65,2)</f>
        <v>0</v>
      </c>
      <c r="H65" s="23">
        <f t="shared" si="1"/>
        <v>29.49</v>
      </c>
    </row>
    <row r="66" spans="1:8" x14ac:dyDescent="0.25">
      <c r="A66" s="9" t="s">
        <v>91</v>
      </c>
      <c r="B66" s="9" t="s">
        <v>48</v>
      </c>
      <c r="C66" s="10">
        <v>1.63</v>
      </c>
      <c r="D66" s="9">
        <v>1</v>
      </c>
      <c r="E66" s="22">
        <f>ROUND(C66*D66,2)</f>
        <v>1.63</v>
      </c>
      <c r="F66" s="11">
        <v>0</v>
      </c>
      <c r="G66" s="22">
        <f>ROUND(E66*F66,2)</f>
        <v>0</v>
      </c>
      <c r="H66" s="22">
        <f t="shared" si="1"/>
        <v>1.63</v>
      </c>
    </row>
    <row r="67" spans="1:8" x14ac:dyDescent="0.25">
      <c r="A67" s="7" t="s">
        <v>53</v>
      </c>
      <c r="C67" s="23"/>
      <c r="E67" s="23">
        <f>SUM(E63:E66)</f>
        <v>90.63</v>
      </c>
      <c r="G67" s="12">
        <f>SUM(G63:G66)</f>
        <v>0</v>
      </c>
      <c r="H67" s="12">
        <f t="shared" si="1"/>
        <v>90.63</v>
      </c>
    </row>
    <row r="68" spans="1:8" x14ac:dyDescent="0.25">
      <c r="A68" s="7" t="s">
        <v>54</v>
      </c>
      <c r="C68" s="23"/>
      <c r="E68" s="23">
        <f>+E59+E67</f>
        <v>735.68000000000029</v>
      </c>
      <c r="G68" s="12">
        <f>+G59+G67</f>
        <v>0</v>
      </c>
      <c r="H68" s="12">
        <f t="shared" si="1"/>
        <v>735.68</v>
      </c>
    </row>
    <row r="69" spans="1:8" x14ac:dyDescent="0.25">
      <c r="A69" s="7" t="s">
        <v>55</v>
      </c>
      <c r="C69" s="23"/>
      <c r="E69" s="23" t="e">
        <f>+#REF!-E68</f>
        <v>#REF!</v>
      </c>
      <c r="G69" s="12" t="e">
        <f>+#REF!-G68</f>
        <v>#REF!</v>
      </c>
      <c r="H69" s="12" t="e">
        <f t="shared" si="1"/>
        <v>#REF!</v>
      </c>
    </row>
    <row r="70" spans="1:8" x14ac:dyDescent="0.25">
      <c r="A70" t="s">
        <v>119</v>
      </c>
      <c r="C70" s="23"/>
      <c r="E70" s="23"/>
    </row>
    <row r="71" spans="1:8" x14ac:dyDescent="0.25">
      <c r="A71" t="s">
        <v>483</v>
      </c>
      <c r="C71" s="23"/>
      <c r="E71" s="23"/>
    </row>
    <row r="73" spans="1:8" x14ac:dyDescent="0.25">
      <c r="A73" s="7" t="s">
        <v>120</v>
      </c>
      <c r="C73" s="23"/>
      <c r="E73" s="23"/>
    </row>
    <row r="74" spans="1:8" x14ac:dyDescent="0.25">
      <c r="A74" s="7" t="s">
        <v>121</v>
      </c>
      <c r="C74" s="23"/>
      <c r="E74" s="23"/>
    </row>
    <row r="98" spans="1:8" x14ac:dyDescent="0.25">
      <c r="A98" t="str" cm="1">
        <f t="array" aca="1" ref="A98" ca="1">MID(CELL("filename",A1),FIND("]",CELL("filename",A1))+1,256)</f>
        <v>corn7</v>
      </c>
    </row>
    <row r="99" spans="1:8" x14ac:dyDescent="0.25">
      <c r="A99" s="7" t="s">
        <v>50</v>
      </c>
      <c r="E99" s="25">
        <f>VLOOKUP(A99,$A$1:$H$98,5,FALSE)</f>
        <v>645.0500000000003</v>
      </c>
    </row>
    <row r="100" spans="1:8" x14ac:dyDescent="0.25">
      <c r="A100" s="7" t="s">
        <v>288</v>
      </c>
      <c r="E100" s="25">
        <f>VLOOKUP(A100,$A$1:$H$98,5,FALSE)</f>
        <v>90.63</v>
      </c>
    </row>
    <row r="101" spans="1:8" x14ac:dyDescent="0.25">
      <c r="A101" s="7" t="s">
        <v>289</v>
      </c>
      <c r="E101" s="25">
        <f t="shared" ref="E101" si="2">VLOOKUP(A101,$A$1:$H$98,5,FALSE)</f>
        <v>735.68000000000029</v>
      </c>
    </row>
    <row r="102" spans="1:8" x14ac:dyDescent="0.25">
      <c r="A102" s="4" t="s">
        <v>55</v>
      </c>
      <c r="B102" s="1"/>
      <c r="C102" s="1"/>
      <c r="D102" s="1"/>
      <c r="E102" s="27" t="e">
        <f>VLOOKUP(A102,$A$1:$H$98,5,FALSE)</f>
        <v>#REF!</v>
      </c>
    </row>
    <row r="104" spans="1:8" x14ac:dyDescent="0.25">
      <c r="A104" s="21"/>
      <c r="B104" s="26"/>
      <c r="C104" s="26"/>
    </row>
    <row r="105" spans="1:8" x14ac:dyDescent="0.25">
      <c r="A105" s="25"/>
      <c r="B105" s="25"/>
      <c r="C105" s="25"/>
      <c r="D105" s="25"/>
      <c r="E105" s="25"/>
      <c r="F105" s="25"/>
      <c r="G105" s="25"/>
      <c r="H105" s="25"/>
    </row>
    <row r="115" spans="1:8" x14ac:dyDescent="0.25">
      <c r="A115" s="21"/>
    </row>
    <row r="116" spans="1:8" x14ac:dyDescent="0.25">
      <c r="A116" s="25"/>
      <c r="B116" s="25"/>
      <c r="C116" s="25"/>
      <c r="D116" s="25"/>
      <c r="E116" s="25"/>
      <c r="F116" s="25"/>
      <c r="G116" s="25"/>
      <c r="H116" s="25"/>
    </row>
  </sheetData>
  <mergeCells count="4">
    <mergeCell ref="A1:H1"/>
    <mergeCell ref="A2:H2"/>
    <mergeCell ref="A3:H3"/>
    <mergeCell ref="F4:G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83</vt:i4>
      </vt:variant>
      <vt:variant>
        <vt:lpstr>Named Ranges</vt:lpstr>
      </vt:variant>
      <vt:variant>
        <vt:i4>5</vt:i4>
      </vt:variant>
    </vt:vector>
  </HeadingPairs>
  <TitlesOfParts>
    <vt:vector size="88" baseType="lpstr">
      <vt:lpstr>Calculator</vt:lpstr>
      <vt:lpstr>BudgetList</vt:lpstr>
      <vt:lpstr>corn1</vt:lpstr>
      <vt:lpstr>corn2</vt:lpstr>
      <vt:lpstr>corn3</vt:lpstr>
      <vt:lpstr>corn4</vt:lpstr>
      <vt:lpstr>corn5</vt:lpstr>
      <vt:lpstr>corn6</vt:lpstr>
      <vt:lpstr>corn7</vt:lpstr>
      <vt:lpstr>corn8</vt:lpstr>
      <vt:lpstr>corn9</vt:lpstr>
      <vt:lpstr>corn10</vt:lpstr>
      <vt:lpstr>cotton1</vt:lpstr>
      <vt:lpstr>cotton2</vt:lpstr>
      <vt:lpstr>cotton3</vt:lpstr>
      <vt:lpstr>cotton4</vt:lpstr>
      <vt:lpstr>cotton5</vt:lpstr>
      <vt:lpstr>cotton6</vt:lpstr>
      <vt:lpstr>cotton7</vt:lpstr>
      <vt:lpstr>cotton8</vt:lpstr>
      <vt:lpstr>cotton9</vt:lpstr>
      <vt:lpstr>cotton10</vt:lpstr>
      <vt:lpstr>cotton11</vt:lpstr>
      <vt:lpstr>cotton12</vt:lpstr>
      <vt:lpstr>cotton13</vt:lpstr>
      <vt:lpstr>cotton14</vt:lpstr>
      <vt:lpstr>cotton15</vt:lpstr>
      <vt:lpstr>cotton16</vt:lpstr>
      <vt:lpstr>cotton17</vt:lpstr>
      <vt:lpstr>cotton18</vt:lpstr>
      <vt:lpstr>cotton19</vt:lpstr>
      <vt:lpstr>cotton20</vt:lpstr>
      <vt:lpstr>cotton21</vt:lpstr>
      <vt:lpstr>cotton22</vt:lpstr>
      <vt:lpstr>cotton23</vt:lpstr>
      <vt:lpstr>cotton24</vt:lpstr>
      <vt:lpstr>cotton25</vt:lpstr>
      <vt:lpstr>cotton26</vt:lpstr>
      <vt:lpstr>cotton27</vt:lpstr>
      <vt:lpstr>cotton28</vt:lpstr>
      <vt:lpstr>cotton29</vt:lpstr>
      <vt:lpstr>cotton30</vt:lpstr>
      <vt:lpstr>rice1</vt:lpstr>
      <vt:lpstr>rice2</vt:lpstr>
      <vt:lpstr>rice3</vt:lpstr>
      <vt:lpstr>rice4</vt:lpstr>
      <vt:lpstr>rice5</vt:lpstr>
      <vt:lpstr>rice6</vt:lpstr>
      <vt:lpstr>rice7</vt:lpstr>
      <vt:lpstr>rice8</vt:lpstr>
      <vt:lpstr>rice9</vt:lpstr>
      <vt:lpstr>rice10</vt:lpstr>
      <vt:lpstr>rice11</vt:lpstr>
      <vt:lpstr>rice12</vt:lpstr>
      <vt:lpstr>rice13</vt:lpstr>
      <vt:lpstr>rice14</vt:lpstr>
      <vt:lpstr>rice15</vt:lpstr>
      <vt:lpstr>rice16</vt:lpstr>
      <vt:lpstr>rice17</vt:lpstr>
      <vt:lpstr>rice18</vt:lpstr>
      <vt:lpstr>rice19</vt:lpstr>
      <vt:lpstr>rice20</vt:lpstr>
      <vt:lpstr>rice21</vt:lpstr>
      <vt:lpstr>rice22</vt:lpstr>
      <vt:lpstr>rice23</vt:lpstr>
      <vt:lpstr>rice24</vt:lpstr>
      <vt:lpstr>rice25</vt:lpstr>
      <vt:lpstr>soy1</vt:lpstr>
      <vt:lpstr>soy2</vt:lpstr>
      <vt:lpstr>soy3</vt:lpstr>
      <vt:lpstr>soy4</vt:lpstr>
      <vt:lpstr>soy5</vt:lpstr>
      <vt:lpstr>soy6</vt:lpstr>
      <vt:lpstr>soy7</vt:lpstr>
      <vt:lpstr>soy8</vt:lpstr>
      <vt:lpstr>soy9</vt:lpstr>
      <vt:lpstr>soy10</vt:lpstr>
      <vt:lpstr>soy11</vt:lpstr>
      <vt:lpstr>soy12</vt:lpstr>
      <vt:lpstr>soy13</vt:lpstr>
      <vt:lpstr>soy14</vt:lpstr>
      <vt:lpstr>wheat</vt:lpstr>
      <vt:lpstr>Irrigated Cotton</vt:lpstr>
      <vt:lpstr>Corn</vt:lpstr>
      <vt:lpstr>Cotton</vt:lpstr>
      <vt:lpstr>Rice</vt:lpstr>
      <vt:lpstr>Soybeans</vt:lpstr>
      <vt:lpstr>Wheat</vt:lpstr>
    </vt:vector>
  </TitlesOfParts>
  <Company>MSU Extension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Mills, Brian</dc:creator>
  <cp:lastModifiedBy>Brasher, Karen</cp:lastModifiedBy>
  <cp:lastPrinted>2015-01-14T13:50:42Z</cp:lastPrinted>
  <dcterms:created xsi:type="dcterms:W3CDTF">2013-09-12T13:08:05Z</dcterms:created>
  <dcterms:modified xsi:type="dcterms:W3CDTF">2026-02-03T21:10:10Z</dcterms:modified>
</cp:coreProperties>
</file>