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gNatMarketing\web\agecon\whatwedo\budgets\docs\22\"/>
    </mc:Choice>
  </mc:AlternateContent>
  <xr:revisionPtr revIDLastSave="0" documentId="8_{CBC162B2-9728-4BCF-9CD9-08E89E1F5AF3}" xr6:coauthVersionLast="46" xr6:coauthVersionMax="46" xr10:uidLastSave="{00000000-0000-0000-0000-000000000000}"/>
  <bookViews>
    <workbookView xWindow="2100" yWindow="6855" windowWidth="19740" windowHeight="11820" xr2:uid="{00000000-000D-0000-FFFF-FFFF00000000}"/>
  </bookViews>
  <sheets>
    <sheet name="Calculator" sheetId="9" r:id="rId1"/>
    <sheet name="BudgetList" sheetId="67" r:id="rId2"/>
    <sheet name="corn1" sheetId="10" r:id="rId3"/>
    <sheet name="corn2" sheetId="11" r:id="rId4"/>
    <sheet name="corn3" sheetId="12" r:id="rId5"/>
    <sheet name="corn4" sheetId="13" r:id="rId6"/>
    <sheet name="corn5" sheetId="14" r:id="rId7"/>
    <sheet name="corn6" sheetId="15" r:id="rId8"/>
    <sheet name="corn7" sheetId="69" r:id="rId9"/>
    <sheet name="corn8" sheetId="70" r:id="rId10"/>
    <sheet name="corn9" sheetId="71" r:id="rId11"/>
    <sheet name="corn10" sheetId="72" r:id="rId12"/>
    <sheet name="cotton1" sheetId="16" r:id="rId13"/>
    <sheet name="cotton2" sheetId="17" r:id="rId14"/>
    <sheet name="cotton3" sheetId="18" r:id="rId15"/>
    <sheet name="cotton4" sheetId="19" r:id="rId16"/>
    <sheet name="cotton5" sheetId="20" r:id="rId17"/>
    <sheet name="cotton6" sheetId="21" r:id="rId18"/>
    <sheet name="cotton7" sheetId="22" r:id="rId19"/>
    <sheet name="cotton8" sheetId="23" r:id="rId20"/>
    <sheet name="cotton9" sheetId="24" r:id="rId21"/>
    <sheet name="cotton10" sheetId="25" r:id="rId22"/>
    <sheet name="cotton11" sheetId="73" r:id="rId23"/>
    <sheet name="cotton12" sheetId="74" r:id="rId24"/>
    <sheet name="cotton13" sheetId="75" r:id="rId25"/>
    <sheet name="cotton14" sheetId="76" r:id="rId26"/>
    <sheet name="cotton15" sheetId="77" r:id="rId27"/>
    <sheet name="cotton16" sheetId="78" r:id="rId28"/>
    <sheet name="cotton17" sheetId="79" r:id="rId29"/>
    <sheet name="cotton18" sheetId="80" r:id="rId30"/>
    <sheet name="cotton19" sheetId="81" r:id="rId31"/>
    <sheet name="cotton20" sheetId="82" r:id="rId32"/>
    <sheet name="rice1" sheetId="26" r:id="rId33"/>
    <sheet name="rice2" sheetId="27" r:id="rId34"/>
    <sheet name="rice3" sheetId="28" r:id="rId35"/>
    <sheet name="rice4" sheetId="29" r:id="rId36"/>
    <sheet name="rice5" sheetId="30" r:id="rId37"/>
    <sheet name="rice6" sheetId="31" r:id="rId38"/>
    <sheet name="rice7" sheetId="32" r:id="rId39"/>
    <sheet name="rice8" sheetId="33" r:id="rId40"/>
    <sheet name="rice9" sheetId="34" r:id="rId41"/>
    <sheet name="rice10" sheetId="35" r:id="rId42"/>
    <sheet name="rice11" sheetId="36" r:id="rId43"/>
    <sheet name="rice12" sheetId="37" r:id="rId44"/>
    <sheet name="rice13" sheetId="38" r:id="rId45"/>
    <sheet name="rice14" sheetId="39" r:id="rId46"/>
    <sheet name="rice15" sheetId="40" r:id="rId47"/>
    <sheet name="rice16" sheetId="41" r:id="rId48"/>
    <sheet name="rice17" sheetId="42" r:id="rId49"/>
    <sheet name="rice18" sheetId="43" r:id="rId50"/>
    <sheet name="rice19" sheetId="44" r:id="rId51"/>
    <sheet name="rice20" sheetId="45" r:id="rId52"/>
    <sheet name="soy1" sheetId="46" r:id="rId53"/>
    <sheet name="soy2" sheetId="47" r:id="rId54"/>
    <sheet name="soy3" sheetId="48" r:id="rId55"/>
    <sheet name="soy4" sheetId="49" r:id="rId56"/>
    <sheet name="soy5" sheetId="50" r:id="rId57"/>
    <sheet name="soy6" sheetId="51" r:id="rId58"/>
    <sheet name="soy7" sheetId="52" r:id="rId59"/>
    <sheet name="soy8" sheetId="53" r:id="rId60"/>
    <sheet name="soy9" sheetId="54" r:id="rId61"/>
    <sheet name="soy10" sheetId="55" r:id="rId62"/>
    <sheet name="soy11" sheetId="56" r:id="rId63"/>
    <sheet name="soy12" sheetId="57" r:id="rId64"/>
    <sheet name="soy13" sheetId="58" r:id="rId65"/>
    <sheet name="soy14" sheetId="59" r:id="rId66"/>
    <sheet name="Irrigated Cotton" sheetId="3" state="hidden" r:id="rId67"/>
  </sheets>
  <definedNames>
    <definedName name="Corn">BudgetList!$A$2:$A$11</definedName>
    <definedName name="Cotton">BudgetList!$A$13:$A$32</definedName>
    <definedName name="Rice">BudgetList!$A$49:$A$68</definedName>
    <definedName name="Soybean">BudgetList!$A$20:$A$32</definedName>
    <definedName name="Soybeans">BudgetList!$A$34:$A$47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54" l="1"/>
  <c r="D7" i="53"/>
  <c r="D7" i="52"/>
  <c r="D7" i="51"/>
  <c r="D7" i="50"/>
  <c r="D7" i="49"/>
  <c r="D36" i="49" s="1"/>
  <c r="E36" i="49" s="1"/>
  <c r="G36" i="49" s="1"/>
  <c r="D7" i="48"/>
  <c r="D40" i="48" s="1"/>
  <c r="E40" i="48" s="1"/>
  <c r="D7" i="47"/>
  <c r="D7" i="59"/>
  <c r="D36" i="59" s="1"/>
  <c r="E36" i="59" s="1"/>
  <c r="D7" i="58"/>
  <c r="D38" i="58" s="1"/>
  <c r="E38" i="58" s="1"/>
  <c r="D7" i="57"/>
  <c r="D7" i="56"/>
  <c r="D7" i="55"/>
  <c r="D40" i="55" s="1"/>
  <c r="E40" i="55" s="1"/>
  <c r="G40" i="55" s="1"/>
  <c r="D7" i="46"/>
  <c r="D7" i="34"/>
  <c r="D7" i="33"/>
  <c r="D7" i="32"/>
  <c r="D7" i="31"/>
  <c r="D44" i="31" s="1"/>
  <c r="E44" i="31" s="1"/>
  <c r="D7" i="30"/>
  <c r="D44" i="30" s="1"/>
  <c r="E44" i="30" s="1"/>
  <c r="D7" i="29"/>
  <c r="D7" i="28"/>
  <c r="D47" i="28" s="1"/>
  <c r="E47" i="28" s="1"/>
  <c r="G47" i="28" s="1"/>
  <c r="D7" i="45"/>
  <c r="D47" i="45" s="1"/>
  <c r="E47" i="45" s="1"/>
  <c r="D7" i="27"/>
  <c r="D7" i="44"/>
  <c r="D7" i="43"/>
  <c r="D7" i="42"/>
  <c r="D7" i="41"/>
  <c r="D7" i="40"/>
  <c r="D46" i="40" s="1"/>
  <c r="E46" i="40" s="1"/>
  <c r="D7" i="39"/>
  <c r="D7" i="38"/>
  <c r="D7" i="37"/>
  <c r="D7" i="36"/>
  <c r="D7" i="35"/>
  <c r="D7" i="26"/>
  <c r="D47" i="26" s="1"/>
  <c r="E47" i="26" s="1"/>
  <c r="D8" i="24"/>
  <c r="E8" i="24" s="1"/>
  <c r="D7" i="24"/>
  <c r="D8" i="23"/>
  <c r="E8" i="23" s="1"/>
  <c r="G8" i="23" s="1"/>
  <c r="D7" i="23"/>
  <c r="D8" i="22"/>
  <c r="D7" i="22"/>
  <c r="D17" i="22" s="1"/>
  <c r="E17" i="22" s="1"/>
  <c r="D8" i="21"/>
  <c r="D7" i="21"/>
  <c r="E7" i="21" s="1"/>
  <c r="G7" i="21" s="1"/>
  <c r="D8" i="20"/>
  <c r="D7" i="20"/>
  <c r="D8" i="19"/>
  <c r="E8" i="19" s="1"/>
  <c r="D7" i="19"/>
  <c r="D8" i="18"/>
  <c r="D7" i="18"/>
  <c r="D8" i="82"/>
  <c r="D7" i="82"/>
  <c r="D8" i="17"/>
  <c r="D7" i="17"/>
  <c r="D8" i="81"/>
  <c r="D7" i="81"/>
  <c r="D8" i="80"/>
  <c r="D7" i="80"/>
  <c r="D8" i="79"/>
  <c r="D7" i="79"/>
  <c r="D17" i="79" s="1"/>
  <c r="E17" i="79" s="1"/>
  <c r="E66" i="79" s="1"/>
  <c r="D8" i="78"/>
  <c r="E8" i="78" s="1"/>
  <c r="D7" i="78"/>
  <c r="E7" i="78" s="1"/>
  <c r="D8" i="77"/>
  <c r="D7" i="77"/>
  <c r="D8" i="76"/>
  <c r="D7" i="76"/>
  <c r="D8" i="75"/>
  <c r="D7" i="75"/>
  <c r="D8" i="74"/>
  <c r="D7" i="74"/>
  <c r="D8" i="73"/>
  <c r="D7" i="73"/>
  <c r="D8" i="25"/>
  <c r="D7" i="25"/>
  <c r="D8" i="16"/>
  <c r="D7" i="16"/>
  <c r="D7" i="71"/>
  <c r="D7" i="70"/>
  <c r="D7" i="69"/>
  <c r="D7" i="15"/>
  <c r="D7" i="14"/>
  <c r="D7" i="13"/>
  <c r="D7" i="12"/>
  <c r="D7" i="11"/>
  <c r="D34" i="11" s="1"/>
  <c r="E34" i="11" s="1"/>
  <c r="D7" i="72"/>
  <c r="D7" i="10"/>
  <c r="D47" i="44"/>
  <c r="E47" i="44" s="1"/>
  <c r="D44" i="41"/>
  <c r="E44" i="41" s="1"/>
  <c r="E7" i="23"/>
  <c r="E8" i="22"/>
  <c r="D20" i="17"/>
  <c r="E20" i="17" s="1"/>
  <c r="E8" i="81"/>
  <c r="G8" i="81" s="1"/>
  <c r="H8" i="81" s="1"/>
  <c r="E7" i="81"/>
  <c r="E7" i="80"/>
  <c r="E8" i="77"/>
  <c r="E7" i="77"/>
  <c r="E8" i="76"/>
  <c r="G8" i="76" s="1"/>
  <c r="H8" i="76" s="1"/>
  <c r="D20" i="75"/>
  <c r="E20" i="75" s="1"/>
  <c r="E8" i="74"/>
  <c r="E7" i="74"/>
  <c r="G7" i="74" s="1"/>
  <c r="E7" i="25"/>
  <c r="D32" i="70"/>
  <c r="E32" i="70" s="1"/>
  <c r="D32" i="69"/>
  <c r="E32" i="69" s="1"/>
  <c r="D33" i="14"/>
  <c r="E33" i="14" s="1"/>
  <c r="D36" i="12"/>
  <c r="E36" i="12" s="1"/>
  <c r="D37" i="56"/>
  <c r="E37" i="56" s="1"/>
  <c r="E64" i="56" s="1"/>
  <c r="D45" i="27"/>
  <c r="E45" i="27" s="1"/>
  <c r="D47" i="42"/>
  <c r="E47" i="42" s="1"/>
  <c r="D45" i="37"/>
  <c r="E45" i="37" s="1"/>
  <c r="D47" i="36"/>
  <c r="E47" i="36" s="1"/>
  <c r="E8" i="21"/>
  <c r="E8" i="20"/>
  <c r="E8" i="18"/>
  <c r="E8" i="80"/>
  <c r="E8" i="25"/>
  <c r="D30" i="72"/>
  <c r="E30" i="72" s="1"/>
  <c r="D35" i="52"/>
  <c r="E35" i="52" s="1"/>
  <c r="G35" i="52" s="1"/>
  <c r="H35" i="52" s="1"/>
  <c r="D47" i="34"/>
  <c r="E47" i="34" s="1"/>
  <c r="G47" i="34" s="1"/>
  <c r="E8" i="82"/>
  <c r="D20" i="16"/>
  <c r="E20" i="16" s="1"/>
  <c r="D45" i="43"/>
  <c r="E45" i="43" s="1"/>
  <c r="E7" i="76"/>
  <c r="E8" i="73"/>
  <c r="G8" i="73" s="1"/>
  <c r="D35" i="15"/>
  <c r="E35" i="15" s="1"/>
  <c r="D37" i="13"/>
  <c r="E37" i="13" s="1"/>
  <c r="G37" i="13" s="1"/>
  <c r="D38" i="10"/>
  <c r="E38" i="10" s="1"/>
  <c r="D41" i="53"/>
  <c r="E41" i="53" s="1"/>
  <c r="G41" i="53" s="1"/>
  <c r="D41" i="46"/>
  <c r="E41" i="46" s="1"/>
  <c r="G41" i="46" s="1"/>
  <c r="E8" i="75"/>
  <c r="G8" i="75" s="1"/>
  <c r="D42" i="39"/>
  <c r="E42" i="39" s="1"/>
  <c r="D30" i="71"/>
  <c r="E30" i="71" s="1"/>
  <c r="AA2" i="9"/>
  <c r="Z2" i="9"/>
  <c r="C7" i="11"/>
  <c r="C7" i="12"/>
  <c r="C7" i="13"/>
  <c r="C7" i="14"/>
  <c r="C7" i="15"/>
  <c r="C7" i="69"/>
  <c r="C7" i="70"/>
  <c r="C7" i="71"/>
  <c r="C7" i="72"/>
  <c r="C8" i="16"/>
  <c r="C7" i="16"/>
  <c r="C8" i="17"/>
  <c r="C7" i="17"/>
  <c r="C7" i="26"/>
  <c r="C7" i="27"/>
  <c r="C7" i="28"/>
  <c r="C7" i="29"/>
  <c r="C7" i="30"/>
  <c r="C7" i="31"/>
  <c r="C7" i="32"/>
  <c r="C7" i="33"/>
  <c r="C7" i="34"/>
  <c r="C7" i="35"/>
  <c r="C7" i="36"/>
  <c r="C7" i="37"/>
  <c r="C7" i="38"/>
  <c r="C7" i="39"/>
  <c r="C7" i="40"/>
  <c r="C7" i="41"/>
  <c r="C7" i="42"/>
  <c r="C7" i="43"/>
  <c r="C7" i="44"/>
  <c r="C7" i="45"/>
  <c r="C7" i="46"/>
  <c r="C7" i="47"/>
  <c r="C7" i="48"/>
  <c r="C7" i="49"/>
  <c r="C7" i="50"/>
  <c r="C7" i="51"/>
  <c r="C7" i="52"/>
  <c r="C7" i="53"/>
  <c r="C7" i="54"/>
  <c r="C7" i="55"/>
  <c r="C7" i="56"/>
  <c r="C7" i="57"/>
  <c r="C7" i="58"/>
  <c r="C7" i="59"/>
  <c r="C7" i="10"/>
  <c r="G82" i="27"/>
  <c r="E82" i="27"/>
  <c r="E81" i="27"/>
  <c r="G81" i="27" s="1"/>
  <c r="H81" i="27" s="1"/>
  <c r="E80" i="27"/>
  <c r="G80" i="27" s="1"/>
  <c r="H80" i="27" s="1"/>
  <c r="E79" i="27"/>
  <c r="E74" i="27"/>
  <c r="G74" i="27" s="1"/>
  <c r="H74" i="27" s="1"/>
  <c r="E73" i="27"/>
  <c r="E72" i="27"/>
  <c r="E71" i="27"/>
  <c r="G71" i="27" s="1"/>
  <c r="H71" i="27" s="1"/>
  <c r="E70" i="27"/>
  <c r="G70" i="27" s="1"/>
  <c r="H70" i="27" s="1"/>
  <c r="E68" i="27"/>
  <c r="G67" i="27"/>
  <c r="E67" i="27"/>
  <c r="E66" i="27"/>
  <c r="G66" i="27" s="1"/>
  <c r="H66" i="27" s="1"/>
  <c r="E64" i="27"/>
  <c r="G64" i="27" s="1"/>
  <c r="H64" i="27" s="1"/>
  <c r="E63" i="27"/>
  <c r="G61" i="27"/>
  <c r="E61" i="27"/>
  <c r="E60" i="27"/>
  <c r="G60" i="27" s="1"/>
  <c r="H60" i="27" s="1"/>
  <c r="E58" i="27"/>
  <c r="G58" i="27" s="1"/>
  <c r="H58" i="27" s="1"/>
  <c r="E56" i="27"/>
  <c r="G55" i="27"/>
  <c r="E55" i="27"/>
  <c r="E53" i="27"/>
  <c r="G53" i="27" s="1"/>
  <c r="H53" i="27" s="1"/>
  <c r="E51" i="27"/>
  <c r="G51" i="27" s="1"/>
  <c r="H51" i="27" s="1"/>
  <c r="E49" i="27"/>
  <c r="E43" i="27"/>
  <c r="E41" i="27"/>
  <c r="G41" i="27" s="1"/>
  <c r="H40" i="27"/>
  <c r="G40" i="27"/>
  <c r="E40" i="27"/>
  <c r="G39" i="27"/>
  <c r="H39" i="27" s="1"/>
  <c r="E39" i="27"/>
  <c r="E38" i="27"/>
  <c r="E37" i="27"/>
  <c r="G37" i="27" s="1"/>
  <c r="H35" i="27"/>
  <c r="G35" i="27"/>
  <c r="E35" i="27"/>
  <c r="G34" i="27"/>
  <c r="H34" i="27" s="1"/>
  <c r="E34" i="27"/>
  <c r="E33" i="27"/>
  <c r="E31" i="27"/>
  <c r="G31" i="27" s="1"/>
  <c r="H29" i="27"/>
  <c r="G29" i="27"/>
  <c r="E29" i="27"/>
  <c r="G28" i="27"/>
  <c r="H28" i="27" s="1"/>
  <c r="E28" i="27"/>
  <c r="E27" i="27"/>
  <c r="E26" i="27"/>
  <c r="G26" i="27" s="1"/>
  <c r="H25" i="27"/>
  <c r="G25" i="27"/>
  <c r="E25" i="27"/>
  <c r="G24" i="27"/>
  <c r="H24" i="27" s="1"/>
  <c r="E24" i="27"/>
  <c r="E23" i="27"/>
  <c r="E22" i="27"/>
  <c r="G22" i="27" s="1"/>
  <c r="H20" i="27"/>
  <c r="G20" i="27"/>
  <c r="E20" i="27"/>
  <c r="G18" i="27"/>
  <c r="H18" i="27" s="1"/>
  <c r="E18" i="27"/>
  <c r="E17" i="27"/>
  <c r="E16" i="27"/>
  <c r="G16" i="27" s="1"/>
  <c r="H15" i="27"/>
  <c r="G15" i="27"/>
  <c r="E15" i="27"/>
  <c r="G13" i="27"/>
  <c r="H13" i="27" s="1"/>
  <c r="E13" i="27"/>
  <c r="E12" i="27"/>
  <c r="E85" i="28"/>
  <c r="G84" i="28"/>
  <c r="H84" i="28" s="1"/>
  <c r="E84" i="28"/>
  <c r="G83" i="28"/>
  <c r="H83" i="28" s="1"/>
  <c r="E83" i="28"/>
  <c r="H82" i="28"/>
  <c r="G82" i="28"/>
  <c r="E82" i="28"/>
  <c r="E86" i="28" s="1"/>
  <c r="G77" i="28"/>
  <c r="H77" i="28" s="1"/>
  <c r="E77" i="28"/>
  <c r="G76" i="28"/>
  <c r="H76" i="28" s="1"/>
  <c r="E76" i="28"/>
  <c r="E75" i="28"/>
  <c r="G74" i="28"/>
  <c r="E74" i="28"/>
  <c r="H74" i="28" s="1"/>
  <c r="G73" i="28"/>
  <c r="H73" i="28" s="1"/>
  <c r="E73" i="28"/>
  <c r="G71" i="28"/>
  <c r="H71" i="28" s="1"/>
  <c r="E71" i="28"/>
  <c r="E70" i="28"/>
  <c r="G69" i="28"/>
  <c r="E69" i="28"/>
  <c r="H69" i="28" s="1"/>
  <c r="G67" i="28"/>
  <c r="H67" i="28" s="1"/>
  <c r="E67" i="28"/>
  <c r="H66" i="28"/>
  <c r="G66" i="28"/>
  <c r="E66" i="28"/>
  <c r="E64" i="28"/>
  <c r="G63" i="28"/>
  <c r="E63" i="28"/>
  <c r="H63" i="28" s="1"/>
  <c r="G61" i="28"/>
  <c r="H61" i="28" s="1"/>
  <c r="E61" i="28"/>
  <c r="G60" i="28"/>
  <c r="H60" i="28" s="1"/>
  <c r="E60" i="28"/>
  <c r="E58" i="28"/>
  <c r="G57" i="28"/>
  <c r="E57" i="28"/>
  <c r="H57" i="28" s="1"/>
  <c r="G55" i="28"/>
  <c r="H55" i="28" s="1"/>
  <c r="E55" i="28"/>
  <c r="G53" i="28"/>
  <c r="H53" i="28" s="1"/>
  <c r="E53" i="28"/>
  <c r="E51" i="28"/>
  <c r="E45" i="28"/>
  <c r="G45" i="28" s="1"/>
  <c r="H45" i="28" s="1"/>
  <c r="E43" i="28"/>
  <c r="G43" i="28" s="1"/>
  <c r="H43" i="28" s="1"/>
  <c r="E42" i="28"/>
  <c r="E41" i="28"/>
  <c r="E40" i="28"/>
  <c r="G40" i="28" s="1"/>
  <c r="H40" i="28" s="1"/>
  <c r="E39" i="28"/>
  <c r="G39" i="28" s="1"/>
  <c r="H39" i="28" s="1"/>
  <c r="E37" i="28"/>
  <c r="G36" i="28"/>
  <c r="E36" i="28"/>
  <c r="E35" i="28"/>
  <c r="G35" i="28" s="1"/>
  <c r="H35" i="28" s="1"/>
  <c r="E33" i="28"/>
  <c r="G33" i="28" s="1"/>
  <c r="H33" i="28" s="1"/>
  <c r="E31" i="28"/>
  <c r="G29" i="28"/>
  <c r="E29" i="28"/>
  <c r="E28" i="28"/>
  <c r="G28" i="28" s="1"/>
  <c r="H28" i="28" s="1"/>
  <c r="E27" i="28"/>
  <c r="G27" i="28" s="1"/>
  <c r="H27" i="28" s="1"/>
  <c r="E26" i="28"/>
  <c r="G25" i="28"/>
  <c r="E25" i="28"/>
  <c r="E24" i="28"/>
  <c r="G24" i="28" s="1"/>
  <c r="H24" i="28" s="1"/>
  <c r="E23" i="28"/>
  <c r="G23" i="28" s="1"/>
  <c r="H23" i="28" s="1"/>
  <c r="E22" i="28"/>
  <c r="E20" i="28"/>
  <c r="E18" i="28"/>
  <c r="G18" i="28" s="1"/>
  <c r="H18" i="28" s="1"/>
  <c r="E17" i="28"/>
  <c r="G17" i="28" s="1"/>
  <c r="H17" i="28" s="1"/>
  <c r="E16" i="28"/>
  <c r="G15" i="28"/>
  <c r="E15" i="28"/>
  <c r="E13" i="28"/>
  <c r="G13" i="28" s="1"/>
  <c r="H13" i="28" s="1"/>
  <c r="E12" i="28"/>
  <c r="G12" i="28" s="1"/>
  <c r="H79" i="29"/>
  <c r="G79" i="29"/>
  <c r="E79" i="29"/>
  <c r="G78" i="29"/>
  <c r="H78" i="29" s="1"/>
  <c r="E78" i="29"/>
  <c r="E77" i="29"/>
  <c r="E76" i="29"/>
  <c r="G76" i="29" s="1"/>
  <c r="E71" i="29"/>
  <c r="H70" i="29"/>
  <c r="E70" i="29"/>
  <c r="G70" i="29" s="1"/>
  <c r="H69" i="29"/>
  <c r="G69" i="29"/>
  <c r="E69" i="29"/>
  <c r="G68" i="29"/>
  <c r="H68" i="29" s="1"/>
  <c r="E68" i="29"/>
  <c r="E67" i="29"/>
  <c r="E65" i="29"/>
  <c r="G65" i="29" s="1"/>
  <c r="H64" i="29"/>
  <c r="G64" i="29"/>
  <c r="E64" i="29"/>
  <c r="G63" i="29"/>
  <c r="H63" i="29" s="1"/>
  <c r="E63" i="29"/>
  <c r="E61" i="29"/>
  <c r="E60" i="29"/>
  <c r="G60" i="29" s="1"/>
  <c r="H58" i="29"/>
  <c r="G58" i="29"/>
  <c r="E58" i="29"/>
  <c r="G57" i="29"/>
  <c r="H57" i="29" s="1"/>
  <c r="E57" i="29"/>
  <c r="E55" i="29"/>
  <c r="H53" i="29"/>
  <c r="E53" i="29"/>
  <c r="G53" i="29" s="1"/>
  <c r="H52" i="29"/>
  <c r="G52" i="29"/>
  <c r="E52" i="29"/>
  <c r="G50" i="29"/>
  <c r="H50" i="29" s="1"/>
  <c r="E50" i="29"/>
  <c r="E48" i="29"/>
  <c r="G42" i="29"/>
  <c r="E42" i="29"/>
  <c r="H42" i="29" s="1"/>
  <c r="G40" i="29"/>
  <c r="H40" i="29" s="1"/>
  <c r="E40" i="29"/>
  <c r="H39" i="29"/>
  <c r="G39" i="29"/>
  <c r="E39" i="29"/>
  <c r="E38" i="29"/>
  <c r="G37" i="29"/>
  <c r="E37" i="29"/>
  <c r="H37" i="29" s="1"/>
  <c r="G36" i="29"/>
  <c r="H36" i="29" s="1"/>
  <c r="E36" i="29"/>
  <c r="G34" i="29"/>
  <c r="H34" i="29" s="1"/>
  <c r="E34" i="29"/>
  <c r="E33" i="29"/>
  <c r="G31" i="29"/>
  <c r="E31" i="29"/>
  <c r="H31" i="29" s="1"/>
  <c r="G29" i="29"/>
  <c r="H29" i="29" s="1"/>
  <c r="E29" i="29"/>
  <c r="H28" i="29"/>
  <c r="G28" i="29"/>
  <c r="E28" i="29"/>
  <c r="E27" i="29"/>
  <c r="G26" i="29"/>
  <c r="E26" i="29"/>
  <c r="H26" i="29" s="1"/>
  <c r="G25" i="29"/>
  <c r="H25" i="29" s="1"/>
  <c r="E25" i="29"/>
  <c r="H24" i="29"/>
  <c r="G24" i="29"/>
  <c r="E24" i="29"/>
  <c r="E23" i="29"/>
  <c r="G22" i="29"/>
  <c r="E22" i="29"/>
  <c r="H22" i="29" s="1"/>
  <c r="G20" i="29"/>
  <c r="H20" i="29" s="1"/>
  <c r="E20" i="29"/>
  <c r="G18" i="29"/>
  <c r="E18" i="29"/>
  <c r="E17" i="29"/>
  <c r="G16" i="29"/>
  <c r="E16" i="29"/>
  <c r="H16" i="29" s="1"/>
  <c r="G15" i="29"/>
  <c r="H15" i="29" s="1"/>
  <c r="E15" i="29"/>
  <c r="E13" i="29"/>
  <c r="E12" i="29"/>
  <c r="E80" i="30"/>
  <c r="G79" i="30"/>
  <c r="E79" i="30"/>
  <c r="H78" i="30"/>
  <c r="E78" i="30"/>
  <c r="G78" i="30" s="1"/>
  <c r="E77" i="30"/>
  <c r="G77" i="30" s="1"/>
  <c r="H77" i="30" s="1"/>
  <c r="E76" i="30"/>
  <c r="E71" i="30"/>
  <c r="G71" i="30" s="1"/>
  <c r="H71" i="30" s="1"/>
  <c r="E70" i="30"/>
  <c r="E69" i="30"/>
  <c r="E68" i="30"/>
  <c r="G68" i="30" s="1"/>
  <c r="H68" i="30" s="1"/>
  <c r="E67" i="30"/>
  <c r="G67" i="30" s="1"/>
  <c r="H67" i="30" s="1"/>
  <c r="E65" i="30"/>
  <c r="E64" i="30"/>
  <c r="H63" i="30"/>
  <c r="E63" i="30"/>
  <c r="G63" i="30" s="1"/>
  <c r="E61" i="30"/>
  <c r="G61" i="30" s="1"/>
  <c r="H61" i="30" s="1"/>
  <c r="E60" i="30"/>
  <c r="E58" i="30"/>
  <c r="E57" i="30"/>
  <c r="G57" i="30" s="1"/>
  <c r="H57" i="30" s="1"/>
  <c r="E55" i="30"/>
  <c r="G55" i="30" s="1"/>
  <c r="H55" i="30" s="1"/>
  <c r="E53" i="30"/>
  <c r="G52" i="30"/>
  <c r="E52" i="30"/>
  <c r="H50" i="30"/>
  <c r="E50" i="30"/>
  <c r="G50" i="30" s="1"/>
  <c r="E48" i="30"/>
  <c r="G48" i="30" s="1"/>
  <c r="H48" i="30" s="1"/>
  <c r="E46" i="30"/>
  <c r="E40" i="30"/>
  <c r="E38" i="30"/>
  <c r="G38" i="30" s="1"/>
  <c r="G37" i="30"/>
  <c r="H37" i="30" s="1"/>
  <c r="E37" i="30"/>
  <c r="G36" i="30"/>
  <c r="H36" i="30" s="1"/>
  <c r="E36" i="30"/>
  <c r="E35" i="30"/>
  <c r="E33" i="30"/>
  <c r="G33" i="30" s="1"/>
  <c r="H32" i="30"/>
  <c r="G32" i="30"/>
  <c r="E32" i="30"/>
  <c r="G31" i="30"/>
  <c r="H31" i="30" s="1"/>
  <c r="E31" i="30"/>
  <c r="E29" i="30"/>
  <c r="E27" i="30"/>
  <c r="G27" i="30" s="1"/>
  <c r="G26" i="30"/>
  <c r="H26" i="30" s="1"/>
  <c r="E26" i="30"/>
  <c r="G25" i="30"/>
  <c r="H25" i="30" s="1"/>
  <c r="E25" i="30"/>
  <c r="E24" i="30"/>
  <c r="H23" i="30"/>
  <c r="E23" i="30"/>
  <c r="G23" i="30" s="1"/>
  <c r="G22" i="30"/>
  <c r="H22" i="30" s="1"/>
  <c r="E22" i="30"/>
  <c r="G21" i="30"/>
  <c r="H21" i="30" s="1"/>
  <c r="E21" i="30"/>
  <c r="E20" i="30"/>
  <c r="E18" i="30"/>
  <c r="G18" i="30" s="1"/>
  <c r="H17" i="30"/>
  <c r="G17" i="30"/>
  <c r="E17" i="30"/>
  <c r="G16" i="30"/>
  <c r="H16" i="30" s="1"/>
  <c r="E16" i="30"/>
  <c r="E15" i="30"/>
  <c r="E13" i="30"/>
  <c r="G13" i="30" s="1"/>
  <c r="G12" i="30"/>
  <c r="E12" i="30"/>
  <c r="H79" i="31"/>
  <c r="G79" i="31"/>
  <c r="E79" i="31"/>
  <c r="G78" i="31"/>
  <c r="E78" i="31"/>
  <c r="H78" i="31" s="1"/>
  <c r="E77" i="31"/>
  <c r="G76" i="31"/>
  <c r="E76" i="31"/>
  <c r="H76" i="31" s="1"/>
  <c r="E71" i="31"/>
  <c r="G70" i="31"/>
  <c r="E70" i="31"/>
  <c r="H70" i="31" s="1"/>
  <c r="G69" i="31"/>
  <c r="H69" i="31" s="1"/>
  <c r="E69" i="31"/>
  <c r="G68" i="31"/>
  <c r="E68" i="31"/>
  <c r="E67" i="31"/>
  <c r="G65" i="31"/>
  <c r="E65" i="31"/>
  <c r="H65" i="31" s="1"/>
  <c r="H64" i="31"/>
  <c r="G64" i="31"/>
  <c r="E64" i="31"/>
  <c r="E63" i="31"/>
  <c r="E61" i="31"/>
  <c r="G60" i="31"/>
  <c r="E60" i="31"/>
  <c r="H60" i="31" s="1"/>
  <c r="G58" i="31"/>
  <c r="H58" i="31" s="1"/>
  <c r="E58" i="31"/>
  <c r="E57" i="31"/>
  <c r="E55" i="31"/>
  <c r="G53" i="31"/>
  <c r="E53" i="31"/>
  <c r="H53" i="31" s="1"/>
  <c r="G52" i="31"/>
  <c r="H52" i="31" s="1"/>
  <c r="E52" i="31"/>
  <c r="G50" i="31"/>
  <c r="H50" i="31" s="1"/>
  <c r="E50" i="31"/>
  <c r="E48" i="31"/>
  <c r="G46" i="31"/>
  <c r="E46" i="31"/>
  <c r="H46" i="31" s="1"/>
  <c r="E40" i="31"/>
  <c r="G40" i="31" s="1"/>
  <c r="H40" i="31" s="1"/>
  <c r="E38" i="31"/>
  <c r="E37" i="31"/>
  <c r="E36" i="31"/>
  <c r="G36" i="31" s="1"/>
  <c r="H36" i="31" s="1"/>
  <c r="E35" i="31"/>
  <c r="G35" i="31" s="1"/>
  <c r="H35" i="31" s="1"/>
  <c r="E33" i="31"/>
  <c r="E32" i="31"/>
  <c r="H31" i="31"/>
  <c r="E31" i="31"/>
  <c r="G31" i="31" s="1"/>
  <c r="E29" i="31"/>
  <c r="G29" i="31" s="1"/>
  <c r="H29" i="31" s="1"/>
  <c r="E27" i="31"/>
  <c r="E26" i="31"/>
  <c r="E25" i="31"/>
  <c r="G25" i="31" s="1"/>
  <c r="H25" i="31" s="1"/>
  <c r="E24" i="31"/>
  <c r="G24" i="31" s="1"/>
  <c r="H24" i="31" s="1"/>
  <c r="E23" i="31"/>
  <c r="G22" i="31"/>
  <c r="E22" i="31"/>
  <c r="H21" i="31"/>
  <c r="E21" i="31"/>
  <c r="G21" i="31" s="1"/>
  <c r="E20" i="31"/>
  <c r="G20" i="31" s="1"/>
  <c r="H20" i="31" s="1"/>
  <c r="E18" i="31"/>
  <c r="E17" i="31"/>
  <c r="H16" i="31"/>
  <c r="E16" i="31"/>
  <c r="G16" i="31" s="1"/>
  <c r="E15" i="31"/>
  <c r="G15" i="31" s="1"/>
  <c r="H15" i="31" s="1"/>
  <c r="G13" i="31"/>
  <c r="E13" i="31"/>
  <c r="G12" i="31"/>
  <c r="E12" i="31"/>
  <c r="E82" i="32"/>
  <c r="E81" i="32"/>
  <c r="G81" i="32" s="1"/>
  <c r="G80" i="32"/>
  <c r="H80" i="32" s="1"/>
  <c r="E80" i="32"/>
  <c r="G79" i="32"/>
  <c r="H79" i="32" s="1"/>
  <c r="E79" i="32"/>
  <c r="H74" i="32"/>
  <c r="G74" i="32"/>
  <c r="E74" i="32"/>
  <c r="G73" i="32"/>
  <c r="H73" i="32" s="1"/>
  <c r="E73" i="32"/>
  <c r="E72" i="32"/>
  <c r="E71" i="32"/>
  <c r="G71" i="32" s="1"/>
  <c r="G70" i="32"/>
  <c r="H70" i="32" s="1"/>
  <c r="E70" i="32"/>
  <c r="G68" i="32"/>
  <c r="H68" i="32" s="1"/>
  <c r="E68" i="32"/>
  <c r="E67" i="32"/>
  <c r="E66" i="32"/>
  <c r="G66" i="32" s="1"/>
  <c r="G64" i="32"/>
  <c r="H64" i="32" s="1"/>
  <c r="E64" i="32"/>
  <c r="G63" i="32"/>
  <c r="H63" i="32" s="1"/>
  <c r="E63" i="32"/>
  <c r="E61" i="32"/>
  <c r="H60" i="32"/>
  <c r="E60" i="32"/>
  <c r="G60" i="32" s="1"/>
  <c r="H58" i="32"/>
  <c r="G58" i="32"/>
  <c r="E58" i="32"/>
  <c r="G57" i="32"/>
  <c r="H57" i="32" s="1"/>
  <c r="E57" i="32"/>
  <c r="E55" i="32"/>
  <c r="E54" i="32"/>
  <c r="G54" i="32" s="1"/>
  <c r="H52" i="32"/>
  <c r="G52" i="32"/>
  <c r="E52" i="32"/>
  <c r="G50" i="32"/>
  <c r="H50" i="32" s="1"/>
  <c r="E50" i="32"/>
  <c r="E48" i="32"/>
  <c r="E42" i="32"/>
  <c r="H40" i="32"/>
  <c r="G40" i="32"/>
  <c r="E40" i="32"/>
  <c r="E39" i="32"/>
  <c r="E38" i="32"/>
  <c r="E37" i="32"/>
  <c r="G35" i="32"/>
  <c r="H35" i="32" s="1"/>
  <c r="E35" i="32"/>
  <c r="H34" i="32"/>
  <c r="G34" i="32"/>
  <c r="E34" i="32"/>
  <c r="E33" i="32"/>
  <c r="E31" i="32"/>
  <c r="H29" i="32"/>
  <c r="G29" i="32"/>
  <c r="E29" i="32"/>
  <c r="E27" i="32"/>
  <c r="G27" i="32" s="1"/>
  <c r="H27" i="32" s="1"/>
  <c r="E26" i="32"/>
  <c r="G25" i="32"/>
  <c r="E25" i="32"/>
  <c r="G24" i="32"/>
  <c r="H24" i="32" s="1"/>
  <c r="E24" i="32"/>
  <c r="G23" i="32"/>
  <c r="H23" i="32" s="1"/>
  <c r="E23" i="32"/>
  <c r="E22" i="32"/>
  <c r="G21" i="32"/>
  <c r="E21" i="32"/>
  <c r="H21" i="32" s="1"/>
  <c r="G20" i="32"/>
  <c r="H20" i="32" s="1"/>
  <c r="E20" i="32"/>
  <c r="G18" i="32"/>
  <c r="E18" i="32"/>
  <c r="E17" i="32"/>
  <c r="G16" i="32"/>
  <c r="E16" i="32"/>
  <c r="H15" i="32"/>
  <c r="G15" i="32"/>
  <c r="E15" i="32"/>
  <c r="G13" i="32"/>
  <c r="E13" i="32"/>
  <c r="H13" i="32" s="1"/>
  <c r="E12" i="32"/>
  <c r="E77" i="33"/>
  <c r="H76" i="33"/>
  <c r="E76" i="33"/>
  <c r="G76" i="33" s="1"/>
  <c r="E75" i="33"/>
  <c r="E74" i="33"/>
  <c r="H69" i="33"/>
  <c r="E69" i="33"/>
  <c r="G69" i="33" s="1"/>
  <c r="E68" i="33"/>
  <c r="E67" i="33"/>
  <c r="H66" i="33"/>
  <c r="E66" i="33"/>
  <c r="G66" i="33" s="1"/>
  <c r="H65" i="33"/>
  <c r="E65" i="33"/>
  <c r="G65" i="33" s="1"/>
  <c r="G63" i="33"/>
  <c r="E63" i="33"/>
  <c r="G62" i="33"/>
  <c r="E62" i="33"/>
  <c r="E61" i="33"/>
  <c r="G61" i="33" s="1"/>
  <c r="H61" i="33" s="1"/>
  <c r="E59" i="33"/>
  <c r="G58" i="33"/>
  <c r="E58" i="33"/>
  <c r="G56" i="33"/>
  <c r="E56" i="33"/>
  <c r="H55" i="33"/>
  <c r="E55" i="33"/>
  <c r="G55" i="33" s="1"/>
  <c r="H53" i="33"/>
  <c r="E53" i="33"/>
  <c r="G53" i="33" s="1"/>
  <c r="E51" i="33"/>
  <c r="E50" i="33"/>
  <c r="H48" i="33"/>
  <c r="E48" i="33"/>
  <c r="G48" i="33" s="1"/>
  <c r="H46" i="33"/>
  <c r="E46" i="33"/>
  <c r="G46" i="33" s="1"/>
  <c r="G40" i="33"/>
  <c r="H40" i="33" s="1"/>
  <c r="E40" i="33"/>
  <c r="H38" i="33"/>
  <c r="E38" i="33"/>
  <c r="G38" i="33" s="1"/>
  <c r="E37" i="33"/>
  <c r="G37" i="33" s="1"/>
  <c r="G36" i="33"/>
  <c r="H36" i="33" s="1"/>
  <c r="E36" i="33"/>
  <c r="G35" i="33"/>
  <c r="H35" i="33" s="1"/>
  <c r="E35" i="33"/>
  <c r="E33" i="33"/>
  <c r="E32" i="33"/>
  <c r="H31" i="33"/>
  <c r="G31" i="33"/>
  <c r="E31" i="33"/>
  <c r="G29" i="33"/>
  <c r="H29" i="33" s="1"/>
  <c r="E29" i="33"/>
  <c r="E27" i="33"/>
  <c r="G27" i="33" s="1"/>
  <c r="E26" i="33"/>
  <c r="G26" i="33" s="1"/>
  <c r="H25" i="33"/>
  <c r="G25" i="33"/>
  <c r="E25" i="33"/>
  <c r="G24" i="33"/>
  <c r="H24" i="33" s="1"/>
  <c r="E24" i="33"/>
  <c r="H23" i="33"/>
  <c r="E23" i="33"/>
  <c r="G23" i="33" s="1"/>
  <c r="H22" i="33"/>
  <c r="E22" i="33"/>
  <c r="G22" i="33" s="1"/>
  <c r="H21" i="33"/>
  <c r="G21" i="33"/>
  <c r="E21" i="33"/>
  <c r="G20" i="33"/>
  <c r="H20" i="33" s="1"/>
  <c r="E20" i="33"/>
  <c r="H18" i="33"/>
  <c r="E18" i="33"/>
  <c r="G18" i="33" s="1"/>
  <c r="E17" i="33"/>
  <c r="G17" i="33" s="1"/>
  <c r="H16" i="33"/>
  <c r="G16" i="33"/>
  <c r="E16" i="33"/>
  <c r="G15" i="33"/>
  <c r="H15" i="33" s="1"/>
  <c r="E15" i="33"/>
  <c r="E13" i="33"/>
  <c r="E12" i="33"/>
  <c r="G82" i="34"/>
  <c r="E82" i="34"/>
  <c r="H82" i="34" s="1"/>
  <c r="G81" i="34"/>
  <c r="H81" i="34" s="1"/>
  <c r="E81" i="34"/>
  <c r="E80" i="34"/>
  <c r="E79" i="34"/>
  <c r="H74" i="34"/>
  <c r="G74" i="34"/>
  <c r="E74" i="34"/>
  <c r="E73" i="34"/>
  <c r="G72" i="34"/>
  <c r="E72" i="34"/>
  <c r="G71" i="34"/>
  <c r="H71" i="34" s="1"/>
  <c r="E71" i="34"/>
  <c r="H70" i="34"/>
  <c r="G70" i="34"/>
  <c r="E70" i="34"/>
  <c r="E68" i="34"/>
  <c r="G67" i="34"/>
  <c r="E67" i="34"/>
  <c r="H66" i="34"/>
  <c r="G66" i="34"/>
  <c r="E66" i="34"/>
  <c r="G64" i="34"/>
  <c r="E64" i="34"/>
  <c r="H64" i="34" s="1"/>
  <c r="E63" i="34"/>
  <c r="G61" i="34"/>
  <c r="E61" i="34"/>
  <c r="H60" i="34"/>
  <c r="G60" i="34"/>
  <c r="E60" i="34"/>
  <c r="H58" i="34"/>
  <c r="G58" i="34"/>
  <c r="E58" i="34"/>
  <c r="E56" i="34"/>
  <c r="G55" i="34"/>
  <c r="E55" i="34"/>
  <c r="G53" i="34"/>
  <c r="H53" i="34" s="1"/>
  <c r="E53" i="34"/>
  <c r="H51" i="34"/>
  <c r="G51" i="34"/>
  <c r="E51" i="34"/>
  <c r="E49" i="34"/>
  <c r="E43" i="34"/>
  <c r="G43" i="34" s="1"/>
  <c r="H43" i="34" s="1"/>
  <c r="E41" i="34"/>
  <c r="G40" i="34"/>
  <c r="E40" i="34"/>
  <c r="G39" i="34"/>
  <c r="E39" i="34"/>
  <c r="H38" i="34"/>
  <c r="E38" i="34"/>
  <c r="G38" i="34" s="1"/>
  <c r="H36" i="34"/>
  <c r="E36" i="34"/>
  <c r="G36" i="34" s="1"/>
  <c r="H35" i="34"/>
  <c r="G35" i="34"/>
  <c r="E35" i="34"/>
  <c r="G34" i="34"/>
  <c r="E34" i="34"/>
  <c r="E32" i="34"/>
  <c r="G32" i="34" s="1"/>
  <c r="H32" i="34" s="1"/>
  <c r="E30" i="34"/>
  <c r="G30" i="34" s="1"/>
  <c r="G29" i="34"/>
  <c r="E29" i="34"/>
  <c r="H29" i="34" s="1"/>
  <c r="G28" i="34"/>
  <c r="E28" i="34"/>
  <c r="E27" i="34"/>
  <c r="H26" i="34"/>
  <c r="E26" i="34"/>
  <c r="G26" i="34" s="1"/>
  <c r="E25" i="34"/>
  <c r="G25" i="34" s="1"/>
  <c r="H25" i="34" s="1"/>
  <c r="E24" i="34"/>
  <c r="E23" i="34"/>
  <c r="H21" i="34"/>
  <c r="E21" i="34"/>
  <c r="G21" i="34" s="1"/>
  <c r="H19" i="34"/>
  <c r="G19" i="34"/>
  <c r="E19" i="34"/>
  <c r="G18" i="34"/>
  <c r="E18" i="34"/>
  <c r="E17" i="34"/>
  <c r="G17" i="34" s="1"/>
  <c r="H16" i="34"/>
  <c r="E16" i="34"/>
  <c r="G16" i="34" s="1"/>
  <c r="H14" i="34"/>
  <c r="G14" i="34"/>
  <c r="E14" i="34"/>
  <c r="E13" i="34"/>
  <c r="E12" i="34"/>
  <c r="E82" i="35"/>
  <c r="G81" i="35"/>
  <c r="E81" i="35"/>
  <c r="G80" i="35"/>
  <c r="E80" i="35"/>
  <c r="H80" i="35" s="1"/>
  <c r="E79" i="35"/>
  <c r="G74" i="35"/>
  <c r="E74" i="35"/>
  <c r="H74" i="35" s="1"/>
  <c r="E73" i="35"/>
  <c r="G72" i="35"/>
  <c r="E72" i="35"/>
  <c r="G71" i="35"/>
  <c r="E71" i="35"/>
  <c r="G70" i="35"/>
  <c r="E70" i="35"/>
  <c r="H70" i="35" s="1"/>
  <c r="E68" i="35"/>
  <c r="E67" i="35"/>
  <c r="G66" i="35"/>
  <c r="E66" i="35"/>
  <c r="G64" i="35"/>
  <c r="E64" i="35"/>
  <c r="H64" i="35" s="1"/>
  <c r="E63" i="35"/>
  <c r="G61" i="35"/>
  <c r="E61" i="35"/>
  <c r="G60" i="35"/>
  <c r="E60" i="35"/>
  <c r="G58" i="35"/>
  <c r="E58" i="35"/>
  <c r="H58" i="35" s="1"/>
  <c r="E56" i="35"/>
  <c r="G55" i="35"/>
  <c r="E55" i="35"/>
  <c r="G53" i="35"/>
  <c r="E53" i="35"/>
  <c r="G51" i="35"/>
  <c r="E51" i="35"/>
  <c r="H51" i="35" s="1"/>
  <c r="E49" i="35"/>
  <c r="E43" i="35"/>
  <c r="E41" i="35"/>
  <c r="E40" i="35"/>
  <c r="H39" i="35"/>
  <c r="E39" i="35"/>
  <c r="G39" i="35" s="1"/>
  <c r="E38" i="35"/>
  <c r="E36" i="35"/>
  <c r="H35" i="35"/>
  <c r="E35" i="35"/>
  <c r="G35" i="35" s="1"/>
  <c r="H34" i="35"/>
  <c r="E34" i="35"/>
  <c r="G34" i="35" s="1"/>
  <c r="E32" i="35"/>
  <c r="E30" i="35"/>
  <c r="E29" i="35"/>
  <c r="H28" i="35"/>
  <c r="E28" i="35"/>
  <c r="G28" i="35" s="1"/>
  <c r="E27" i="35"/>
  <c r="E26" i="35"/>
  <c r="H25" i="35"/>
  <c r="E25" i="35"/>
  <c r="G25" i="35" s="1"/>
  <c r="H24" i="35"/>
  <c r="E24" i="35"/>
  <c r="G24" i="35" s="1"/>
  <c r="E23" i="35"/>
  <c r="E21" i="35"/>
  <c r="E19" i="35"/>
  <c r="H18" i="35"/>
  <c r="E18" i="35"/>
  <c r="G18" i="35" s="1"/>
  <c r="E17" i="35"/>
  <c r="E16" i="35"/>
  <c r="H14" i="35"/>
  <c r="E14" i="35"/>
  <c r="G14" i="35" s="1"/>
  <c r="H13" i="35"/>
  <c r="E13" i="35"/>
  <c r="G13" i="35" s="1"/>
  <c r="E12" i="35"/>
  <c r="H85" i="36"/>
  <c r="G85" i="36"/>
  <c r="E85" i="36"/>
  <c r="E84" i="36"/>
  <c r="G84" i="36" s="1"/>
  <c r="H84" i="36" s="1"/>
  <c r="G83" i="36"/>
  <c r="E83" i="36"/>
  <c r="H83" i="36" s="1"/>
  <c r="G82" i="36"/>
  <c r="E82" i="36"/>
  <c r="E86" i="36" s="1"/>
  <c r="G77" i="36"/>
  <c r="E77" i="36"/>
  <c r="H77" i="36" s="1"/>
  <c r="G76" i="36"/>
  <c r="H76" i="36" s="1"/>
  <c r="E76" i="36"/>
  <c r="G75" i="36"/>
  <c r="H75" i="36" s="1"/>
  <c r="E75" i="36"/>
  <c r="E74" i="36"/>
  <c r="G74" i="36" s="1"/>
  <c r="H74" i="36" s="1"/>
  <c r="G73" i="36"/>
  <c r="E73" i="36"/>
  <c r="H73" i="36" s="1"/>
  <c r="H71" i="36"/>
  <c r="G71" i="36"/>
  <c r="E71" i="36"/>
  <c r="G70" i="36"/>
  <c r="H70" i="36" s="1"/>
  <c r="E70" i="36"/>
  <c r="E69" i="36"/>
  <c r="G69" i="36" s="1"/>
  <c r="H69" i="36" s="1"/>
  <c r="G67" i="36"/>
  <c r="E67" i="36"/>
  <c r="H67" i="36" s="1"/>
  <c r="G66" i="36"/>
  <c r="H66" i="36" s="1"/>
  <c r="E66" i="36"/>
  <c r="H64" i="36"/>
  <c r="G64" i="36"/>
  <c r="E64" i="36"/>
  <c r="E63" i="36"/>
  <c r="G63" i="36" s="1"/>
  <c r="H63" i="36" s="1"/>
  <c r="G61" i="36"/>
  <c r="E61" i="36"/>
  <c r="H61" i="36" s="1"/>
  <c r="G60" i="36"/>
  <c r="H60" i="36" s="1"/>
  <c r="E60" i="36"/>
  <c r="G58" i="36"/>
  <c r="H58" i="36" s="1"/>
  <c r="E58" i="36"/>
  <c r="E57" i="36"/>
  <c r="G57" i="36" s="1"/>
  <c r="H57" i="36" s="1"/>
  <c r="G55" i="36"/>
  <c r="E55" i="36"/>
  <c r="H55" i="36" s="1"/>
  <c r="G53" i="36"/>
  <c r="H53" i="36" s="1"/>
  <c r="E53" i="36"/>
  <c r="G51" i="36"/>
  <c r="H51" i="36" s="1"/>
  <c r="E51" i="36"/>
  <c r="E45" i="36"/>
  <c r="G43" i="36"/>
  <c r="E43" i="36"/>
  <c r="H43" i="36" s="1"/>
  <c r="E42" i="36"/>
  <c r="G41" i="36"/>
  <c r="E41" i="36"/>
  <c r="E40" i="36"/>
  <c r="G38" i="36"/>
  <c r="E38" i="36"/>
  <c r="H38" i="36" s="1"/>
  <c r="E37" i="36"/>
  <c r="E36" i="36"/>
  <c r="E34" i="36"/>
  <c r="G32" i="36"/>
  <c r="E32" i="36"/>
  <c r="H32" i="36" s="1"/>
  <c r="E30" i="36"/>
  <c r="E29" i="36"/>
  <c r="E28" i="36"/>
  <c r="G27" i="36"/>
  <c r="E27" i="36"/>
  <c r="H27" i="36" s="1"/>
  <c r="E26" i="36"/>
  <c r="E25" i="36"/>
  <c r="E24" i="36"/>
  <c r="G23" i="36"/>
  <c r="E23" i="36"/>
  <c r="H23" i="36" s="1"/>
  <c r="E21" i="36"/>
  <c r="E19" i="36"/>
  <c r="G18" i="36"/>
  <c r="E18" i="36"/>
  <c r="G17" i="36"/>
  <c r="E17" i="36"/>
  <c r="H17" i="36" s="1"/>
  <c r="E16" i="36"/>
  <c r="E14" i="36"/>
  <c r="G13" i="36"/>
  <c r="E13" i="36"/>
  <c r="G12" i="36"/>
  <c r="E12" i="36"/>
  <c r="H12" i="36" s="1"/>
  <c r="E80" i="37"/>
  <c r="G80" i="37" s="1"/>
  <c r="H79" i="37"/>
  <c r="E79" i="37"/>
  <c r="G79" i="37" s="1"/>
  <c r="E78" i="37"/>
  <c r="E77" i="37"/>
  <c r="E72" i="37"/>
  <c r="E71" i="37"/>
  <c r="H70" i="37"/>
  <c r="E70" i="37"/>
  <c r="G70" i="37" s="1"/>
  <c r="H69" i="37"/>
  <c r="E69" i="37"/>
  <c r="G69" i="37" s="1"/>
  <c r="E68" i="37"/>
  <c r="E66" i="37"/>
  <c r="E65" i="37"/>
  <c r="H64" i="37"/>
  <c r="E64" i="37"/>
  <c r="G64" i="37" s="1"/>
  <c r="E62" i="37"/>
  <c r="E61" i="37"/>
  <c r="H59" i="37"/>
  <c r="E59" i="37"/>
  <c r="G59" i="37" s="1"/>
  <c r="H58" i="37"/>
  <c r="E58" i="37"/>
  <c r="G58" i="37" s="1"/>
  <c r="E56" i="37"/>
  <c r="E54" i="37"/>
  <c r="E53" i="37"/>
  <c r="H51" i="37"/>
  <c r="E51" i="37"/>
  <c r="G51" i="37" s="1"/>
  <c r="E49" i="37"/>
  <c r="E43" i="37"/>
  <c r="G43" i="37" s="1"/>
  <c r="H43" i="37" s="1"/>
  <c r="G41" i="37"/>
  <c r="H41" i="37" s="1"/>
  <c r="E41" i="37"/>
  <c r="G40" i="37"/>
  <c r="H40" i="37" s="1"/>
  <c r="E40" i="37"/>
  <c r="G39" i="37"/>
  <c r="H39" i="37" s="1"/>
  <c r="E39" i="37"/>
  <c r="E38" i="37"/>
  <c r="G38" i="37" s="1"/>
  <c r="H38" i="37" s="1"/>
  <c r="G36" i="37"/>
  <c r="E36" i="37"/>
  <c r="H36" i="37" s="1"/>
  <c r="H35" i="37"/>
  <c r="G35" i="37"/>
  <c r="E35" i="37"/>
  <c r="G34" i="37"/>
  <c r="H34" i="37" s="1"/>
  <c r="E34" i="37"/>
  <c r="E32" i="37"/>
  <c r="G32" i="37" s="1"/>
  <c r="H32" i="37" s="1"/>
  <c r="G30" i="37"/>
  <c r="E30" i="37"/>
  <c r="H30" i="37" s="1"/>
  <c r="H29" i="37"/>
  <c r="G29" i="37"/>
  <c r="E29" i="37"/>
  <c r="H28" i="37"/>
  <c r="G28" i="37"/>
  <c r="E28" i="37"/>
  <c r="H27" i="37"/>
  <c r="G27" i="37"/>
  <c r="E27" i="37"/>
  <c r="G26" i="37"/>
  <c r="E26" i="37"/>
  <c r="H26" i="37" s="1"/>
  <c r="G25" i="37"/>
  <c r="H25" i="37" s="1"/>
  <c r="E25" i="37"/>
  <c r="H24" i="37"/>
  <c r="G24" i="37"/>
  <c r="E24" i="37"/>
  <c r="H23" i="37"/>
  <c r="G23" i="37"/>
  <c r="E23" i="37"/>
  <c r="G21" i="37"/>
  <c r="E21" i="37"/>
  <c r="H21" i="37" s="1"/>
  <c r="H19" i="37"/>
  <c r="G19" i="37"/>
  <c r="E19" i="37"/>
  <c r="G18" i="37"/>
  <c r="H18" i="37" s="1"/>
  <c r="E18" i="37"/>
  <c r="E17" i="37"/>
  <c r="G17" i="37" s="1"/>
  <c r="H17" i="37" s="1"/>
  <c r="G16" i="37"/>
  <c r="E16" i="37"/>
  <c r="H16" i="37" s="1"/>
  <c r="G14" i="37"/>
  <c r="H14" i="37" s="1"/>
  <c r="E14" i="37"/>
  <c r="H13" i="37"/>
  <c r="G13" i="37"/>
  <c r="E13" i="37"/>
  <c r="E12" i="37"/>
  <c r="E79" i="38"/>
  <c r="G78" i="38"/>
  <c r="E78" i="38"/>
  <c r="H78" i="38" s="1"/>
  <c r="E77" i="38"/>
  <c r="E76" i="38"/>
  <c r="E71" i="38"/>
  <c r="E70" i="38"/>
  <c r="E69" i="38"/>
  <c r="E68" i="38"/>
  <c r="E67" i="38"/>
  <c r="G65" i="38"/>
  <c r="E65" i="38"/>
  <c r="G64" i="38"/>
  <c r="E64" i="38"/>
  <c r="E63" i="38"/>
  <c r="E61" i="38"/>
  <c r="E60" i="38"/>
  <c r="G58" i="38"/>
  <c r="E58" i="38"/>
  <c r="E57" i="38"/>
  <c r="E55" i="38"/>
  <c r="G53" i="38"/>
  <c r="E53" i="38"/>
  <c r="G52" i="38"/>
  <c r="E52" i="38"/>
  <c r="E50" i="38"/>
  <c r="E48" i="38"/>
  <c r="E46" i="38"/>
  <c r="E40" i="38"/>
  <c r="E38" i="38"/>
  <c r="G38" i="38" s="1"/>
  <c r="E37" i="38"/>
  <c r="G37" i="38" s="1"/>
  <c r="H37" i="38" s="1"/>
  <c r="E36" i="38"/>
  <c r="E34" i="38"/>
  <c r="H33" i="38"/>
  <c r="E33" i="38"/>
  <c r="G33" i="38" s="1"/>
  <c r="E32" i="38"/>
  <c r="G32" i="38" s="1"/>
  <c r="H32" i="38" s="1"/>
  <c r="E30" i="38"/>
  <c r="E28" i="38"/>
  <c r="E27" i="38"/>
  <c r="G27" i="38" s="1"/>
  <c r="E26" i="38"/>
  <c r="G26" i="38" s="1"/>
  <c r="H26" i="38" s="1"/>
  <c r="E25" i="38"/>
  <c r="E24" i="38"/>
  <c r="H23" i="38"/>
  <c r="E23" i="38"/>
  <c r="G23" i="38" s="1"/>
  <c r="H22" i="38"/>
  <c r="E22" i="38"/>
  <c r="G22" i="38" s="1"/>
  <c r="E21" i="38"/>
  <c r="E19" i="38"/>
  <c r="E18" i="38"/>
  <c r="G18" i="38" s="1"/>
  <c r="E17" i="38"/>
  <c r="G17" i="38" s="1"/>
  <c r="H17" i="38" s="1"/>
  <c r="E16" i="38"/>
  <c r="E14" i="38"/>
  <c r="H13" i="38"/>
  <c r="E13" i="38"/>
  <c r="G13" i="38" s="1"/>
  <c r="E12" i="38"/>
  <c r="G12" i="38" s="1"/>
  <c r="H79" i="39"/>
  <c r="G79" i="39"/>
  <c r="E79" i="39"/>
  <c r="H78" i="39"/>
  <c r="G78" i="39"/>
  <c r="E78" i="39"/>
  <c r="E77" i="39"/>
  <c r="E76" i="39"/>
  <c r="E71" i="39"/>
  <c r="E70" i="39"/>
  <c r="H69" i="39"/>
  <c r="G69" i="39"/>
  <c r="E69" i="39"/>
  <c r="G68" i="39"/>
  <c r="H68" i="39" s="1"/>
  <c r="E68" i="39"/>
  <c r="E67" i="39"/>
  <c r="E65" i="39"/>
  <c r="H64" i="39"/>
  <c r="G64" i="39"/>
  <c r="E64" i="39"/>
  <c r="G63" i="39"/>
  <c r="H63" i="39" s="1"/>
  <c r="E63" i="39"/>
  <c r="E61" i="39"/>
  <c r="E60" i="39"/>
  <c r="G58" i="39"/>
  <c r="H58" i="39" s="1"/>
  <c r="E58" i="39"/>
  <c r="G57" i="39"/>
  <c r="H57" i="39" s="1"/>
  <c r="E57" i="39"/>
  <c r="E55" i="39"/>
  <c r="E53" i="39"/>
  <c r="G52" i="39"/>
  <c r="H52" i="39" s="1"/>
  <c r="E52" i="39"/>
  <c r="H50" i="39"/>
  <c r="G50" i="39"/>
  <c r="E50" i="39"/>
  <c r="E48" i="39"/>
  <c r="E46" i="39"/>
  <c r="E40" i="39"/>
  <c r="G38" i="39"/>
  <c r="E38" i="39"/>
  <c r="E37" i="39"/>
  <c r="E36" i="39"/>
  <c r="E34" i="39"/>
  <c r="E33" i="39"/>
  <c r="E32" i="39"/>
  <c r="E30" i="39"/>
  <c r="E28" i="39"/>
  <c r="G27" i="39"/>
  <c r="E27" i="39"/>
  <c r="E26" i="39"/>
  <c r="E25" i="39"/>
  <c r="E24" i="39"/>
  <c r="E23" i="39"/>
  <c r="E22" i="39"/>
  <c r="E21" i="39"/>
  <c r="E19" i="39"/>
  <c r="H18" i="39"/>
  <c r="E18" i="39"/>
  <c r="G18" i="39" s="1"/>
  <c r="G17" i="39"/>
  <c r="H17" i="39" s="1"/>
  <c r="E17" i="39"/>
  <c r="G16" i="39"/>
  <c r="H16" i="39" s="1"/>
  <c r="E16" i="39"/>
  <c r="E14" i="39"/>
  <c r="E13" i="39"/>
  <c r="G12" i="39"/>
  <c r="H12" i="39" s="1"/>
  <c r="E12" i="39"/>
  <c r="G83" i="40"/>
  <c r="G82" i="40"/>
  <c r="H82" i="40" s="1"/>
  <c r="E82" i="40"/>
  <c r="G81" i="40"/>
  <c r="H81" i="40" s="1"/>
  <c r="E81" i="40"/>
  <c r="E80" i="40"/>
  <c r="G80" i="40" s="1"/>
  <c r="H80" i="40" s="1"/>
  <c r="G79" i="40"/>
  <c r="E79" i="40"/>
  <c r="H79" i="40" s="1"/>
  <c r="E74" i="40"/>
  <c r="G74" i="40" s="1"/>
  <c r="H74" i="40" s="1"/>
  <c r="G73" i="40"/>
  <c r="E73" i="40"/>
  <c r="H73" i="40" s="1"/>
  <c r="G72" i="40"/>
  <c r="H72" i="40" s="1"/>
  <c r="E72" i="40"/>
  <c r="G71" i="40"/>
  <c r="H71" i="40" s="1"/>
  <c r="E71" i="40"/>
  <c r="H70" i="40"/>
  <c r="E70" i="40"/>
  <c r="G70" i="40" s="1"/>
  <c r="G68" i="40"/>
  <c r="E68" i="40"/>
  <c r="H68" i="40" s="1"/>
  <c r="G67" i="40"/>
  <c r="H67" i="40" s="1"/>
  <c r="E67" i="40"/>
  <c r="G66" i="40"/>
  <c r="E66" i="40"/>
  <c r="H64" i="40"/>
  <c r="E64" i="40"/>
  <c r="G64" i="40" s="1"/>
  <c r="G63" i="40"/>
  <c r="E63" i="40"/>
  <c r="G61" i="40"/>
  <c r="H61" i="40" s="1"/>
  <c r="E61" i="40"/>
  <c r="E60" i="40"/>
  <c r="H58" i="40"/>
  <c r="E58" i="40"/>
  <c r="G58" i="40" s="1"/>
  <c r="G57" i="40"/>
  <c r="E57" i="40"/>
  <c r="H55" i="40"/>
  <c r="G55" i="40"/>
  <c r="E55" i="40"/>
  <c r="E54" i="40"/>
  <c r="G54" i="40" s="1"/>
  <c r="H54" i="40" s="1"/>
  <c r="E52" i="40"/>
  <c r="G52" i="40" s="1"/>
  <c r="H52" i="40" s="1"/>
  <c r="G50" i="40"/>
  <c r="E50" i="40"/>
  <c r="H50" i="40" s="1"/>
  <c r="H48" i="40"/>
  <c r="G48" i="40"/>
  <c r="E48" i="40"/>
  <c r="E42" i="40"/>
  <c r="G40" i="40"/>
  <c r="E40" i="40"/>
  <c r="H39" i="40"/>
  <c r="G39" i="40"/>
  <c r="E39" i="40"/>
  <c r="E38" i="40"/>
  <c r="E36" i="40"/>
  <c r="E35" i="40"/>
  <c r="G34" i="40"/>
  <c r="H34" i="40" s="1"/>
  <c r="E34" i="40"/>
  <c r="E32" i="40"/>
  <c r="G30" i="40"/>
  <c r="E30" i="40"/>
  <c r="G28" i="40"/>
  <c r="E28" i="40"/>
  <c r="G27" i="40"/>
  <c r="H27" i="40" s="1"/>
  <c r="E27" i="40"/>
  <c r="E26" i="40"/>
  <c r="G26" i="40" s="1"/>
  <c r="E25" i="40"/>
  <c r="G24" i="40"/>
  <c r="E24" i="40"/>
  <c r="G23" i="40"/>
  <c r="H23" i="40" s="1"/>
  <c r="E23" i="40"/>
  <c r="E22" i="40"/>
  <c r="G22" i="40" s="1"/>
  <c r="E21" i="40"/>
  <c r="E19" i="40"/>
  <c r="G18" i="40"/>
  <c r="H18" i="40" s="1"/>
  <c r="E18" i="40"/>
  <c r="E17" i="40"/>
  <c r="G17" i="40" s="1"/>
  <c r="E16" i="40"/>
  <c r="G14" i="40"/>
  <c r="E14" i="40"/>
  <c r="G13" i="40"/>
  <c r="H13" i="40" s="1"/>
  <c r="E13" i="40"/>
  <c r="E12" i="40"/>
  <c r="E78" i="41"/>
  <c r="H77" i="41"/>
  <c r="G77" i="41"/>
  <c r="E77" i="41"/>
  <c r="G76" i="41"/>
  <c r="H76" i="41" s="1"/>
  <c r="E76" i="41"/>
  <c r="E75" i="41"/>
  <c r="G75" i="41" s="1"/>
  <c r="E74" i="41"/>
  <c r="G74" i="41" s="1"/>
  <c r="H69" i="41"/>
  <c r="E69" i="41"/>
  <c r="G69" i="41" s="1"/>
  <c r="H68" i="41"/>
  <c r="E68" i="41"/>
  <c r="G68" i="41" s="1"/>
  <c r="G67" i="41"/>
  <c r="H67" i="41" s="1"/>
  <c r="E67" i="41"/>
  <c r="G66" i="41"/>
  <c r="H66" i="41" s="1"/>
  <c r="E66" i="41"/>
  <c r="E65" i="41"/>
  <c r="E63" i="41"/>
  <c r="G62" i="41"/>
  <c r="H62" i="41" s="1"/>
  <c r="E62" i="41"/>
  <c r="G61" i="41"/>
  <c r="H61" i="41" s="1"/>
  <c r="E61" i="41"/>
  <c r="E59" i="41"/>
  <c r="G59" i="41" s="1"/>
  <c r="E58" i="41"/>
  <c r="G58" i="41" s="1"/>
  <c r="E56" i="41"/>
  <c r="G56" i="41" s="1"/>
  <c r="H56" i="41" s="1"/>
  <c r="G55" i="41"/>
  <c r="H55" i="41" s="1"/>
  <c r="E55" i="41"/>
  <c r="E53" i="41"/>
  <c r="G53" i="41" s="1"/>
  <c r="H51" i="41"/>
  <c r="E51" i="41"/>
  <c r="G51" i="41" s="1"/>
  <c r="E50" i="41"/>
  <c r="G48" i="41"/>
  <c r="H48" i="41" s="1"/>
  <c r="E48" i="41"/>
  <c r="H46" i="41"/>
  <c r="E46" i="41"/>
  <c r="G46" i="41" s="1"/>
  <c r="G40" i="41"/>
  <c r="E40" i="41"/>
  <c r="H40" i="41" s="1"/>
  <c r="G38" i="41"/>
  <c r="H38" i="41" s="1"/>
  <c r="E38" i="41"/>
  <c r="G37" i="41"/>
  <c r="H37" i="41" s="1"/>
  <c r="E37" i="41"/>
  <c r="E36" i="41"/>
  <c r="G36" i="41" s="1"/>
  <c r="G34" i="41"/>
  <c r="E34" i="41"/>
  <c r="H34" i="41" s="1"/>
  <c r="G33" i="41"/>
  <c r="H33" i="41" s="1"/>
  <c r="E33" i="41"/>
  <c r="G32" i="41"/>
  <c r="H32" i="41" s="1"/>
  <c r="E32" i="41"/>
  <c r="H30" i="41"/>
  <c r="E30" i="41"/>
  <c r="G30" i="41" s="1"/>
  <c r="G28" i="41"/>
  <c r="E28" i="41"/>
  <c r="H28" i="41" s="1"/>
  <c r="G27" i="41"/>
  <c r="H27" i="41" s="1"/>
  <c r="E27" i="41"/>
  <c r="E26" i="41"/>
  <c r="H25" i="41"/>
  <c r="E25" i="41"/>
  <c r="G25" i="41" s="1"/>
  <c r="G24" i="41"/>
  <c r="E24" i="41"/>
  <c r="G23" i="41"/>
  <c r="H23" i="41" s="1"/>
  <c r="E23" i="41"/>
  <c r="E22" i="41"/>
  <c r="H21" i="41"/>
  <c r="E21" i="41"/>
  <c r="G21" i="41" s="1"/>
  <c r="G19" i="41"/>
  <c r="E19" i="41"/>
  <c r="H18" i="41"/>
  <c r="G18" i="41"/>
  <c r="E18" i="41"/>
  <c r="E17" i="41"/>
  <c r="G17" i="41" s="1"/>
  <c r="H17" i="41" s="1"/>
  <c r="E16" i="41"/>
  <c r="G16" i="41" s="1"/>
  <c r="G14" i="41"/>
  <c r="E14" i="41"/>
  <c r="H14" i="41" s="1"/>
  <c r="H13" i="41"/>
  <c r="G13" i="41"/>
  <c r="E13" i="41"/>
  <c r="E12" i="41"/>
  <c r="G82" i="42"/>
  <c r="E82" i="42"/>
  <c r="G81" i="42"/>
  <c r="E81" i="42"/>
  <c r="G80" i="42"/>
  <c r="H80" i="42" s="1"/>
  <c r="E80" i="42"/>
  <c r="H79" i="42"/>
  <c r="E79" i="42"/>
  <c r="G79" i="42" s="1"/>
  <c r="G74" i="42"/>
  <c r="H74" i="42" s="1"/>
  <c r="E74" i="42"/>
  <c r="E73" i="42"/>
  <c r="E72" i="42"/>
  <c r="E71" i="42"/>
  <c r="G71" i="42" s="1"/>
  <c r="G70" i="42"/>
  <c r="H70" i="42" s="1"/>
  <c r="E70" i="42"/>
  <c r="E68" i="42"/>
  <c r="G68" i="42" s="1"/>
  <c r="E67" i="42"/>
  <c r="E66" i="42"/>
  <c r="H64" i="42"/>
  <c r="G64" i="42"/>
  <c r="E64" i="42"/>
  <c r="E63" i="42"/>
  <c r="G63" i="42" s="1"/>
  <c r="G61" i="42"/>
  <c r="E61" i="42"/>
  <c r="G60" i="42"/>
  <c r="E60" i="42"/>
  <c r="G58" i="42"/>
  <c r="H58" i="42" s="1"/>
  <c r="E58" i="42"/>
  <c r="H56" i="42"/>
  <c r="E56" i="42"/>
  <c r="G56" i="42" s="1"/>
  <c r="G55" i="42"/>
  <c r="E55" i="42"/>
  <c r="E53" i="42"/>
  <c r="G51" i="42"/>
  <c r="H51" i="42" s="1"/>
  <c r="E51" i="42"/>
  <c r="E49" i="42"/>
  <c r="G43" i="42"/>
  <c r="H43" i="42" s="1"/>
  <c r="E43" i="42"/>
  <c r="H41" i="42"/>
  <c r="E41" i="42"/>
  <c r="G41" i="42" s="1"/>
  <c r="E40" i="42"/>
  <c r="G39" i="42"/>
  <c r="H39" i="42" s="1"/>
  <c r="E39" i="42"/>
  <c r="G38" i="42"/>
  <c r="H38" i="42" s="1"/>
  <c r="E38" i="42"/>
  <c r="E37" i="42"/>
  <c r="G37" i="42" s="1"/>
  <c r="E35" i="42"/>
  <c r="G35" i="42" s="1"/>
  <c r="E34" i="42"/>
  <c r="G32" i="42"/>
  <c r="H32" i="42" s="1"/>
  <c r="E32" i="42"/>
  <c r="E30" i="42"/>
  <c r="G30" i="42" s="1"/>
  <c r="E29" i="42"/>
  <c r="G29" i="42" s="1"/>
  <c r="E28" i="42"/>
  <c r="G28" i="42" s="1"/>
  <c r="H28" i="42" s="1"/>
  <c r="G27" i="42"/>
  <c r="H27" i="42" s="1"/>
  <c r="E27" i="42"/>
  <c r="H26" i="42"/>
  <c r="E26" i="42"/>
  <c r="G26" i="42" s="1"/>
  <c r="H25" i="42"/>
  <c r="E25" i="42"/>
  <c r="G25" i="42" s="1"/>
  <c r="E24" i="42"/>
  <c r="G24" i="42" s="1"/>
  <c r="H24" i="42" s="1"/>
  <c r="G23" i="42"/>
  <c r="H23" i="42" s="1"/>
  <c r="E23" i="42"/>
  <c r="H21" i="42"/>
  <c r="E21" i="42"/>
  <c r="G21" i="42" s="1"/>
  <c r="E19" i="42"/>
  <c r="H18" i="42"/>
  <c r="G18" i="42"/>
  <c r="E18" i="42"/>
  <c r="G17" i="42"/>
  <c r="H17" i="42" s="1"/>
  <c r="E17" i="42"/>
  <c r="E16" i="42"/>
  <c r="G16" i="42" s="1"/>
  <c r="E14" i="42"/>
  <c r="G14" i="42" s="1"/>
  <c r="E13" i="42"/>
  <c r="G12" i="42"/>
  <c r="E12" i="42"/>
  <c r="G83" i="43"/>
  <c r="H82" i="43"/>
  <c r="E82" i="43"/>
  <c r="G82" i="43" s="1"/>
  <c r="E81" i="43"/>
  <c r="G81" i="43" s="1"/>
  <c r="G80" i="43"/>
  <c r="E80" i="43"/>
  <c r="H79" i="43"/>
  <c r="G79" i="43"/>
  <c r="E79" i="43"/>
  <c r="G74" i="43"/>
  <c r="E74" i="43"/>
  <c r="H74" i="43" s="1"/>
  <c r="H73" i="43"/>
  <c r="G73" i="43"/>
  <c r="E73" i="43"/>
  <c r="E72" i="43"/>
  <c r="H71" i="43"/>
  <c r="E71" i="43"/>
  <c r="G71" i="43" s="1"/>
  <c r="G70" i="43"/>
  <c r="E70" i="43"/>
  <c r="H70" i="43" s="1"/>
  <c r="G68" i="43"/>
  <c r="H68" i="43" s="1"/>
  <c r="E68" i="43"/>
  <c r="G67" i="43"/>
  <c r="E67" i="43"/>
  <c r="H67" i="43" s="1"/>
  <c r="E66" i="43"/>
  <c r="G64" i="43"/>
  <c r="E64" i="43"/>
  <c r="H64" i="43" s="1"/>
  <c r="G63" i="43"/>
  <c r="H63" i="43" s="1"/>
  <c r="E63" i="43"/>
  <c r="G61" i="43"/>
  <c r="H61" i="43" s="1"/>
  <c r="E61" i="43"/>
  <c r="H60" i="43"/>
  <c r="E60" i="43"/>
  <c r="G60" i="43" s="1"/>
  <c r="G58" i="43"/>
  <c r="E58" i="43"/>
  <c r="H58" i="43" s="1"/>
  <c r="H56" i="43"/>
  <c r="G56" i="43"/>
  <c r="E56" i="43"/>
  <c r="E55" i="43"/>
  <c r="G55" i="43" s="1"/>
  <c r="H55" i="43" s="1"/>
  <c r="H53" i="43"/>
  <c r="E53" i="43"/>
  <c r="G53" i="43" s="1"/>
  <c r="G51" i="43"/>
  <c r="E51" i="43"/>
  <c r="G49" i="43"/>
  <c r="H49" i="43" s="1"/>
  <c r="E49" i="43"/>
  <c r="E43" i="43"/>
  <c r="E41" i="43"/>
  <c r="G40" i="43"/>
  <c r="H40" i="43" s="1"/>
  <c r="E40" i="43"/>
  <c r="E39" i="43"/>
  <c r="G39" i="43" s="1"/>
  <c r="E38" i="43"/>
  <c r="G37" i="43"/>
  <c r="E37" i="43"/>
  <c r="H35" i="43"/>
  <c r="G35" i="43"/>
  <c r="E35" i="43"/>
  <c r="H34" i="43"/>
  <c r="E34" i="43"/>
  <c r="G34" i="43" s="1"/>
  <c r="G32" i="43"/>
  <c r="E32" i="43"/>
  <c r="G30" i="43"/>
  <c r="E30" i="43"/>
  <c r="G29" i="43"/>
  <c r="H29" i="43" s="1"/>
  <c r="E29" i="43"/>
  <c r="H28" i="43"/>
  <c r="E28" i="43"/>
  <c r="G28" i="43" s="1"/>
  <c r="E27" i="43"/>
  <c r="E26" i="43"/>
  <c r="G25" i="43"/>
  <c r="H25" i="43" s="1"/>
  <c r="E25" i="43"/>
  <c r="E24" i="43"/>
  <c r="G24" i="43" s="1"/>
  <c r="E23" i="43"/>
  <c r="E21" i="43"/>
  <c r="G19" i="43"/>
  <c r="H19" i="43" s="1"/>
  <c r="E19" i="43"/>
  <c r="E18" i="43"/>
  <c r="G18" i="43" s="1"/>
  <c r="E17" i="43"/>
  <c r="G16" i="43"/>
  <c r="E16" i="43"/>
  <c r="H14" i="43"/>
  <c r="G14" i="43"/>
  <c r="E14" i="43"/>
  <c r="E13" i="43"/>
  <c r="G12" i="43"/>
  <c r="E12" i="43"/>
  <c r="G85" i="44"/>
  <c r="H85" i="44" s="1"/>
  <c r="E85" i="44"/>
  <c r="H84" i="44"/>
  <c r="E84" i="44"/>
  <c r="G84" i="44" s="1"/>
  <c r="H83" i="44"/>
  <c r="E83" i="44"/>
  <c r="G83" i="44" s="1"/>
  <c r="E82" i="44"/>
  <c r="E77" i="44"/>
  <c r="G77" i="44" s="1"/>
  <c r="E76" i="44"/>
  <c r="G76" i="44" s="1"/>
  <c r="H76" i="44" s="1"/>
  <c r="G75" i="44"/>
  <c r="H75" i="44" s="1"/>
  <c r="E75" i="44"/>
  <c r="H74" i="44"/>
  <c r="E74" i="44"/>
  <c r="G74" i="44" s="1"/>
  <c r="H73" i="44"/>
  <c r="E73" i="44"/>
  <c r="G73" i="44" s="1"/>
  <c r="E71" i="44"/>
  <c r="G71" i="44" s="1"/>
  <c r="H71" i="44" s="1"/>
  <c r="G70" i="44"/>
  <c r="H70" i="44" s="1"/>
  <c r="E70" i="44"/>
  <c r="H69" i="44"/>
  <c r="E69" i="44"/>
  <c r="G69" i="44" s="1"/>
  <c r="E67" i="44"/>
  <c r="G66" i="44"/>
  <c r="H66" i="44" s="1"/>
  <c r="E66" i="44"/>
  <c r="G64" i="44"/>
  <c r="H64" i="44" s="1"/>
  <c r="E64" i="44"/>
  <c r="E63" i="44"/>
  <c r="G63" i="44" s="1"/>
  <c r="E61" i="44"/>
  <c r="G61" i="44" s="1"/>
  <c r="E60" i="44"/>
  <c r="G58" i="44"/>
  <c r="H58" i="44" s="1"/>
  <c r="E58" i="44"/>
  <c r="E57" i="44"/>
  <c r="G57" i="44" s="1"/>
  <c r="E55" i="44"/>
  <c r="G55" i="44" s="1"/>
  <c r="E53" i="44"/>
  <c r="G53" i="44" s="1"/>
  <c r="H53" i="44" s="1"/>
  <c r="G51" i="44"/>
  <c r="H51" i="44" s="1"/>
  <c r="E51" i="44"/>
  <c r="E45" i="44"/>
  <c r="G43" i="44"/>
  <c r="E43" i="44"/>
  <c r="H43" i="44" s="1"/>
  <c r="H42" i="44"/>
  <c r="G42" i="44"/>
  <c r="E42" i="44"/>
  <c r="G41" i="44"/>
  <c r="H41" i="44" s="1"/>
  <c r="E41" i="44"/>
  <c r="H40" i="44"/>
  <c r="E40" i="44"/>
  <c r="G40" i="44" s="1"/>
  <c r="G39" i="44"/>
  <c r="E39" i="44"/>
  <c r="H39" i="44" s="1"/>
  <c r="G37" i="44"/>
  <c r="H37" i="44" s="1"/>
  <c r="E37" i="44"/>
  <c r="E36" i="44"/>
  <c r="H34" i="44"/>
  <c r="E34" i="44"/>
  <c r="G34" i="44" s="1"/>
  <c r="G32" i="44"/>
  <c r="E32" i="44"/>
  <c r="G30" i="44"/>
  <c r="H30" i="44" s="1"/>
  <c r="E30" i="44"/>
  <c r="H29" i="44"/>
  <c r="G29" i="44"/>
  <c r="E29" i="44"/>
  <c r="H28" i="44"/>
  <c r="E28" i="44"/>
  <c r="G28" i="44" s="1"/>
  <c r="G27" i="44"/>
  <c r="E27" i="44"/>
  <c r="H26" i="44"/>
  <c r="G26" i="44"/>
  <c r="E26" i="44"/>
  <c r="H25" i="44"/>
  <c r="E25" i="44"/>
  <c r="G25" i="44" s="1"/>
  <c r="H24" i="44"/>
  <c r="E24" i="44"/>
  <c r="G24" i="44" s="1"/>
  <c r="E23" i="44"/>
  <c r="H21" i="44"/>
  <c r="G21" i="44"/>
  <c r="E21" i="44"/>
  <c r="E19" i="44"/>
  <c r="G18" i="44"/>
  <c r="E18" i="44"/>
  <c r="H18" i="44" s="1"/>
  <c r="E17" i="44"/>
  <c r="G16" i="44"/>
  <c r="H16" i="44" s="1"/>
  <c r="E16" i="44"/>
  <c r="E14" i="44"/>
  <c r="G14" i="44" s="1"/>
  <c r="H14" i="44" s="1"/>
  <c r="E13" i="44"/>
  <c r="G13" i="44" s="1"/>
  <c r="H13" i="44" s="1"/>
  <c r="G12" i="44"/>
  <c r="E12" i="44"/>
  <c r="E81" i="45"/>
  <c r="H80" i="45"/>
  <c r="E80" i="45"/>
  <c r="G80" i="45" s="1"/>
  <c r="E79" i="45"/>
  <c r="G78" i="45"/>
  <c r="E78" i="45"/>
  <c r="H78" i="45" s="1"/>
  <c r="G77" i="45"/>
  <c r="E77" i="45"/>
  <c r="G72" i="45"/>
  <c r="E72" i="45"/>
  <c r="H72" i="45" s="1"/>
  <c r="G71" i="45"/>
  <c r="E71" i="45"/>
  <c r="E70" i="45"/>
  <c r="E69" i="45"/>
  <c r="E68" i="45"/>
  <c r="E66" i="45"/>
  <c r="E65" i="45"/>
  <c r="G65" i="45" s="1"/>
  <c r="E64" i="45"/>
  <c r="E62" i="45"/>
  <c r="G61" i="45"/>
  <c r="E61" i="45"/>
  <c r="E59" i="45"/>
  <c r="E58" i="45"/>
  <c r="E56" i="45"/>
  <c r="E54" i="45"/>
  <c r="E53" i="45"/>
  <c r="G53" i="45" s="1"/>
  <c r="E51" i="45"/>
  <c r="E49" i="45"/>
  <c r="H43" i="45"/>
  <c r="E43" i="45"/>
  <c r="G43" i="45" s="1"/>
  <c r="E41" i="45"/>
  <c r="H40" i="45"/>
  <c r="G40" i="45"/>
  <c r="E40" i="45"/>
  <c r="H39" i="45"/>
  <c r="E39" i="45"/>
  <c r="G39" i="45" s="1"/>
  <c r="H38" i="45"/>
  <c r="E38" i="45"/>
  <c r="G38" i="45" s="1"/>
  <c r="E37" i="45"/>
  <c r="H35" i="45"/>
  <c r="G35" i="45"/>
  <c r="E35" i="45"/>
  <c r="E34" i="45"/>
  <c r="G34" i="45" s="1"/>
  <c r="H34" i="45" s="1"/>
  <c r="E32" i="45"/>
  <c r="G32" i="45" s="1"/>
  <c r="H32" i="45" s="1"/>
  <c r="E30" i="45"/>
  <c r="G29" i="45"/>
  <c r="H29" i="45" s="1"/>
  <c r="E29" i="45"/>
  <c r="E28" i="45"/>
  <c r="G28" i="45" s="1"/>
  <c r="H28" i="45" s="1"/>
  <c r="H27" i="45"/>
  <c r="E27" i="45"/>
  <c r="G27" i="45" s="1"/>
  <c r="E26" i="45"/>
  <c r="H25" i="45"/>
  <c r="G25" i="45"/>
  <c r="E25" i="45"/>
  <c r="H24" i="45"/>
  <c r="E24" i="45"/>
  <c r="G24" i="45" s="1"/>
  <c r="H23" i="45"/>
  <c r="E23" i="45"/>
  <c r="G23" i="45" s="1"/>
  <c r="E21" i="45"/>
  <c r="H19" i="45"/>
  <c r="G19" i="45"/>
  <c r="E19" i="45"/>
  <c r="E18" i="45"/>
  <c r="G18" i="45" s="1"/>
  <c r="H18" i="45" s="1"/>
  <c r="E17" i="45"/>
  <c r="G17" i="45" s="1"/>
  <c r="H17" i="45" s="1"/>
  <c r="E16" i="45"/>
  <c r="G14" i="45"/>
  <c r="H14" i="45" s="1"/>
  <c r="E14" i="45"/>
  <c r="E13" i="45"/>
  <c r="G13" i="45" s="1"/>
  <c r="H13" i="45" s="1"/>
  <c r="H12" i="45"/>
  <c r="E12" i="45"/>
  <c r="G12" i="45" s="1"/>
  <c r="E71" i="46"/>
  <c r="G70" i="46"/>
  <c r="H70" i="46" s="1"/>
  <c r="E70" i="46"/>
  <c r="G69" i="46"/>
  <c r="H69" i="46" s="1"/>
  <c r="E69" i="46"/>
  <c r="H68" i="46"/>
  <c r="G68" i="46"/>
  <c r="E68" i="46"/>
  <c r="G63" i="46"/>
  <c r="H63" i="46" s="1"/>
  <c r="E63" i="46"/>
  <c r="H62" i="46"/>
  <c r="G62" i="46"/>
  <c r="E62" i="46"/>
  <c r="H61" i="46"/>
  <c r="E61" i="46"/>
  <c r="G61" i="46" s="1"/>
  <c r="G60" i="46"/>
  <c r="H60" i="46" s="1"/>
  <c r="E60" i="46"/>
  <c r="G58" i="46"/>
  <c r="H58" i="46" s="1"/>
  <c r="E58" i="46"/>
  <c r="H57" i="46"/>
  <c r="G57" i="46"/>
  <c r="E57" i="46"/>
  <c r="E55" i="46"/>
  <c r="G54" i="46"/>
  <c r="H54" i="46" s="1"/>
  <c r="E54" i="46"/>
  <c r="G52" i="46"/>
  <c r="H52" i="46" s="1"/>
  <c r="E52" i="46"/>
  <c r="E51" i="46"/>
  <c r="G51" i="46" s="1"/>
  <c r="H51" i="46" s="1"/>
  <c r="E49" i="46"/>
  <c r="G47" i="46"/>
  <c r="H47" i="46" s="1"/>
  <c r="E47" i="46"/>
  <c r="G45" i="46"/>
  <c r="H45" i="46" s="1"/>
  <c r="E45" i="46"/>
  <c r="E43" i="46"/>
  <c r="G43" i="46" s="1"/>
  <c r="H43" i="46" s="1"/>
  <c r="H39" i="46"/>
  <c r="E39" i="46"/>
  <c r="G39" i="46" s="1"/>
  <c r="E37" i="46"/>
  <c r="G37" i="46" s="1"/>
  <c r="H37" i="46" s="1"/>
  <c r="E35" i="46"/>
  <c r="H33" i="46"/>
  <c r="G33" i="46"/>
  <c r="E33" i="46"/>
  <c r="E32" i="46"/>
  <c r="G32" i="46" s="1"/>
  <c r="H32" i="46" s="1"/>
  <c r="H30" i="46"/>
  <c r="E30" i="46"/>
  <c r="G30" i="46" s="1"/>
  <c r="E29" i="46"/>
  <c r="G28" i="46"/>
  <c r="H28" i="46" s="1"/>
  <c r="E28" i="46"/>
  <c r="H27" i="46"/>
  <c r="E27" i="46"/>
  <c r="G27" i="46" s="1"/>
  <c r="E26" i="46"/>
  <c r="G26" i="46" s="1"/>
  <c r="H26" i="46" s="1"/>
  <c r="E25" i="46"/>
  <c r="G24" i="46"/>
  <c r="H24" i="46" s="1"/>
  <c r="E24" i="46"/>
  <c r="H23" i="46"/>
  <c r="E23" i="46"/>
  <c r="G23" i="46" s="1"/>
  <c r="E22" i="46"/>
  <c r="G22" i="46" s="1"/>
  <c r="H22" i="46" s="1"/>
  <c r="E20" i="46"/>
  <c r="H18" i="46"/>
  <c r="G18" i="46"/>
  <c r="E18" i="46"/>
  <c r="E17" i="46"/>
  <c r="G17" i="46" s="1"/>
  <c r="H17" i="46" s="1"/>
  <c r="H15" i="46"/>
  <c r="E15" i="46"/>
  <c r="G15" i="46" s="1"/>
  <c r="E14" i="46"/>
  <c r="G12" i="46"/>
  <c r="E12" i="46"/>
  <c r="E79" i="47"/>
  <c r="G79" i="47" s="1"/>
  <c r="H79" i="47" s="1"/>
  <c r="H78" i="47"/>
  <c r="G78" i="47"/>
  <c r="E78" i="47"/>
  <c r="G77" i="47"/>
  <c r="H77" i="47" s="1"/>
  <c r="E77" i="47"/>
  <c r="G76" i="47"/>
  <c r="H76" i="47" s="1"/>
  <c r="E76" i="47"/>
  <c r="G71" i="47"/>
  <c r="H71" i="47" s="1"/>
  <c r="E71" i="47"/>
  <c r="G70" i="47"/>
  <c r="H70" i="47" s="1"/>
  <c r="E70" i="47"/>
  <c r="E69" i="47"/>
  <c r="G69" i="47" s="1"/>
  <c r="H69" i="47" s="1"/>
  <c r="G68" i="47"/>
  <c r="H68" i="47" s="1"/>
  <c r="E68" i="47"/>
  <c r="G67" i="47"/>
  <c r="H67" i="47" s="1"/>
  <c r="E67" i="47"/>
  <c r="G65" i="47"/>
  <c r="H65" i="47" s="1"/>
  <c r="E65" i="47"/>
  <c r="E64" i="47"/>
  <c r="G64" i="47" s="1"/>
  <c r="H64" i="47" s="1"/>
  <c r="G63" i="47"/>
  <c r="E63" i="47"/>
  <c r="G61" i="47"/>
  <c r="H61" i="47" s="1"/>
  <c r="E61" i="47"/>
  <c r="G60" i="47"/>
  <c r="H60" i="47" s="1"/>
  <c r="E60" i="47"/>
  <c r="E58" i="47"/>
  <c r="G58" i="47" s="1"/>
  <c r="H58" i="47" s="1"/>
  <c r="E57" i="47"/>
  <c r="G57" i="47" s="1"/>
  <c r="H57" i="47" s="1"/>
  <c r="G55" i="47"/>
  <c r="H55" i="47" s="1"/>
  <c r="E55" i="47"/>
  <c r="G54" i="47"/>
  <c r="H54" i="47" s="1"/>
  <c r="E54" i="47"/>
  <c r="E52" i="47"/>
  <c r="G50" i="47"/>
  <c r="H50" i="47" s="1"/>
  <c r="E50" i="47"/>
  <c r="G48" i="47"/>
  <c r="H48" i="47" s="1"/>
  <c r="E48" i="47"/>
  <c r="G46" i="47"/>
  <c r="H46" i="47" s="1"/>
  <c r="E46" i="47"/>
  <c r="G42" i="47"/>
  <c r="H42" i="47" s="1"/>
  <c r="E42" i="47"/>
  <c r="H40" i="47"/>
  <c r="E40" i="47"/>
  <c r="G40" i="47" s="1"/>
  <c r="H38" i="47"/>
  <c r="E38" i="47"/>
  <c r="G38" i="47" s="1"/>
  <c r="E36" i="47"/>
  <c r="H34" i="47"/>
  <c r="G34" i="47"/>
  <c r="E34" i="47"/>
  <c r="E33" i="47"/>
  <c r="G33" i="47" s="1"/>
  <c r="H33" i="47" s="1"/>
  <c r="H31" i="47"/>
  <c r="E31" i="47"/>
  <c r="G31" i="47" s="1"/>
  <c r="E30" i="47"/>
  <c r="G29" i="47"/>
  <c r="H29" i="47" s="1"/>
  <c r="E29" i="47"/>
  <c r="E28" i="47"/>
  <c r="G28" i="47" s="1"/>
  <c r="H28" i="47" s="1"/>
  <c r="E27" i="47"/>
  <c r="G27" i="47" s="1"/>
  <c r="H27" i="47" s="1"/>
  <c r="E26" i="47"/>
  <c r="G25" i="47"/>
  <c r="H25" i="47" s="1"/>
  <c r="E25" i="47"/>
  <c r="H24" i="47"/>
  <c r="E24" i="47"/>
  <c r="G24" i="47" s="1"/>
  <c r="H23" i="47"/>
  <c r="E23" i="47"/>
  <c r="G23" i="47" s="1"/>
  <c r="E21" i="47"/>
  <c r="H20" i="47"/>
  <c r="G20" i="47"/>
  <c r="E20" i="47"/>
  <c r="E18" i="47"/>
  <c r="G18" i="47" s="1"/>
  <c r="H18" i="47" s="1"/>
  <c r="H17" i="47"/>
  <c r="E17" i="47"/>
  <c r="G17" i="47" s="1"/>
  <c r="E15" i="47"/>
  <c r="G14" i="47"/>
  <c r="H14" i="47" s="1"/>
  <c r="E14" i="47"/>
  <c r="E12" i="47"/>
  <c r="G12" i="47" s="1"/>
  <c r="E76" i="48"/>
  <c r="G75" i="48"/>
  <c r="H75" i="48" s="1"/>
  <c r="E75" i="48"/>
  <c r="G74" i="48"/>
  <c r="H74" i="48" s="1"/>
  <c r="E74" i="48"/>
  <c r="E73" i="48"/>
  <c r="G73" i="48" s="1"/>
  <c r="G68" i="48"/>
  <c r="H68" i="48" s="1"/>
  <c r="E68" i="48"/>
  <c r="E67" i="48"/>
  <c r="G67" i="48" s="1"/>
  <c r="H67" i="48" s="1"/>
  <c r="E66" i="48"/>
  <c r="G65" i="48"/>
  <c r="H65" i="48" s="1"/>
  <c r="E65" i="48"/>
  <c r="G64" i="48"/>
  <c r="H64" i="48" s="1"/>
  <c r="E64" i="48"/>
  <c r="E62" i="48"/>
  <c r="G62" i="48" s="1"/>
  <c r="H62" i="48" s="1"/>
  <c r="H61" i="48"/>
  <c r="G61" i="48"/>
  <c r="E61" i="48"/>
  <c r="G60" i="48"/>
  <c r="H60" i="48" s="1"/>
  <c r="E60" i="48"/>
  <c r="G58" i="48"/>
  <c r="H58" i="48" s="1"/>
  <c r="E58" i="48"/>
  <c r="E57" i="48"/>
  <c r="E55" i="48"/>
  <c r="G55" i="48" s="1"/>
  <c r="H55" i="48" s="1"/>
  <c r="G53" i="48"/>
  <c r="H53" i="48" s="1"/>
  <c r="E53" i="48"/>
  <c r="G52" i="48"/>
  <c r="H52" i="48" s="1"/>
  <c r="E52" i="48"/>
  <c r="E50" i="48"/>
  <c r="E48" i="48"/>
  <c r="G46" i="48"/>
  <c r="H46" i="48" s="1"/>
  <c r="E46" i="48"/>
  <c r="G44" i="48"/>
  <c r="H44" i="48" s="1"/>
  <c r="E44" i="48"/>
  <c r="E42" i="48"/>
  <c r="H38" i="48"/>
  <c r="E38" i="48"/>
  <c r="G38" i="48" s="1"/>
  <c r="E36" i="48"/>
  <c r="G36" i="48" s="1"/>
  <c r="H36" i="48" s="1"/>
  <c r="E34" i="48"/>
  <c r="H32" i="48"/>
  <c r="G32" i="48"/>
  <c r="E32" i="48"/>
  <c r="H31" i="48"/>
  <c r="E31" i="48"/>
  <c r="G31" i="48" s="1"/>
  <c r="H29" i="48"/>
  <c r="E29" i="48"/>
  <c r="G29" i="48" s="1"/>
  <c r="E28" i="48"/>
  <c r="G27" i="48"/>
  <c r="H27" i="48" s="1"/>
  <c r="E27" i="48"/>
  <c r="E26" i="48"/>
  <c r="G26" i="48" s="1"/>
  <c r="H26" i="48" s="1"/>
  <c r="E25" i="48"/>
  <c r="G25" i="48" s="1"/>
  <c r="H25" i="48" s="1"/>
  <c r="E24" i="48"/>
  <c r="H23" i="48"/>
  <c r="G23" i="48"/>
  <c r="E23" i="48"/>
  <c r="H21" i="48"/>
  <c r="E21" i="48"/>
  <c r="G21" i="48" s="1"/>
  <c r="E20" i="48"/>
  <c r="G20" i="48" s="1"/>
  <c r="H20" i="48" s="1"/>
  <c r="E18" i="48"/>
  <c r="H17" i="48"/>
  <c r="G17" i="48"/>
  <c r="E17" i="48"/>
  <c r="H15" i="48"/>
  <c r="E15" i="48"/>
  <c r="G15" i="48" s="1"/>
  <c r="H14" i="48"/>
  <c r="E14" i="48"/>
  <c r="G14" i="48" s="1"/>
  <c r="E12" i="48"/>
  <c r="H70" i="49"/>
  <c r="G70" i="49"/>
  <c r="E70" i="49"/>
  <c r="H69" i="49"/>
  <c r="E69" i="49"/>
  <c r="G69" i="49" s="1"/>
  <c r="E68" i="49"/>
  <c r="G68" i="49" s="1"/>
  <c r="H68" i="49" s="1"/>
  <c r="H67" i="49"/>
  <c r="G67" i="49"/>
  <c r="G71" i="49" s="1"/>
  <c r="E67" i="49"/>
  <c r="H62" i="49"/>
  <c r="E62" i="49"/>
  <c r="G62" i="49" s="1"/>
  <c r="G61" i="49"/>
  <c r="H61" i="49" s="1"/>
  <c r="E61" i="49"/>
  <c r="H60" i="49"/>
  <c r="G60" i="49"/>
  <c r="E60" i="49"/>
  <c r="H59" i="49"/>
  <c r="E59" i="49"/>
  <c r="G59" i="49" s="1"/>
  <c r="G58" i="49"/>
  <c r="E58" i="49"/>
  <c r="H58" i="49" s="1"/>
  <c r="H56" i="49"/>
  <c r="G56" i="49"/>
  <c r="E56" i="49"/>
  <c r="H55" i="49"/>
  <c r="G55" i="49"/>
  <c r="E55" i="49"/>
  <c r="E54" i="49"/>
  <c r="E52" i="49"/>
  <c r="G51" i="49"/>
  <c r="H51" i="49" s="1"/>
  <c r="E51" i="49"/>
  <c r="G49" i="49"/>
  <c r="H49" i="49" s="1"/>
  <c r="E49" i="49"/>
  <c r="H47" i="49"/>
  <c r="E47" i="49"/>
  <c r="G47" i="49" s="1"/>
  <c r="E46" i="49"/>
  <c r="G46" i="49" s="1"/>
  <c r="H46" i="49" s="1"/>
  <c r="H44" i="49"/>
  <c r="G44" i="49"/>
  <c r="E44" i="49"/>
  <c r="G42" i="49"/>
  <c r="H42" i="49" s="1"/>
  <c r="E42" i="49"/>
  <c r="H40" i="49"/>
  <c r="E40" i="49"/>
  <c r="G40" i="49" s="1"/>
  <c r="G38" i="49"/>
  <c r="H38" i="49" s="1"/>
  <c r="E38" i="49"/>
  <c r="H34" i="49"/>
  <c r="E34" i="49"/>
  <c r="G34" i="49" s="1"/>
  <c r="E32" i="49"/>
  <c r="H30" i="49"/>
  <c r="G30" i="49"/>
  <c r="E30" i="49"/>
  <c r="H28" i="49"/>
  <c r="E28" i="49"/>
  <c r="G28" i="49" s="1"/>
  <c r="E27" i="49"/>
  <c r="E26" i="49"/>
  <c r="E25" i="49"/>
  <c r="H23" i="49"/>
  <c r="E23" i="49"/>
  <c r="G23" i="49" s="1"/>
  <c r="E22" i="49"/>
  <c r="E21" i="49"/>
  <c r="H20" i="49"/>
  <c r="E20" i="49"/>
  <c r="G20" i="49" s="1"/>
  <c r="E18" i="49"/>
  <c r="G18" i="49" s="1"/>
  <c r="H17" i="49"/>
  <c r="E17" i="49"/>
  <c r="G17" i="49" s="1"/>
  <c r="G15" i="49"/>
  <c r="E15" i="49"/>
  <c r="E14" i="49"/>
  <c r="G14" i="49" s="1"/>
  <c r="H14" i="49" s="1"/>
  <c r="H12" i="49"/>
  <c r="E12" i="49"/>
  <c r="G12" i="49" s="1"/>
  <c r="E64" i="50"/>
  <c r="H63" i="50"/>
  <c r="E63" i="50"/>
  <c r="G63" i="50" s="1"/>
  <c r="H62" i="50"/>
  <c r="G62" i="50"/>
  <c r="E62" i="50"/>
  <c r="G61" i="50"/>
  <c r="E61" i="50"/>
  <c r="H56" i="50"/>
  <c r="G56" i="50"/>
  <c r="E56" i="50"/>
  <c r="G55" i="50"/>
  <c r="H55" i="50" s="1"/>
  <c r="E55" i="50"/>
  <c r="G54" i="50"/>
  <c r="E54" i="50"/>
  <c r="H53" i="50"/>
  <c r="E53" i="50"/>
  <c r="G53" i="50" s="1"/>
  <c r="H51" i="50"/>
  <c r="G51" i="50"/>
  <c r="E51" i="50"/>
  <c r="G50" i="50"/>
  <c r="H50" i="50" s="1"/>
  <c r="E50" i="50"/>
  <c r="G48" i="50"/>
  <c r="E48" i="50"/>
  <c r="H48" i="50" s="1"/>
  <c r="E47" i="50"/>
  <c r="G47" i="50" s="1"/>
  <c r="H47" i="50" s="1"/>
  <c r="G45" i="50"/>
  <c r="H45" i="50" s="1"/>
  <c r="E45" i="50"/>
  <c r="G44" i="50"/>
  <c r="H44" i="50" s="1"/>
  <c r="E44" i="50"/>
  <c r="G42" i="50"/>
  <c r="E42" i="50"/>
  <c r="H42" i="50" s="1"/>
  <c r="E40" i="50"/>
  <c r="G40" i="50" s="1"/>
  <c r="H40" i="50" s="1"/>
  <c r="H38" i="50"/>
  <c r="G38" i="50"/>
  <c r="E38" i="50"/>
  <c r="H34" i="50"/>
  <c r="E34" i="50"/>
  <c r="G34" i="50" s="1"/>
  <c r="E32" i="50"/>
  <c r="H30" i="50"/>
  <c r="G30" i="50"/>
  <c r="E30" i="50"/>
  <c r="E28" i="50"/>
  <c r="G28" i="50" s="1"/>
  <c r="H28" i="50" s="1"/>
  <c r="H26" i="50"/>
  <c r="E26" i="50"/>
  <c r="G26" i="50" s="1"/>
  <c r="E25" i="50"/>
  <c r="H24" i="50"/>
  <c r="G24" i="50"/>
  <c r="E24" i="50"/>
  <c r="H23" i="50"/>
  <c r="E23" i="50"/>
  <c r="G23" i="50" s="1"/>
  <c r="E22" i="50"/>
  <c r="G22" i="50" s="1"/>
  <c r="E21" i="50"/>
  <c r="H19" i="50"/>
  <c r="G19" i="50"/>
  <c r="E19" i="50"/>
  <c r="H17" i="50"/>
  <c r="E17" i="50"/>
  <c r="G17" i="50" s="1"/>
  <c r="H16" i="50"/>
  <c r="E16" i="50"/>
  <c r="G16" i="50" s="1"/>
  <c r="E14" i="50"/>
  <c r="H12" i="50"/>
  <c r="G12" i="50"/>
  <c r="E12" i="50"/>
  <c r="E65" i="51"/>
  <c r="E66" i="51" s="1"/>
  <c r="H64" i="51"/>
  <c r="G64" i="51"/>
  <c r="E64" i="51"/>
  <c r="G63" i="51"/>
  <c r="E63" i="51"/>
  <c r="H58" i="51"/>
  <c r="G58" i="51"/>
  <c r="E58" i="51"/>
  <c r="G57" i="51"/>
  <c r="H57" i="51" s="1"/>
  <c r="E57" i="51"/>
  <c r="G56" i="51"/>
  <c r="E56" i="51"/>
  <c r="E55" i="51"/>
  <c r="G55" i="51" s="1"/>
  <c r="H55" i="51" s="1"/>
  <c r="G53" i="51"/>
  <c r="H53" i="51" s="1"/>
  <c r="E53" i="51"/>
  <c r="G52" i="51"/>
  <c r="H52" i="51" s="1"/>
  <c r="E52" i="51"/>
  <c r="G50" i="51"/>
  <c r="E50" i="51"/>
  <c r="E49" i="51"/>
  <c r="G49" i="51" s="1"/>
  <c r="H49" i="51" s="1"/>
  <c r="G47" i="51"/>
  <c r="H47" i="51" s="1"/>
  <c r="E47" i="51"/>
  <c r="G46" i="51"/>
  <c r="H46" i="51" s="1"/>
  <c r="E46" i="51"/>
  <c r="G44" i="51"/>
  <c r="E44" i="51"/>
  <c r="H44" i="51" s="1"/>
  <c r="E42" i="51"/>
  <c r="G42" i="51" s="1"/>
  <c r="H42" i="51" s="1"/>
  <c r="H40" i="51"/>
  <c r="G40" i="51"/>
  <c r="E40" i="51"/>
  <c r="E36" i="51"/>
  <c r="E34" i="51"/>
  <c r="H32" i="51"/>
  <c r="G32" i="51"/>
  <c r="E32" i="51"/>
  <c r="H30" i="51"/>
  <c r="G30" i="51"/>
  <c r="E30" i="51"/>
  <c r="E29" i="51"/>
  <c r="G29" i="51" s="1"/>
  <c r="E27" i="51"/>
  <c r="H26" i="51"/>
  <c r="G26" i="51"/>
  <c r="E26" i="51"/>
  <c r="H25" i="51"/>
  <c r="E25" i="51"/>
  <c r="G25" i="51" s="1"/>
  <c r="H24" i="51"/>
  <c r="E24" i="51"/>
  <c r="G24" i="51" s="1"/>
  <c r="E23" i="51"/>
  <c r="H22" i="51"/>
  <c r="G22" i="51"/>
  <c r="E22" i="51"/>
  <c r="E21" i="51"/>
  <c r="G21" i="51" s="1"/>
  <c r="H21" i="51" s="1"/>
  <c r="H19" i="51"/>
  <c r="E19" i="51"/>
  <c r="G19" i="51" s="1"/>
  <c r="E17" i="51"/>
  <c r="H16" i="51"/>
  <c r="G16" i="51"/>
  <c r="E16" i="51"/>
  <c r="H14" i="51"/>
  <c r="E14" i="51"/>
  <c r="G14" i="51" s="1"/>
  <c r="E12" i="51"/>
  <c r="G64" i="52"/>
  <c r="H64" i="52" s="1"/>
  <c r="E64" i="52"/>
  <c r="G63" i="52"/>
  <c r="E63" i="52"/>
  <c r="E62" i="52"/>
  <c r="G57" i="52"/>
  <c r="E57" i="52"/>
  <c r="H56" i="52"/>
  <c r="E56" i="52"/>
  <c r="G56" i="52" s="1"/>
  <c r="G55" i="52"/>
  <c r="H55" i="52" s="1"/>
  <c r="E55" i="52"/>
  <c r="G54" i="52"/>
  <c r="H54" i="52" s="1"/>
  <c r="E54" i="52"/>
  <c r="E52" i="52"/>
  <c r="E51" i="52"/>
  <c r="G51" i="52" s="1"/>
  <c r="G49" i="52"/>
  <c r="H49" i="52" s="1"/>
  <c r="E49" i="52"/>
  <c r="G48" i="52"/>
  <c r="H48" i="52" s="1"/>
  <c r="E48" i="52"/>
  <c r="E46" i="52"/>
  <c r="H45" i="52"/>
  <c r="E45" i="52"/>
  <c r="G45" i="52" s="1"/>
  <c r="H43" i="52"/>
  <c r="G43" i="52"/>
  <c r="E43" i="52"/>
  <c r="G41" i="52"/>
  <c r="H41" i="52" s="1"/>
  <c r="E41" i="52"/>
  <c r="G39" i="52"/>
  <c r="E39" i="52"/>
  <c r="H37" i="52"/>
  <c r="E37" i="52"/>
  <c r="G37" i="52" s="1"/>
  <c r="H33" i="52"/>
  <c r="G33" i="52"/>
  <c r="E33" i="52"/>
  <c r="E31" i="52"/>
  <c r="G31" i="52" s="1"/>
  <c r="H31" i="52" s="1"/>
  <c r="G29" i="52"/>
  <c r="E29" i="52"/>
  <c r="H27" i="52"/>
  <c r="G27" i="52"/>
  <c r="E27" i="52"/>
  <c r="H26" i="52"/>
  <c r="G26" i="52"/>
  <c r="E26" i="52"/>
  <c r="G25" i="52"/>
  <c r="H25" i="52" s="1"/>
  <c r="E25" i="52"/>
  <c r="G24" i="52"/>
  <c r="E24" i="52"/>
  <c r="H22" i="52"/>
  <c r="G22" i="52"/>
  <c r="E22" i="52"/>
  <c r="E21" i="52"/>
  <c r="G21" i="52" s="1"/>
  <c r="H21" i="52" s="1"/>
  <c r="G20" i="52"/>
  <c r="H20" i="52" s="1"/>
  <c r="E20" i="52"/>
  <c r="G19" i="52"/>
  <c r="E19" i="52"/>
  <c r="H17" i="52"/>
  <c r="G17" i="52"/>
  <c r="E17" i="52"/>
  <c r="H15" i="52"/>
  <c r="E15" i="52"/>
  <c r="G15" i="52" s="1"/>
  <c r="G14" i="52"/>
  <c r="H14" i="52" s="1"/>
  <c r="E14" i="52"/>
  <c r="G12" i="52"/>
  <c r="E12" i="52"/>
  <c r="G70" i="53"/>
  <c r="G71" i="53" s="1"/>
  <c r="E70" i="53"/>
  <c r="H69" i="53"/>
  <c r="E69" i="53"/>
  <c r="G69" i="53" s="1"/>
  <c r="H68" i="53"/>
  <c r="G68" i="53"/>
  <c r="E68" i="53"/>
  <c r="E71" i="53" s="1"/>
  <c r="H63" i="53"/>
  <c r="E63" i="53"/>
  <c r="G63" i="53" s="1"/>
  <c r="E62" i="53"/>
  <c r="G61" i="53"/>
  <c r="H61" i="53" s="1"/>
  <c r="E61" i="53"/>
  <c r="G60" i="53"/>
  <c r="E60" i="53"/>
  <c r="H58" i="53"/>
  <c r="E58" i="53"/>
  <c r="G58" i="53" s="1"/>
  <c r="G57" i="53"/>
  <c r="H57" i="53" s="1"/>
  <c r="E57" i="53"/>
  <c r="G55" i="53"/>
  <c r="H55" i="53" s="1"/>
  <c r="E55" i="53"/>
  <c r="G54" i="53"/>
  <c r="E54" i="53"/>
  <c r="H52" i="53"/>
  <c r="E52" i="53"/>
  <c r="G52" i="53" s="1"/>
  <c r="G51" i="53"/>
  <c r="H51" i="53" s="1"/>
  <c r="E51" i="53"/>
  <c r="G49" i="53"/>
  <c r="H49" i="53" s="1"/>
  <c r="E49" i="53"/>
  <c r="E47" i="53"/>
  <c r="E45" i="53"/>
  <c r="G45" i="53" s="1"/>
  <c r="G43" i="53"/>
  <c r="E43" i="53"/>
  <c r="H43" i="53" s="1"/>
  <c r="E39" i="53"/>
  <c r="G37" i="53"/>
  <c r="E37" i="53"/>
  <c r="H35" i="53"/>
  <c r="G35" i="53"/>
  <c r="E35" i="53"/>
  <c r="H33" i="53"/>
  <c r="G33" i="53"/>
  <c r="E33" i="53"/>
  <c r="G32" i="53"/>
  <c r="H32" i="53" s="1"/>
  <c r="E32" i="53"/>
  <c r="E30" i="53"/>
  <c r="G29" i="53"/>
  <c r="H29" i="53" s="1"/>
  <c r="E29" i="53"/>
  <c r="H28" i="53"/>
  <c r="E28" i="53"/>
  <c r="G28" i="53" s="1"/>
  <c r="H27" i="53"/>
  <c r="G27" i="53"/>
  <c r="E27" i="53"/>
  <c r="G26" i="53"/>
  <c r="E26" i="53"/>
  <c r="G25" i="53"/>
  <c r="H25" i="53" s="1"/>
  <c r="E25" i="53"/>
  <c r="H24" i="53"/>
  <c r="E24" i="53"/>
  <c r="G24" i="53" s="1"/>
  <c r="E23" i="53"/>
  <c r="G23" i="53" s="1"/>
  <c r="H23" i="53" s="1"/>
  <c r="G22" i="53"/>
  <c r="E22" i="53"/>
  <c r="H20" i="53"/>
  <c r="G20" i="53"/>
  <c r="E20" i="53"/>
  <c r="H18" i="53"/>
  <c r="E18" i="53"/>
  <c r="G18" i="53" s="1"/>
  <c r="E17" i="53"/>
  <c r="E15" i="53"/>
  <c r="H14" i="53"/>
  <c r="G14" i="53"/>
  <c r="E14" i="53"/>
  <c r="E12" i="53"/>
  <c r="G12" i="53" s="1"/>
  <c r="E80" i="54"/>
  <c r="E79" i="54"/>
  <c r="G79" i="54" s="1"/>
  <c r="H79" i="54" s="1"/>
  <c r="G78" i="54"/>
  <c r="H78" i="54" s="1"/>
  <c r="E78" i="54"/>
  <c r="E77" i="54"/>
  <c r="H76" i="54"/>
  <c r="E76" i="54"/>
  <c r="G76" i="54" s="1"/>
  <c r="E71" i="54"/>
  <c r="E70" i="54"/>
  <c r="G70" i="54" s="1"/>
  <c r="G69" i="54"/>
  <c r="E69" i="54"/>
  <c r="H69" i="54" s="1"/>
  <c r="G68" i="54"/>
  <c r="H68" i="54" s="1"/>
  <c r="E68" i="54"/>
  <c r="E67" i="54"/>
  <c r="H65" i="54"/>
  <c r="E65" i="54"/>
  <c r="G65" i="54" s="1"/>
  <c r="E64" i="54"/>
  <c r="G63" i="54"/>
  <c r="H63" i="54" s="1"/>
  <c r="E63" i="54"/>
  <c r="G61" i="54"/>
  <c r="E61" i="54"/>
  <c r="H60" i="54"/>
  <c r="E60" i="54"/>
  <c r="G60" i="54" s="1"/>
  <c r="H58" i="54"/>
  <c r="G58" i="54"/>
  <c r="E58" i="54"/>
  <c r="G57" i="54"/>
  <c r="H57" i="54" s="1"/>
  <c r="E57" i="54"/>
  <c r="G55" i="54"/>
  <c r="E55" i="54"/>
  <c r="H54" i="54"/>
  <c r="E54" i="54"/>
  <c r="G54" i="54" s="1"/>
  <c r="G52" i="54"/>
  <c r="H52" i="54" s="1"/>
  <c r="E52" i="54"/>
  <c r="G50" i="54"/>
  <c r="H50" i="54" s="1"/>
  <c r="E50" i="54"/>
  <c r="E48" i="54"/>
  <c r="E46" i="54"/>
  <c r="G46" i="54" s="1"/>
  <c r="H42" i="54"/>
  <c r="G42" i="54"/>
  <c r="E42" i="54"/>
  <c r="G40" i="54"/>
  <c r="H40" i="54" s="1"/>
  <c r="E40" i="54"/>
  <c r="G38" i="54"/>
  <c r="E38" i="54"/>
  <c r="H36" i="54"/>
  <c r="G36" i="54"/>
  <c r="E36" i="54"/>
  <c r="H34" i="54"/>
  <c r="E34" i="54"/>
  <c r="G34" i="54" s="1"/>
  <c r="E33" i="54"/>
  <c r="G31" i="54"/>
  <c r="E31" i="54"/>
  <c r="H30" i="54"/>
  <c r="G30" i="54"/>
  <c r="E30" i="54"/>
  <c r="E29" i="54"/>
  <c r="G29" i="54" s="1"/>
  <c r="H29" i="54" s="1"/>
  <c r="E28" i="54"/>
  <c r="E27" i="54"/>
  <c r="H26" i="54"/>
  <c r="G26" i="54"/>
  <c r="E26" i="54"/>
  <c r="E25" i="54"/>
  <c r="G25" i="54" s="1"/>
  <c r="H25" i="54" s="1"/>
  <c r="G24" i="54"/>
  <c r="E24" i="54"/>
  <c r="H24" i="54" s="1"/>
  <c r="E23" i="54"/>
  <c r="G23" i="54" s="1"/>
  <c r="G21" i="54"/>
  <c r="H21" i="54" s="1"/>
  <c r="E21" i="54"/>
  <c r="E20" i="54"/>
  <c r="G20" i="54" s="1"/>
  <c r="H20" i="54" s="1"/>
  <c r="G18" i="54"/>
  <c r="H18" i="54" s="1"/>
  <c r="E18" i="54"/>
  <c r="G17" i="54"/>
  <c r="E17" i="54"/>
  <c r="G15" i="54"/>
  <c r="H15" i="54" s="1"/>
  <c r="E15" i="54"/>
  <c r="H14" i="54"/>
  <c r="E14" i="54"/>
  <c r="G14" i="54" s="1"/>
  <c r="G12" i="54"/>
  <c r="H12" i="54" s="1"/>
  <c r="E12" i="54"/>
  <c r="E77" i="55"/>
  <c r="G76" i="55"/>
  <c r="H76" i="55" s="1"/>
  <c r="E76" i="55"/>
  <c r="G75" i="55"/>
  <c r="E75" i="55"/>
  <c r="H74" i="55"/>
  <c r="E74" i="55"/>
  <c r="G74" i="55" s="1"/>
  <c r="G73" i="55"/>
  <c r="G77" i="55" s="1"/>
  <c r="E73" i="55"/>
  <c r="E68" i="55"/>
  <c r="G68" i="55" s="1"/>
  <c r="E67" i="55"/>
  <c r="G66" i="55"/>
  <c r="H66" i="55" s="1"/>
  <c r="E66" i="55"/>
  <c r="G65" i="55"/>
  <c r="E65" i="55"/>
  <c r="H64" i="55"/>
  <c r="E64" i="55"/>
  <c r="G64" i="55" s="1"/>
  <c r="E62" i="55"/>
  <c r="G62" i="55" s="1"/>
  <c r="H62" i="55" s="1"/>
  <c r="G61" i="55"/>
  <c r="H61" i="55" s="1"/>
  <c r="E61" i="55"/>
  <c r="G60" i="55"/>
  <c r="E60" i="55"/>
  <c r="H58" i="55"/>
  <c r="E58" i="55"/>
  <c r="G58" i="55" s="1"/>
  <c r="G57" i="55"/>
  <c r="H57" i="55" s="1"/>
  <c r="E57" i="55"/>
  <c r="G55" i="55"/>
  <c r="H55" i="55" s="1"/>
  <c r="E55" i="55"/>
  <c r="G53" i="55"/>
  <c r="E53" i="55"/>
  <c r="E52" i="55"/>
  <c r="G50" i="55"/>
  <c r="E50" i="55"/>
  <c r="G48" i="55"/>
  <c r="H48" i="55" s="1"/>
  <c r="E48" i="55"/>
  <c r="E46" i="55"/>
  <c r="E44" i="55"/>
  <c r="G44" i="55" s="1"/>
  <c r="E42" i="55"/>
  <c r="G38" i="55"/>
  <c r="H38" i="55" s="1"/>
  <c r="E38" i="55"/>
  <c r="G36" i="55"/>
  <c r="E36" i="55"/>
  <c r="H34" i="55"/>
  <c r="G34" i="55"/>
  <c r="E34" i="55"/>
  <c r="H32" i="55"/>
  <c r="E32" i="55"/>
  <c r="G32" i="55" s="1"/>
  <c r="E31" i="55"/>
  <c r="G29" i="55"/>
  <c r="E29" i="55"/>
  <c r="H28" i="55"/>
  <c r="G28" i="55"/>
  <c r="E28" i="55"/>
  <c r="E27" i="55"/>
  <c r="G27" i="55" s="1"/>
  <c r="H27" i="55" s="1"/>
  <c r="E26" i="55"/>
  <c r="E25" i="55"/>
  <c r="H24" i="55"/>
  <c r="G24" i="55"/>
  <c r="E24" i="55"/>
  <c r="E23" i="55"/>
  <c r="G23" i="55" s="1"/>
  <c r="H23" i="55" s="1"/>
  <c r="G21" i="55"/>
  <c r="E21" i="55"/>
  <c r="H21" i="55" s="1"/>
  <c r="E20" i="55"/>
  <c r="G20" i="55" s="1"/>
  <c r="G18" i="55"/>
  <c r="H18" i="55" s="1"/>
  <c r="E18" i="55"/>
  <c r="E17" i="55"/>
  <c r="G17" i="55" s="1"/>
  <c r="H17" i="55" s="1"/>
  <c r="G15" i="55"/>
  <c r="H15" i="55" s="1"/>
  <c r="E15" i="55"/>
  <c r="G14" i="55"/>
  <c r="E14" i="55"/>
  <c r="G12" i="55"/>
  <c r="E12" i="55"/>
  <c r="H71" i="56"/>
  <c r="E71" i="56"/>
  <c r="G71" i="56" s="1"/>
  <c r="G72" i="56" s="1"/>
  <c r="G70" i="56"/>
  <c r="H70" i="56" s="1"/>
  <c r="E70" i="56"/>
  <c r="G69" i="56"/>
  <c r="H69" i="56" s="1"/>
  <c r="E69" i="56"/>
  <c r="G68" i="56"/>
  <c r="E68" i="56"/>
  <c r="E72" i="56" s="1"/>
  <c r="H72" i="56" s="1"/>
  <c r="G63" i="56"/>
  <c r="H63" i="56" s="1"/>
  <c r="E63" i="56"/>
  <c r="E62" i="56"/>
  <c r="E61" i="56"/>
  <c r="G61" i="56" s="1"/>
  <c r="E60" i="56"/>
  <c r="G59" i="56"/>
  <c r="H59" i="56" s="1"/>
  <c r="E59" i="56"/>
  <c r="G57" i="56"/>
  <c r="E57" i="56"/>
  <c r="H56" i="56"/>
  <c r="E56" i="56"/>
  <c r="G56" i="56" s="1"/>
  <c r="E55" i="56"/>
  <c r="G55" i="56" s="1"/>
  <c r="H55" i="56" s="1"/>
  <c r="G53" i="56"/>
  <c r="H53" i="56" s="1"/>
  <c r="E53" i="56"/>
  <c r="G52" i="56"/>
  <c r="E52" i="56"/>
  <c r="H50" i="56"/>
  <c r="E50" i="56"/>
  <c r="G50" i="56" s="1"/>
  <c r="H48" i="56"/>
  <c r="G48" i="56"/>
  <c r="E48" i="56"/>
  <c r="G47" i="56"/>
  <c r="H47" i="56" s="1"/>
  <c r="E47" i="56"/>
  <c r="G45" i="56"/>
  <c r="E45" i="56"/>
  <c r="E43" i="56"/>
  <c r="G43" i="56" s="1"/>
  <c r="G41" i="56"/>
  <c r="E41" i="56"/>
  <c r="G39" i="56"/>
  <c r="H39" i="56" s="1"/>
  <c r="E39" i="56"/>
  <c r="G35" i="56"/>
  <c r="E35" i="56"/>
  <c r="G33" i="56"/>
  <c r="H33" i="56" s="1"/>
  <c r="E33" i="56"/>
  <c r="H31" i="56"/>
  <c r="G31" i="56"/>
  <c r="E31" i="56"/>
  <c r="E29" i="56"/>
  <c r="E28" i="56"/>
  <c r="H27" i="56"/>
  <c r="G27" i="56"/>
  <c r="E27" i="56"/>
  <c r="H26" i="56"/>
  <c r="G26" i="56"/>
  <c r="E26" i="56"/>
  <c r="H24" i="56"/>
  <c r="G24" i="56"/>
  <c r="E24" i="56"/>
  <c r="G23" i="56"/>
  <c r="E23" i="56"/>
  <c r="H22" i="56"/>
  <c r="G22" i="56"/>
  <c r="E22" i="56"/>
  <c r="H21" i="56"/>
  <c r="E21" i="56"/>
  <c r="G21" i="56" s="1"/>
  <c r="H20" i="56"/>
  <c r="G20" i="56"/>
  <c r="E20" i="56"/>
  <c r="G18" i="56"/>
  <c r="E18" i="56"/>
  <c r="H17" i="56"/>
  <c r="G17" i="56"/>
  <c r="E17" i="56"/>
  <c r="H15" i="56"/>
  <c r="E15" i="56"/>
  <c r="G15" i="56" s="1"/>
  <c r="E14" i="56"/>
  <c r="G12" i="56"/>
  <c r="E12" i="56"/>
  <c r="G64" i="57"/>
  <c r="G63" i="57"/>
  <c r="E63" i="57"/>
  <c r="H62" i="57"/>
  <c r="E62" i="57"/>
  <c r="G62" i="57" s="1"/>
  <c r="H61" i="57"/>
  <c r="G61" i="57"/>
  <c r="E61" i="57"/>
  <c r="H56" i="57"/>
  <c r="E56" i="57"/>
  <c r="G56" i="57" s="1"/>
  <c r="G55" i="57"/>
  <c r="H55" i="57" s="1"/>
  <c r="E55" i="57"/>
  <c r="H54" i="57"/>
  <c r="G54" i="57"/>
  <c r="E54" i="57"/>
  <c r="G53" i="57"/>
  <c r="E53" i="57"/>
  <c r="H51" i="57"/>
  <c r="E51" i="57"/>
  <c r="G51" i="57" s="1"/>
  <c r="H50" i="57"/>
  <c r="G50" i="57"/>
  <c r="E50" i="57"/>
  <c r="H48" i="57"/>
  <c r="G48" i="57"/>
  <c r="E48" i="57"/>
  <c r="G47" i="57"/>
  <c r="E47" i="57"/>
  <c r="H45" i="57"/>
  <c r="E45" i="57"/>
  <c r="G45" i="57" s="1"/>
  <c r="H44" i="57"/>
  <c r="G44" i="57"/>
  <c r="E44" i="57"/>
  <c r="H42" i="57"/>
  <c r="G42" i="57"/>
  <c r="E42" i="57"/>
  <c r="E40" i="57"/>
  <c r="H38" i="57"/>
  <c r="E38" i="57"/>
  <c r="G38" i="57" s="1"/>
  <c r="H34" i="57"/>
  <c r="G34" i="57"/>
  <c r="E34" i="57"/>
  <c r="E32" i="57"/>
  <c r="G32" i="57" s="1"/>
  <c r="H32" i="57" s="1"/>
  <c r="G30" i="57"/>
  <c r="E30" i="57"/>
  <c r="E28" i="57"/>
  <c r="H26" i="57"/>
  <c r="G26" i="57"/>
  <c r="E26" i="57"/>
  <c r="G25" i="57"/>
  <c r="H25" i="57" s="1"/>
  <c r="E25" i="57"/>
  <c r="H24" i="57"/>
  <c r="G24" i="57"/>
  <c r="E24" i="57"/>
  <c r="E23" i="57"/>
  <c r="H22" i="57"/>
  <c r="G22" i="57"/>
  <c r="E22" i="57"/>
  <c r="G21" i="57"/>
  <c r="H21" i="57" s="1"/>
  <c r="E21" i="57"/>
  <c r="H19" i="57"/>
  <c r="G19" i="57"/>
  <c r="E19" i="57"/>
  <c r="E17" i="57"/>
  <c r="H16" i="57"/>
  <c r="G16" i="57"/>
  <c r="E16" i="57"/>
  <c r="G14" i="57"/>
  <c r="H14" i="57" s="1"/>
  <c r="E14" i="57"/>
  <c r="H12" i="57"/>
  <c r="G12" i="57"/>
  <c r="E12" i="57"/>
  <c r="E65" i="58"/>
  <c r="E66" i="58" s="1"/>
  <c r="G64" i="58"/>
  <c r="E64" i="58"/>
  <c r="H64" i="58" s="1"/>
  <c r="G63" i="58"/>
  <c r="H63" i="58" s="1"/>
  <c r="E63" i="58"/>
  <c r="G58" i="58"/>
  <c r="E58" i="58"/>
  <c r="H58" i="58" s="1"/>
  <c r="G57" i="58"/>
  <c r="H57" i="58" s="1"/>
  <c r="E57" i="58"/>
  <c r="G56" i="58"/>
  <c r="H56" i="58" s="1"/>
  <c r="E56" i="58"/>
  <c r="E55" i="58"/>
  <c r="G53" i="58"/>
  <c r="E53" i="58"/>
  <c r="H53" i="58" s="1"/>
  <c r="G52" i="58"/>
  <c r="H52" i="58" s="1"/>
  <c r="E52" i="58"/>
  <c r="H50" i="58"/>
  <c r="G50" i="58"/>
  <c r="E50" i="58"/>
  <c r="E49" i="58"/>
  <c r="G47" i="58"/>
  <c r="E47" i="58"/>
  <c r="H47" i="58" s="1"/>
  <c r="G46" i="58"/>
  <c r="H46" i="58" s="1"/>
  <c r="E46" i="58"/>
  <c r="H44" i="58"/>
  <c r="G44" i="58"/>
  <c r="E44" i="58"/>
  <c r="E42" i="58"/>
  <c r="G40" i="58"/>
  <c r="E40" i="58"/>
  <c r="H40" i="58" s="1"/>
  <c r="H36" i="58"/>
  <c r="G36" i="58"/>
  <c r="E36" i="58"/>
  <c r="G34" i="58"/>
  <c r="H34" i="58" s="1"/>
  <c r="E34" i="58"/>
  <c r="H32" i="58"/>
  <c r="G32" i="58"/>
  <c r="E32" i="58"/>
  <c r="E30" i="58"/>
  <c r="H29" i="58"/>
  <c r="G29" i="58"/>
  <c r="E29" i="58"/>
  <c r="G27" i="58"/>
  <c r="H27" i="58" s="1"/>
  <c r="E27" i="58"/>
  <c r="H26" i="58"/>
  <c r="G26" i="58"/>
  <c r="E26" i="58"/>
  <c r="E25" i="58"/>
  <c r="H24" i="58"/>
  <c r="G24" i="58"/>
  <c r="E24" i="58"/>
  <c r="G23" i="58"/>
  <c r="H23" i="58" s="1"/>
  <c r="E23" i="58"/>
  <c r="H22" i="58"/>
  <c r="G22" i="58"/>
  <c r="E22" i="58"/>
  <c r="E21" i="58"/>
  <c r="H19" i="58"/>
  <c r="G19" i="58"/>
  <c r="E19" i="58"/>
  <c r="G17" i="58"/>
  <c r="H17" i="58" s="1"/>
  <c r="E17" i="58"/>
  <c r="H16" i="58"/>
  <c r="G16" i="58"/>
  <c r="E16" i="58"/>
  <c r="E14" i="58"/>
  <c r="H12" i="58"/>
  <c r="G12" i="58"/>
  <c r="E12" i="58"/>
  <c r="G65" i="59"/>
  <c r="H65" i="59" s="1"/>
  <c r="E65" i="59"/>
  <c r="H64" i="59"/>
  <c r="G64" i="59"/>
  <c r="E64" i="59"/>
  <c r="E63" i="59"/>
  <c r="G58" i="59"/>
  <c r="H58" i="59" s="1"/>
  <c r="E58" i="59"/>
  <c r="E57" i="59"/>
  <c r="G56" i="59"/>
  <c r="E56" i="59"/>
  <c r="H56" i="59" s="1"/>
  <c r="G55" i="59"/>
  <c r="H55" i="59" s="1"/>
  <c r="E55" i="59"/>
  <c r="H53" i="59"/>
  <c r="G53" i="59"/>
  <c r="E53" i="59"/>
  <c r="E52" i="59"/>
  <c r="G50" i="59"/>
  <c r="E50" i="59"/>
  <c r="H50" i="59" s="1"/>
  <c r="G49" i="59"/>
  <c r="H49" i="59" s="1"/>
  <c r="E49" i="59"/>
  <c r="H47" i="59"/>
  <c r="G47" i="59"/>
  <c r="E47" i="59"/>
  <c r="E46" i="59"/>
  <c r="G44" i="59"/>
  <c r="E44" i="59"/>
  <c r="H44" i="59" s="1"/>
  <c r="G42" i="59"/>
  <c r="H42" i="59" s="1"/>
  <c r="E42" i="59"/>
  <c r="G40" i="59"/>
  <c r="H40" i="59" s="1"/>
  <c r="E40" i="59"/>
  <c r="E38" i="59"/>
  <c r="E34" i="59"/>
  <c r="H32" i="59"/>
  <c r="G32" i="59"/>
  <c r="E32" i="59"/>
  <c r="G30" i="59"/>
  <c r="H30" i="59" s="1"/>
  <c r="E30" i="59"/>
  <c r="H28" i="59"/>
  <c r="G28" i="59"/>
  <c r="E28" i="59"/>
  <c r="E27" i="59"/>
  <c r="H26" i="59"/>
  <c r="G26" i="59"/>
  <c r="E26" i="59"/>
  <c r="G25" i="59"/>
  <c r="H25" i="59" s="1"/>
  <c r="E25" i="59"/>
  <c r="H23" i="59"/>
  <c r="G23" i="59"/>
  <c r="E23" i="59"/>
  <c r="E22" i="59"/>
  <c r="H21" i="59"/>
  <c r="G21" i="59"/>
  <c r="E21" i="59"/>
  <c r="G20" i="59"/>
  <c r="H20" i="59" s="1"/>
  <c r="E20" i="59"/>
  <c r="H19" i="59"/>
  <c r="G19" i="59"/>
  <c r="E19" i="59"/>
  <c r="E17" i="59"/>
  <c r="H15" i="59"/>
  <c r="G15" i="59"/>
  <c r="E15" i="59"/>
  <c r="G14" i="59"/>
  <c r="H14" i="59" s="1"/>
  <c r="E14" i="59"/>
  <c r="H12" i="59"/>
  <c r="G12" i="59"/>
  <c r="E12" i="59"/>
  <c r="E82" i="26"/>
  <c r="G81" i="26"/>
  <c r="E81" i="26"/>
  <c r="H81" i="26" s="1"/>
  <c r="G80" i="26"/>
  <c r="H80" i="26" s="1"/>
  <c r="E80" i="26"/>
  <c r="G79" i="26"/>
  <c r="H79" i="26" s="1"/>
  <c r="E79" i="26"/>
  <c r="E83" i="26" s="1"/>
  <c r="G74" i="26"/>
  <c r="H74" i="26" s="1"/>
  <c r="E74" i="26"/>
  <c r="H73" i="26"/>
  <c r="G73" i="26"/>
  <c r="E73" i="26"/>
  <c r="E72" i="26"/>
  <c r="G71" i="26"/>
  <c r="E71" i="26"/>
  <c r="H71" i="26" s="1"/>
  <c r="G70" i="26"/>
  <c r="H70" i="26" s="1"/>
  <c r="E70" i="26"/>
  <c r="H68" i="26"/>
  <c r="G68" i="26"/>
  <c r="E68" i="26"/>
  <c r="E67" i="26"/>
  <c r="G66" i="26"/>
  <c r="E66" i="26"/>
  <c r="H66" i="26" s="1"/>
  <c r="G64" i="26"/>
  <c r="H64" i="26" s="1"/>
  <c r="E64" i="26"/>
  <c r="G63" i="26"/>
  <c r="H63" i="26" s="1"/>
  <c r="E63" i="26"/>
  <c r="E61" i="26"/>
  <c r="G60" i="26"/>
  <c r="E60" i="26"/>
  <c r="H60" i="26" s="1"/>
  <c r="G58" i="26"/>
  <c r="H58" i="26" s="1"/>
  <c r="E58" i="26"/>
  <c r="H56" i="26"/>
  <c r="G56" i="26"/>
  <c r="E56" i="26"/>
  <c r="E55" i="26"/>
  <c r="G53" i="26"/>
  <c r="E53" i="26"/>
  <c r="H53" i="26" s="1"/>
  <c r="G51" i="26"/>
  <c r="H51" i="26" s="1"/>
  <c r="E51" i="26"/>
  <c r="H49" i="26"/>
  <c r="G49" i="26"/>
  <c r="E49" i="26"/>
  <c r="G43" i="26"/>
  <c r="E43" i="26"/>
  <c r="H41" i="26"/>
  <c r="G41" i="26"/>
  <c r="E41" i="26"/>
  <c r="E40" i="26"/>
  <c r="G40" i="26" s="1"/>
  <c r="H40" i="26" s="1"/>
  <c r="E39" i="26"/>
  <c r="E38" i="26"/>
  <c r="H37" i="26"/>
  <c r="G37" i="26"/>
  <c r="E37" i="26"/>
  <c r="E35" i="26"/>
  <c r="G35" i="26" s="1"/>
  <c r="H35" i="26" s="1"/>
  <c r="E34" i="26"/>
  <c r="E33" i="26"/>
  <c r="G33" i="26" s="1"/>
  <c r="H31" i="26"/>
  <c r="G31" i="26"/>
  <c r="E31" i="26"/>
  <c r="E29" i="26"/>
  <c r="G29" i="26" s="1"/>
  <c r="H29" i="26" s="1"/>
  <c r="E28" i="26"/>
  <c r="E27" i="26"/>
  <c r="H26" i="26"/>
  <c r="G26" i="26"/>
  <c r="E26" i="26"/>
  <c r="E25" i="26"/>
  <c r="G25" i="26" s="1"/>
  <c r="H25" i="26" s="1"/>
  <c r="E24" i="26"/>
  <c r="E23" i="26"/>
  <c r="H22" i="26"/>
  <c r="G22" i="26"/>
  <c r="E22" i="26"/>
  <c r="E20" i="26"/>
  <c r="G20" i="26" s="1"/>
  <c r="H20" i="26" s="1"/>
  <c r="E18" i="26"/>
  <c r="E17" i="26"/>
  <c r="H16" i="26"/>
  <c r="G16" i="26"/>
  <c r="E16" i="26"/>
  <c r="E15" i="26"/>
  <c r="G15" i="26" s="1"/>
  <c r="H15" i="26" s="1"/>
  <c r="E13" i="26"/>
  <c r="G12" i="26"/>
  <c r="E12" i="26"/>
  <c r="E61" i="11"/>
  <c r="E60" i="11"/>
  <c r="G60" i="11" s="1"/>
  <c r="H60" i="11" s="1"/>
  <c r="E59" i="11"/>
  <c r="G59" i="11" s="1"/>
  <c r="E54" i="11"/>
  <c r="G54" i="11" s="1"/>
  <c r="H54" i="11" s="1"/>
  <c r="E53" i="11"/>
  <c r="G53" i="11" s="1"/>
  <c r="H53" i="11" s="1"/>
  <c r="G52" i="11"/>
  <c r="E52" i="11"/>
  <c r="H52" i="11" s="1"/>
  <c r="E51" i="11"/>
  <c r="E49" i="11"/>
  <c r="G49" i="11" s="1"/>
  <c r="H49" i="11" s="1"/>
  <c r="E48" i="11"/>
  <c r="G48" i="11" s="1"/>
  <c r="H48" i="11" s="1"/>
  <c r="G46" i="11"/>
  <c r="E46" i="11"/>
  <c r="H46" i="11" s="1"/>
  <c r="E45" i="11"/>
  <c r="E43" i="11"/>
  <c r="G43" i="11" s="1"/>
  <c r="H43" i="11" s="1"/>
  <c r="E42" i="11"/>
  <c r="G42" i="11" s="1"/>
  <c r="H42" i="11" s="1"/>
  <c r="G40" i="11"/>
  <c r="E40" i="11"/>
  <c r="H40" i="11" s="1"/>
  <c r="E38" i="11"/>
  <c r="G38" i="11" s="1"/>
  <c r="E36" i="11"/>
  <c r="G36" i="11" s="1"/>
  <c r="H36" i="11" s="1"/>
  <c r="H32" i="11"/>
  <c r="G32" i="11"/>
  <c r="E32" i="11"/>
  <c r="G30" i="11"/>
  <c r="H30" i="11" s="1"/>
  <c r="E30" i="11"/>
  <c r="G28" i="11"/>
  <c r="E28" i="11"/>
  <c r="H28" i="11" s="1"/>
  <c r="G26" i="11"/>
  <c r="E26" i="11"/>
  <c r="H26" i="11" s="1"/>
  <c r="H25" i="11"/>
  <c r="G25" i="11"/>
  <c r="E25" i="11"/>
  <c r="G24" i="11"/>
  <c r="H24" i="11" s="1"/>
  <c r="E24" i="11"/>
  <c r="G23" i="11"/>
  <c r="E23" i="11"/>
  <c r="H23" i="11" s="1"/>
  <c r="G22" i="11"/>
  <c r="E22" i="11"/>
  <c r="H22" i="11" s="1"/>
  <c r="H20" i="11"/>
  <c r="G20" i="11"/>
  <c r="E20" i="11"/>
  <c r="G19" i="11"/>
  <c r="H19" i="11" s="1"/>
  <c r="E19" i="11"/>
  <c r="G18" i="11"/>
  <c r="E18" i="11"/>
  <c r="H18" i="11" s="1"/>
  <c r="G17" i="11"/>
  <c r="E17" i="11"/>
  <c r="H17" i="11" s="1"/>
  <c r="H16" i="11"/>
  <c r="G16" i="11"/>
  <c r="E16" i="11"/>
  <c r="G15" i="11"/>
  <c r="E15" i="11"/>
  <c r="G13" i="11"/>
  <c r="E13" i="11"/>
  <c r="H13" i="11" s="1"/>
  <c r="G12" i="11"/>
  <c r="E12" i="11"/>
  <c r="H12" i="11" s="1"/>
  <c r="E69" i="12"/>
  <c r="E68" i="12"/>
  <c r="G68" i="12" s="1"/>
  <c r="H68" i="12" s="1"/>
  <c r="E67" i="12"/>
  <c r="G67" i="12" s="1"/>
  <c r="H67" i="12" s="1"/>
  <c r="G66" i="12"/>
  <c r="E66" i="12"/>
  <c r="H66" i="12" s="1"/>
  <c r="E65" i="12"/>
  <c r="G60" i="12"/>
  <c r="E60" i="12"/>
  <c r="H60" i="12" s="1"/>
  <c r="G59" i="12"/>
  <c r="E59" i="12"/>
  <c r="E58" i="12"/>
  <c r="E57" i="12"/>
  <c r="G57" i="12" s="1"/>
  <c r="H57" i="12" s="1"/>
  <c r="G56" i="12"/>
  <c r="E56" i="12"/>
  <c r="H56" i="12" s="1"/>
  <c r="E54" i="12"/>
  <c r="E53" i="12"/>
  <c r="E52" i="12"/>
  <c r="G52" i="12" s="1"/>
  <c r="H52" i="12" s="1"/>
  <c r="G50" i="12"/>
  <c r="E50" i="12"/>
  <c r="H50" i="12" s="1"/>
  <c r="G49" i="12"/>
  <c r="E49" i="12"/>
  <c r="E47" i="12"/>
  <c r="E45" i="12"/>
  <c r="G45" i="12" s="1"/>
  <c r="H45" i="12" s="1"/>
  <c r="G44" i="12"/>
  <c r="E44" i="12"/>
  <c r="H44" i="12" s="1"/>
  <c r="E42" i="12"/>
  <c r="E40" i="12"/>
  <c r="E38" i="12"/>
  <c r="G38" i="12" s="1"/>
  <c r="H38" i="12" s="1"/>
  <c r="G34" i="12"/>
  <c r="H34" i="12" s="1"/>
  <c r="E34" i="12"/>
  <c r="G33" i="12"/>
  <c r="H33" i="12" s="1"/>
  <c r="E33" i="12"/>
  <c r="G31" i="12"/>
  <c r="E31" i="12"/>
  <c r="H31" i="12" s="1"/>
  <c r="H29" i="12"/>
  <c r="G29" i="12"/>
  <c r="E29" i="12"/>
  <c r="G27" i="12"/>
  <c r="H27" i="12" s="1"/>
  <c r="E27" i="12"/>
  <c r="G26" i="12"/>
  <c r="H26" i="12" s="1"/>
  <c r="E26" i="12"/>
  <c r="G25" i="12"/>
  <c r="E25" i="12"/>
  <c r="H25" i="12" s="1"/>
  <c r="H24" i="12"/>
  <c r="G24" i="12"/>
  <c r="E24" i="12"/>
  <c r="G23" i="12"/>
  <c r="H23" i="12" s="1"/>
  <c r="E23" i="12"/>
  <c r="G21" i="12"/>
  <c r="H21" i="12" s="1"/>
  <c r="E21" i="12"/>
  <c r="G20" i="12"/>
  <c r="E20" i="12"/>
  <c r="H20" i="12" s="1"/>
  <c r="H19" i="12"/>
  <c r="G19" i="12"/>
  <c r="E19" i="12"/>
  <c r="G18" i="12"/>
  <c r="H18" i="12" s="1"/>
  <c r="E18" i="12"/>
  <c r="G17" i="12"/>
  <c r="H17" i="12" s="1"/>
  <c r="E17" i="12"/>
  <c r="G16" i="12"/>
  <c r="E16" i="12"/>
  <c r="H16" i="12" s="1"/>
  <c r="H15" i="12"/>
  <c r="G15" i="12"/>
  <c r="E15" i="12"/>
  <c r="G13" i="12"/>
  <c r="H13" i="12" s="1"/>
  <c r="E13" i="12"/>
  <c r="G12" i="12"/>
  <c r="H12" i="12" s="1"/>
  <c r="E12" i="12"/>
  <c r="E75" i="13"/>
  <c r="E74" i="13"/>
  <c r="G74" i="13" s="1"/>
  <c r="H74" i="13" s="1"/>
  <c r="E73" i="13"/>
  <c r="G73" i="13" s="1"/>
  <c r="H73" i="13" s="1"/>
  <c r="G72" i="13"/>
  <c r="E72" i="13"/>
  <c r="H72" i="13" s="1"/>
  <c r="G71" i="13"/>
  <c r="E71" i="13"/>
  <c r="G66" i="13"/>
  <c r="E66" i="13"/>
  <c r="H66" i="13" s="1"/>
  <c r="G65" i="13"/>
  <c r="E65" i="13"/>
  <c r="E64" i="13"/>
  <c r="E63" i="13"/>
  <c r="G63" i="13" s="1"/>
  <c r="H63" i="13" s="1"/>
  <c r="G62" i="13"/>
  <c r="E62" i="13"/>
  <c r="H62" i="13" s="1"/>
  <c r="E61" i="13"/>
  <c r="G61" i="13" s="1"/>
  <c r="E59" i="13"/>
  <c r="E58" i="13"/>
  <c r="G58" i="13" s="1"/>
  <c r="H58" i="13" s="1"/>
  <c r="G57" i="13"/>
  <c r="E57" i="13"/>
  <c r="H57" i="13" s="1"/>
  <c r="G56" i="13"/>
  <c r="E56" i="13"/>
  <c r="E54" i="13"/>
  <c r="E53" i="13"/>
  <c r="G53" i="13" s="1"/>
  <c r="H53" i="13" s="1"/>
  <c r="G52" i="13"/>
  <c r="E52" i="13"/>
  <c r="H52" i="13" s="1"/>
  <c r="E50" i="13"/>
  <c r="G50" i="13" s="1"/>
  <c r="E49" i="13"/>
  <c r="E47" i="13"/>
  <c r="G47" i="13" s="1"/>
  <c r="H47" i="13" s="1"/>
  <c r="G46" i="13"/>
  <c r="E46" i="13"/>
  <c r="H46" i="13" s="1"/>
  <c r="G45" i="13"/>
  <c r="E45" i="13"/>
  <c r="E43" i="13"/>
  <c r="E41" i="13"/>
  <c r="G41" i="13" s="1"/>
  <c r="H41" i="13" s="1"/>
  <c r="G39" i="13"/>
  <c r="E39" i="13"/>
  <c r="H39" i="13" s="1"/>
  <c r="G35" i="13"/>
  <c r="H35" i="13" s="1"/>
  <c r="E35" i="13"/>
  <c r="G34" i="13"/>
  <c r="E34" i="13"/>
  <c r="H34" i="13" s="1"/>
  <c r="H32" i="13"/>
  <c r="G32" i="13"/>
  <c r="E32" i="13"/>
  <c r="G30" i="13"/>
  <c r="H30" i="13" s="1"/>
  <c r="E30" i="13"/>
  <c r="G28" i="13"/>
  <c r="H28" i="13" s="1"/>
  <c r="E28" i="13"/>
  <c r="G27" i="13"/>
  <c r="E27" i="13"/>
  <c r="H27" i="13" s="1"/>
  <c r="H25" i="13"/>
  <c r="G25" i="13"/>
  <c r="E25" i="13"/>
  <c r="G24" i="13"/>
  <c r="H24" i="13" s="1"/>
  <c r="E24" i="13"/>
  <c r="G23" i="13"/>
  <c r="H23" i="13" s="1"/>
  <c r="E23" i="13"/>
  <c r="G22" i="13"/>
  <c r="E22" i="13"/>
  <c r="H22" i="13" s="1"/>
  <c r="H21" i="13"/>
  <c r="G21" i="13"/>
  <c r="E21" i="13"/>
  <c r="H19" i="13"/>
  <c r="G19" i="13"/>
  <c r="E19" i="13"/>
  <c r="G18" i="13"/>
  <c r="H18" i="13" s="1"/>
  <c r="E18" i="13"/>
  <c r="G17" i="13"/>
  <c r="E17" i="13"/>
  <c r="H17" i="13" s="1"/>
  <c r="H16" i="13"/>
  <c r="G16" i="13"/>
  <c r="E16" i="13"/>
  <c r="H15" i="13"/>
  <c r="G15" i="13"/>
  <c r="E15" i="13"/>
  <c r="G13" i="13"/>
  <c r="H13" i="13" s="1"/>
  <c r="E13" i="13"/>
  <c r="G12" i="13"/>
  <c r="E12" i="13"/>
  <c r="H12" i="13" s="1"/>
  <c r="E66" i="14"/>
  <c r="E65" i="14"/>
  <c r="E64" i="14"/>
  <c r="G64" i="14" s="1"/>
  <c r="H64" i="14" s="1"/>
  <c r="G63" i="14"/>
  <c r="E63" i="14"/>
  <c r="H63" i="14" s="1"/>
  <c r="E62" i="14"/>
  <c r="G57" i="14"/>
  <c r="E57" i="14"/>
  <c r="H57" i="14" s="1"/>
  <c r="E56" i="14"/>
  <c r="G56" i="14" s="1"/>
  <c r="E55" i="14"/>
  <c r="E54" i="14"/>
  <c r="G54" i="14" s="1"/>
  <c r="H54" i="14" s="1"/>
  <c r="G53" i="14"/>
  <c r="E53" i="14"/>
  <c r="H53" i="14" s="1"/>
  <c r="E51" i="14"/>
  <c r="E50" i="14"/>
  <c r="E49" i="14"/>
  <c r="G49" i="14" s="1"/>
  <c r="H49" i="14" s="1"/>
  <c r="G47" i="14"/>
  <c r="E47" i="14"/>
  <c r="H47" i="14" s="1"/>
  <c r="E46" i="14"/>
  <c r="E45" i="14"/>
  <c r="E43" i="14"/>
  <c r="G43" i="14" s="1"/>
  <c r="H43" i="14" s="1"/>
  <c r="G42" i="14"/>
  <c r="E42" i="14"/>
  <c r="H42" i="14" s="1"/>
  <c r="E41" i="14"/>
  <c r="E39" i="14"/>
  <c r="E37" i="14"/>
  <c r="G37" i="14" s="1"/>
  <c r="H37" i="14" s="1"/>
  <c r="G35" i="14"/>
  <c r="E35" i="14"/>
  <c r="H35" i="14" s="1"/>
  <c r="G31" i="14"/>
  <c r="H31" i="14" s="1"/>
  <c r="E31" i="14"/>
  <c r="G29" i="14"/>
  <c r="E29" i="14"/>
  <c r="H29" i="14" s="1"/>
  <c r="H27" i="14"/>
  <c r="G27" i="14"/>
  <c r="E27" i="14"/>
  <c r="H26" i="14"/>
  <c r="G26" i="14"/>
  <c r="E26" i="14"/>
  <c r="G24" i="14"/>
  <c r="H24" i="14" s="1"/>
  <c r="E24" i="14"/>
  <c r="G23" i="14"/>
  <c r="E23" i="14"/>
  <c r="H23" i="14" s="1"/>
  <c r="H22" i="14"/>
  <c r="G22" i="14"/>
  <c r="E22" i="14"/>
  <c r="G21" i="14"/>
  <c r="H21" i="14" s="1"/>
  <c r="E21" i="14"/>
  <c r="G20" i="14"/>
  <c r="H20" i="14" s="1"/>
  <c r="E20" i="14"/>
  <c r="G18" i="14"/>
  <c r="E18" i="14"/>
  <c r="H18" i="14" s="1"/>
  <c r="H17" i="14"/>
  <c r="G17" i="14"/>
  <c r="E17" i="14"/>
  <c r="G16" i="14"/>
  <c r="H16" i="14" s="1"/>
  <c r="E16" i="14"/>
  <c r="G15" i="14"/>
  <c r="H15" i="14" s="1"/>
  <c r="E15" i="14"/>
  <c r="G13" i="14"/>
  <c r="E13" i="14"/>
  <c r="H13" i="14" s="1"/>
  <c r="H12" i="14"/>
  <c r="G12" i="14"/>
  <c r="E12" i="14"/>
  <c r="E72" i="15"/>
  <c r="G72" i="15" s="1"/>
  <c r="H72" i="15" s="1"/>
  <c r="G71" i="15"/>
  <c r="E71" i="15"/>
  <c r="H71" i="15" s="1"/>
  <c r="E70" i="15"/>
  <c r="E69" i="15"/>
  <c r="E68" i="15"/>
  <c r="G68" i="15" s="1"/>
  <c r="E63" i="15"/>
  <c r="E62" i="15"/>
  <c r="G62" i="15" s="1"/>
  <c r="H62" i="15" s="1"/>
  <c r="G61" i="15"/>
  <c r="E61" i="15"/>
  <c r="H61" i="15" s="1"/>
  <c r="E60" i="15"/>
  <c r="E59" i="15"/>
  <c r="E58" i="15"/>
  <c r="G58" i="15" s="1"/>
  <c r="H58" i="15" s="1"/>
  <c r="G56" i="15"/>
  <c r="E56" i="15"/>
  <c r="H56" i="15" s="1"/>
  <c r="E55" i="15"/>
  <c r="E54" i="15"/>
  <c r="E53" i="15"/>
  <c r="G53" i="15" s="1"/>
  <c r="H53" i="15" s="1"/>
  <c r="G51" i="15"/>
  <c r="E51" i="15"/>
  <c r="H51" i="15" s="1"/>
  <c r="E50" i="15"/>
  <c r="E49" i="15"/>
  <c r="E47" i="15"/>
  <c r="G47" i="15" s="1"/>
  <c r="H47" i="15" s="1"/>
  <c r="G45" i="15"/>
  <c r="E45" i="15"/>
  <c r="H45" i="15" s="1"/>
  <c r="E44" i="15"/>
  <c r="E43" i="15"/>
  <c r="E41" i="15"/>
  <c r="G41" i="15" s="1"/>
  <c r="H41" i="15" s="1"/>
  <c r="G39" i="15"/>
  <c r="E39" i="15"/>
  <c r="H39" i="15" s="1"/>
  <c r="E37" i="15"/>
  <c r="G33" i="15"/>
  <c r="E33" i="15"/>
  <c r="H33" i="15" s="1"/>
  <c r="H32" i="15"/>
  <c r="G32" i="15"/>
  <c r="E32" i="15"/>
  <c r="H30" i="15"/>
  <c r="G30" i="15"/>
  <c r="E30" i="15"/>
  <c r="G28" i="15"/>
  <c r="H28" i="15" s="1"/>
  <c r="E28" i="15"/>
  <c r="G27" i="15"/>
  <c r="E27" i="15"/>
  <c r="H27" i="15" s="1"/>
  <c r="H25" i="15"/>
  <c r="G25" i="15"/>
  <c r="E25" i="15"/>
  <c r="G24" i="15"/>
  <c r="H24" i="15" s="1"/>
  <c r="E24" i="15"/>
  <c r="G23" i="15"/>
  <c r="H23" i="15" s="1"/>
  <c r="E23" i="15"/>
  <c r="G22" i="15"/>
  <c r="E22" i="15"/>
  <c r="H22" i="15" s="1"/>
  <c r="H21" i="15"/>
  <c r="G21" i="15"/>
  <c r="E21" i="15"/>
  <c r="G19" i="15"/>
  <c r="H19" i="15" s="1"/>
  <c r="E19" i="15"/>
  <c r="G18" i="15"/>
  <c r="H18" i="15" s="1"/>
  <c r="E18" i="15"/>
  <c r="G17" i="15"/>
  <c r="E17" i="15"/>
  <c r="H17" i="15" s="1"/>
  <c r="H16" i="15"/>
  <c r="G16" i="15"/>
  <c r="E16" i="15"/>
  <c r="G15" i="15"/>
  <c r="H15" i="15" s="1"/>
  <c r="E15" i="15"/>
  <c r="G13" i="15"/>
  <c r="H13" i="15" s="1"/>
  <c r="E13" i="15"/>
  <c r="G12" i="15"/>
  <c r="E12" i="15"/>
  <c r="H12" i="15" s="1"/>
  <c r="E64" i="69"/>
  <c r="E63" i="69"/>
  <c r="G63" i="69" s="1"/>
  <c r="H63" i="69" s="1"/>
  <c r="G62" i="69"/>
  <c r="E62" i="69"/>
  <c r="E61" i="69"/>
  <c r="E65" i="69" s="1"/>
  <c r="G56" i="69"/>
  <c r="E56" i="69"/>
  <c r="H56" i="69" s="1"/>
  <c r="E55" i="69"/>
  <c r="E54" i="69"/>
  <c r="G54" i="69" s="1"/>
  <c r="E53" i="69"/>
  <c r="G53" i="69" s="1"/>
  <c r="H53" i="69" s="1"/>
  <c r="G52" i="69"/>
  <c r="E52" i="69"/>
  <c r="E50" i="69"/>
  <c r="G50" i="69" s="1"/>
  <c r="H49" i="69"/>
  <c r="E49" i="69"/>
  <c r="G49" i="69" s="1"/>
  <c r="E48" i="69"/>
  <c r="G48" i="69" s="1"/>
  <c r="H48" i="69" s="1"/>
  <c r="G46" i="69"/>
  <c r="E46" i="69"/>
  <c r="H46" i="69" s="1"/>
  <c r="E45" i="69"/>
  <c r="E44" i="69"/>
  <c r="G44" i="69" s="1"/>
  <c r="E42" i="69"/>
  <c r="G42" i="69" s="1"/>
  <c r="H42" i="69" s="1"/>
  <c r="G41" i="69"/>
  <c r="E41" i="69"/>
  <c r="H41" i="69" s="1"/>
  <c r="G40" i="69"/>
  <c r="E40" i="69"/>
  <c r="H38" i="69"/>
  <c r="E38" i="69"/>
  <c r="G38" i="69" s="1"/>
  <c r="E36" i="69"/>
  <c r="G36" i="69" s="1"/>
  <c r="H36" i="69" s="1"/>
  <c r="G34" i="69"/>
  <c r="E34" i="69"/>
  <c r="H34" i="69" s="1"/>
  <c r="G30" i="69"/>
  <c r="H30" i="69" s="1"/>
  <c r="E30" i="69"/>
  <c r="G28" i="69"/>
  <c r="E28" i="69"/>
  <c r="H28" i="69" s="1"/>
  <c r="H26" i="69"/>
  <c r="G26" i="69"/>
  <c r="E26" i="69"/>
  <c r="G25" i="69"/>
  <c r="E25" i="69"/>
  <c r="H25" i="69" s="1"/>
  <c r="G23" i="69"/>
  <c r="H23" i="69" s="1"/>
  <c r="E23" i="69"/>
  <c r="G22" i="69"/>
  <c r="E22" i="69"/>
  <c r="H22" i="69" s="1"/>
  <c r="H21" i="69"/>
  <c r="G21" i="69"/>
  <c r="E21" i="69"/>
  <c r="G20" i="69"/>
  <c r="H20" i="69" s="1"/>
  <c r="E20" i="69"/>
  <c r="G19" i="69"/>
  <c r="H19" i="69" s="1"/>
  <c r="E19" i="69"/>
  <c r="G17" i="69"/>
  <c r="E17" i="69"/>
  <c r="H17" i="69" s="1"/>
  <c r="H16" i="69"/>
  <c r="G16" i="69"/>
  <c r="E16" i="69"/>
  <c r="G15" i="69"/>
  <c r="H15" i="69" s="1"/>
  <c r="E15" i="69"/>
  <c r="G13" i="69"/>
  <c r="H13" i="69" s="1"/>
  <c r="E13" i="69"/>
  <c r="G12" i="69"/>
  <c r="E12" i="69"/>
  <c r="H12" i="69" s="1"/>
  <c r="E69" i="70"/>
  <c r="G69" i="70" s="1"/>
  <c r="E68" i="70"/>
  <c r="G68" i="70" s="1"/>
  <c r="H68" i="70" s="1"/>
  <c r="G67" i="70"/>
  <c r="E67" i="70"/>
  <c r="E66" i="70"/>
  <c r="E70" i="70" s="1"/>
  <c r="H65" i="70"/>
  <c r="E65" i="70"/>
  <c r="G65" i="70" s="1"/>
  <c r="E60" i="70"/>
  <c r="E59" i="70"/>
  <c r="G59" i="70" s="1"/>
  <c r="E58" i="70"/>
  <c r="G57" i="70"/>
  <c r="E57" i="70"/>
  <c r="E56" i="70"/>
  <c r="G56" i="70" s="1"/>
  <c r="H55" i="70"/>
  <c r="E55" i="70"/>
  <c r="G55" i="70" s="1"/>
  <c r="E53" i="70"/>
  <c r="E52" i="70"/>
  <c r="E51" i="70"/>
  <c r="E50" i="70"/>
  <c r="G50" i="70" s="1"/>
  <c r="E48" i="70"/>
  <c r="E47" i="70"/>
  <c r="G47" i="70" s="1"/>
  <c r="G46" i="70"/>
  <c r="E46" i="70"/>
  <c r="H44" i="70"/>
  <c r="E44" i="70"/>
  <c r="G44" i="70" s="1"/>
  <c r="E42" i="70"/>
  <c r="E41" i="70"/>
  <c r="E40" i="70"/>
  <c r="H38" i="70"/>
  <c r="E38" i="70"/>
  <c r="G38" i="70" s="1"/>
  <c r="E36" i="70"/>
  <c r="G34" i="70"/>
  <c r="E34" i="70"/>
  <c r="G30" i="70"/>
  <c r="H30" i="70" s="1"/>
  <c r="E30" i="70"/>
  <c r="G28" i="70"/>
  <c r="E28" i="70"/>
  <c r="H28" i="70" s="1"/>
  <c r="H26" i="70"/>
  <c r="G26" i="70"/>
  <c r="E26" i="70"/>
  <c r="E25" i="70"/>
  <c r="G25" i="70" s="1"/>
  <c r="H25" i="70" s="1"/>
  <c r="G23" i="70"/>
  <c r="H23" i="70" s="1"/>
  <c r="E23" i="70"/>
  <c r="G22" i="70"/>
  <c r="E22" i="70"/>
  <c r="H22" i="70" s="1"/>
  <c r="G21" i="70"/>
  <c r="H21" i="70" s="1"/>
  <c r="E21" i="70"/>
  <c r="E20" i="70"/>
  <c r="G20" i="70" s="1"/>
  <c r="G19" i="70"/>
  <c r="H19" i="70" s="1"/>
  <c r="E19" i="70"/>
  <c r="G17" i="70"/>
  <c r="E17" i="70"/>
  <c r="H17" i="70" s="1"/>
  <c r="G16" i="70"/>
  <c r="H16" i="70" s="1"/>
  <c r="E16" i="70"/>
  <c r="H15" i="70"/>
  <c r="G15" i="70"/>
  <c r="E15" i="70"/>
  <c r="G13" i="70"/>
  <c r="E13" i="70"/>
  <c r="H13" i="70" s="1"/>
  <c r="G12" i="70"/>
  <c r="E12" i="70"/>
  <c r="H12" i="70" s="1"/>
  <c r="E58" i="71"/>
  <c r="G57" i="71"/>
  <c r="H57" i="71" s="1"/>
  <c r="E57" i="71"/>
  <c r="H56" i="71"/>
  <c r="E56" i="71"/>
  <c r="G56" i="71" s="1"/>
  <c r="G55" i="71"/>
  <c r="G58" i="71" s="1"/>
  <c r="E55" i="71"/>
  <c r="E50" i="71"/>
  <c r="G50" i="71" s="1"/>
  <c r="E49" i="71"/>
  <c r="E48" i="71"/>
  <c r="E47" i="71"/>
  <c r="H45" i="71"/>
  <c r="E45" i="71"/>
  <c r="G45" i="71" s="1"/>
  <c r="G44" i="71"/>
  <c r="E44" i="71"/>
  <c r="G42" i="71"/>
  <c r="E42" i="71"/>
  <c r="E41" i="71"/>
  <c r="E39" i="71"/>
  <c r="G38" i="71"/>
  <c r="E38" i="71"/>
  <c r="E36" i="71"/>
  <c r="G36" i="71" s="1"/>
  <c r="H36" i="71" s="1"/>
  <c r="G34" i="71"/>
  <c r="E34" i="71"/>
  <c r="H34" i="71" s="1"/>
  <c r="H32" i="71"/>
  <c r="G32" i="71"/>
  <c r="E32" i="71"/>
  <c r="G28" i="71"/>
  <c r="H28" i="71" s="1"/>
  <c r="E28" i="71"/>
  <c r="E26" i="71"/>
  <c r="E24" i="71"/>
  <c r="E23" i="71"/>
  <c r="G23" i="71" s="1"/>
  <c r="H23" i="71" s="1"/>
  <c r="G22" i="71"/>
  <c r="H22" i="71" s="1"/>
  <c r="E22" i="71"/>
  <c r="E21" i="71"/>
  <c r="E20" i="71"/>
  <c r="E18" i="71"/>
  <c r="G18" i="71" s="1"/>
  <c r="H18" i="71" s="1"/>
  <c r="G17" i="71"/>
  <c r="H17" i="71" s="1"/>
  <c r="E17" i="71"/>
  <c r="E16" i="71"/>
  <c r="E15" i="71"/>
  <c r="E13" i="71"/>
  <c r="G13" i="71" s="1"/>
  <c r="H13" i="71" s="1"/>
  <c r="G12" i="71"/>
  <c r="E12" i="71"/>
  <c r="G62" i="72"/>
  <c r="H62" i="72" s="1"/>
  <c r="E62" i="72"/>
  <c r="E61" i="72"/>
  <c r="G61" i="72" s="1"/>
  <c r="H61" i="72" s="1"/>
  <c r="G60" i="72"/>
  <c r="E60" i="72"/>
  <c r="H60" i="72" s="1"/>
  <c r="H59" i="72"/>
  <c r="G59" i="72"/>
  <c r="G63" i="72" s="1"/>
  <c r="E59" i="72"/>
  <c r="E63" i="72" s="1"/>
  <c r="H63" i="72" s="1"/>
  <c r="G54" i="72"/>
  <c r="E54" i="72"/>
  <c r="H54" i="72" s="1"/>
  <c r="H53" i="72"/>
  <c r="G53" i="72"/>
  <c r="E53" i="72"/>
  <c r="G52" i="72"/>
  <c r="H52" i="72" s="1"/>
  <c r="E52" i="72"/>
  <c r="E51" i="72"/>
  <c r="G51" i="72" s="1"/>
  <c r="H51" i="72" s="1"/>
  <c r="G50" i="72"/>
  <c r="E50" i="72"/>
  <c r="H50" i="72" s="1"/>
  <c r="H48" i="72"/>
  <c r="G48" i="72"/>
  <c r="E48" i="72"/>
  <c r="G47" i="72"/>
  <c r="H47" i="72" s="1"/>
  <c r="E47" i="72"/>
  <c r="E46" i="72"/>
  <c r="G46" i="72" s="1"/>
  <c r="H46" i="72" s="1"/>
  <c r="G44" i="72"/>
  <c r="E44" i="72"/>
  <c r="H44" i="72" s="1"/>
  <c r="H43" i="72"/>
  <c r="G43" i="72"/>
  <c r="E43" i="72"/>
  <c r="G41" i="72"/>
  <c r="H41" i="72" s="1"/>
  <c r="E41" i="72"/>
  <c r="E39" i="72"/>
  <c r="G39" i="72" s="1"/>
  <c r="H39" i="72" s="1"/>
  <c r="G38" i="72"/>
  <c r="E38" i="72"/>
  <c r="H38" i="72" s="1"/>
  <c r="H36" i="72"/>
  <c r="G36" i="72"/>
  <c r="E36" i="72"/>
  <c r="G34" i="72"/>
  <c r="H34" i="72" s="1"/>
  <c r="E34" i="72"/>
  <c r="E32" i="72"/>
  <c r="G32" i="72" s="1"/>
  <c r="H32" i="72" s="1"/>
  <c r="E28" i="72"/>
  <c r="E26" i="72"/>
  <c r="G26" i="72" s="1"/>
  <c r="H26" i="72" s="1"/>
  <c r="G24" i="72"/>
  <c r="H24" i="72" s="1"/>
  <c r="E24" i="72"/>
  <c r="E23" i="72"/>
  <c r="E22" i="72"/>
  <c r="E21" i="72"/>
  <c r="G21" i="72" s="1"/>
  <c r="H21" i="72" s="1"/>
  <c r="G20" i="72"/>
  <c r="H20" i="72" s="1"/>
  <c r="E20" i="72"/>
  <c r="E18" i="72"/>
  <c r="E17" i="72"/>
  <c r="E16" i="72"/>
  <c r="G16" i="72" s="1"/>
  <c r="H16" i="72" s="1"/>
  <c r="G15" i="72"/>
  <c r="H15" i="72" s="1"/>
  <c r="E15" i="72"/>
  <c r="E13" i="72"/>
  <c r="E12" i="72"/>
  <c r="G71" i="10"/>
  <c r="E71" i="10"/>
  <c r="H71" i="10" s="1"/>
  <c r="H70" i="10"/>
  <c r="G70" i="10"/>
  <c r="E70" i="10"/>
  <c r="G69" i="10"/>
  <c r="H69" i="10" s="1"/>
  <c r="E69" i="10"/>
  <c r="E68" i="10"/>
  <c r="G68" i="10" s="1"/>
  <c r="G63" i="10"/>
  <c r="H63" i="10" s="1"/>
  <c r="E63" i="10"/>
  <c r="E62" i="10"/>
  <c r="G62" i="10" s="1"/>
  <c r="H62" i="10" s="1"/>
  <c r="E61" i="10"/>
  <c r="H60" i="10"/>
  <c r="G60" i="10"/>
  <c r="E60" i="10"/>
  <c r="G59" i="10"/>
  <c r="H59" i="10" s="1"/>
  <c r="E59" i="10"/>
  <c r="E57" i="10"/>
  <c r="E56" i="10"/>
  <c r="H55" i="10"/>
  <c r="G55" i="10"/>
  <c r="E55" i="10"/>
  <c r="G53" i="10"/>
  <c r="H53" i="10" s="1"/>
  <c r="E53" i="10"/>
  <c r="E52" i="10"/>
  <c r="E50" i="10"/>
  <c r="H49" i="10"/>
  <c r="G49" i="10"/>
  <c r="E49" i="10"/>
  <c r="G47" i="10"/>
  <c r="H47" i="10" s="1"/>
  <c r="E47" i="10"/>
  <c r="E46" i="10"/>
  <c r="E44" i="10"/>
  <c r="H42" i="10"/>
  <c r="G42" i="10"/>
  <c r="E42" i="10"/>
  <c r="G40" i="10"/>
  <c r="H40" i="10" s="1"/>
  <c r="E40" i="10"/>
  <c r="E36" i="10"/>
  <c r="E35" i="10"/>
  <c r="E33" i="10"/>
  <c r="G33" i="10" s="1"/>
  <c r="H33" i="10" s="1"/>
  <c r="G31" i="10"/>
  <c r="H31" i="10" s="1"/>
  <c r="E31" i="10"/>
  <c r="E29" i="10"/>
  <c r="E27" i="10"/>
  <c r="E26" i="10"/>
  <c r="G26" i="10" s="1"/>
  <c r="H26" i="10" s="1"/>
  <c r="G25" i="10"/>
  <c r="H25" i="10" s="1"/>
  <c r="E25" i="10"/>
  <c r="E24" i="10"/>
  <c r="E23" i="10"/>
  <c r="E21" i="10"/>
  <c r="G21" i="10" s="1"/>
  <c r="H21" i="10" s="1"/>
  <c r="G20" i="10"/>
  <c r="H20" i="10" s="1"/>
  <c r="E20" i="10"/>
  <c r="E19" i="10"/>
  <c r="E18" i="10"/>
  <c r="E17" i="10"/>
  <c r="G17" i="10" s="1"/>
  <c r="H17" i="10" s="1"/>
  <c r="G16" i="10"/>
  <c r="H16" i="10" s="1"/>
  <c r="E16" i="10"/>
  <c r="E15" i="10"/>
  <c r="E13" i="10"/>
  <c r="E12" i="10"/>
  <c r="G12" i="10" s="1"/>
  <c r="E90" i="17"/>
  <c r="E89" i="17"/>
  <c r="E88" i="17"/>
  <c r="G87" i="17"/>
  <c r="E87" i="17"/>
  <c r="E82" i="17"/>
  <c r="G81" i="17"/>
  <c r="H81" i="17" s="1"/>
  <c r="E81" i="17"/>
  <c r="E80" i="17"/>
  <c r="E79" i="17"/>
  <c r="E78" i="17"/>
  <c r="H76" i="17"/>
  <c r="G76" i="17"/>
  <c r="E76" i="17"/>
  <c r="G75" i="17"/>
  <c r="E75" i="17"/>
  <c r="E74" i="17"/>
  <c r="E72" i="17"/>
  <c r="H71" i="17"/>
  <c r="G71" i="17"/>
  <c r="E71" i="17"/>
  <c r="G70" i="17"/>
  <c r="E70" i="17"/>
  <c r="E68" i="17"/>
  <c r="E67" i="17"/>
  <c r="G65" i="17"/>
  <c r="H65" i="17" s="1"/>
  <c r="E65" i="17"/>
  <c r="E64" i="17"/>
  <c r="G62" i="17"/>
  <c r="E62" i="17"/>
  <c r="H62" i="17" s="1"/>
  <c r="E60" i="17"/>
  <c r="H58" i="17"/>
  <c r="G58" i="17"/>
  <c r="E58" i="17"/>
  <c r="G56" i="17"/>
  <c r="E56" i="17"/>
  <c r="E54" i="17"/>
  <c r="E52" i="17"/>
  <c r="H50" i="17"/>
  <c r="G50" i="17"/>
  <c r="E50" i="17"/>
  <c r="E48" i="17"/>
  <c r="E46" i="17"/>
  <c r="E44" i="17"/>
  <c r="G43" i="17"/>
  <c r="H43" i="17" s="1"/>
  <c r="E43" i="17"/>
  <c r="G42" i="17"/>
  <c r="E42" i="17"/>
  <c r="E41" i="17"/>
  <c r="E40" i="17"/>
  <c r="H39" i="17"/>
  <c r="G39" i="17"/>
  <c r="E39" i="17"/>
  <c r="G38" i="17"/>
  <c r="E38" i="17"/>
  <c r="G37" i="17"/>
  <c r="E37" i="17"/>
  <c r="H37" i="17" s="1"/>
  <c r="E36" i="17"/>
  <c r="H35" i="17"/>
  <c r="G35" i="17"/>
  <c r="E35" i="17"/>
  <c r="E33" i="17"/>
  <c r="E32" i="17"/>
  <c r="E31" i="17"/>
  <c r="H30" i="17"/>
  <c r="G30" i="17"/>
  <c r="E30" i="17"/>
  <c r="E29" i="17"/>
  <c r="E28" i="17"/>
  <c r="E27" i="17"/>
  <c r="H25" i="17"/>
  <c r="G25" i="17"/>
  <c r="E25" i="17"/>
  <c r="G23" i="17"/>
  <c r="E23" i="17"/>
  <c r="E22" i="17"/>
  <c r="H18" i="17"/>
  <c r="G18" i="17"/>
  <c r="E18" i="17"/>
  <c r="G17" i="17"/>
  <c r="H17" i="17" s="1"/>
  <c r="E17" i="17"/>
  <c r="H16" i="17"/>
  <c r="G16" i="17"/>
  <c r="E16" i="17"/>
  <c r="E14" i="17"/>
  <c r="H13" i="17"/>
  <c r="G13" i="17"/>
  <c r="E13" i="17"/>
  <c r="E86" i="18"/>
  <c r="E85" i="18"/>
  <c r="H84" i="18"/>
  <c r="E84" i="18"/>
  <c r="G84" i="18" s="1"/>
  <c r="E83" i="18"/>
  <c r="H78" i="18"/>
  <c r="E78" i="18"/>
  <c r="G78" i="18" s="1"/>
  <c r="E77" i="18"/>
  <c r="E76" i="18"/>
  <c r="E75" i="18"/>
  <c r="E74" i="18"/>
  <c r="G74" i="18" s="1"/>
  <c r="H74" i="18" s="1"/>
  <c r="G72" i="18"/>
  <c r="E72" i="18"/>
  <c r="E71" i="18"/>
  <c r="E70" i="18"/>
  <c r="H68" i="18"/>
  <c r="E68" i="18"/>
  <c r="G68" i="18" s="1"/>
  <c r="G67" i="18"/>
  <c r="E67" i="18"/>
  <c r="E66" i="18"/>
  <c r="G64" i="18"/>
  <c r="H64" i="18" s="1"/>
  <c r="E64" i="18"/>
  <c r="H62" i="18"/>
  <c r="E62" i="18"/>
  <c r="G62" i="18" s="1"/>
  <c r="E61" i="18"/>
  <c r="E59" i="18"/>
  <c r="E57" i="18"/>
  <c r="E55" i="18"/>
  <c r="G55" i="18" s="1"/>
  <c r="H55" i="18" s="1"/>
  <c r="G53" i="18"/>
  <c r="E53" i="18"/>
  <c r="E51" i="18"/>
  <c r="E49" i="18"/>
  <c r="H47" i="18"/>
  <c r="E47" i="18"/>
  <c r="G47" i="18" s="1"/>
  <c r="E45" i="18"/>
  <c r="E43" i="18"/>
  <c r="G42" i="18"/>
  <c r="H42" i="18" s="1"/>
  <c r="E42" i="18"/>
  <c r="H41" i="18"/>
  <c r="E41" i="18"/>
  <c r="G41" i="18" s="1"/>
  <c r="E40" i="18"/>
  <c r="E39" i="18"/>
  <c r="E38" i="18"/>
  <c r="E37" i="18"/>
  <c r="G37" i="18" s="1"/>
  <c r="H37" i="18" s="1"/>
  <c r="G36" i="18"/>
  <c r="E36" i="18"/>
  <c r="E35" i="18"/>
  <c r="E33" i="18"/>
  <c r="H32" i="18"/>
  <c r="E32" i="18"/>
  <c r="G32" i="18" s="1"/>
  <c r="G31" i="18"/>
  <c r="E31" i="18"/>
  <c r="E30" i="18"/>
  <c r="G29" i="18"/>
  <c r="H29" i="18" s="1"/>
  <c r="E29" i="18"/>
  <c r="H28" i="18"/>
  <c r="E28" i="18"/>
  <c r="G28" i="18" s="1"/>
  <c r="E27" i="18"/>
  <c r="E25" i="18"/>
  <c r="G23" i="18"/>
  <c r="E23" i="18"/>
  <c r="E22" i="18"/>
  <c r="G22" i="18" s="1"/>
  <c r="H22" i="18" s="1"/>
  <c r="G18" i="18"/>
  <c r="E18" i="18"/>
  <c r="G17" i="18"/>
  <c r="E17" i="18"/>
  <c r="E16" i="18"/>
  <c r="H14" i="18"/>
  <c r="G14" i="18"/>
  <c r="E14" i="18"/>
  <c r="G13" i="18"/>
  <c r="E13" i="18"/>
  <c r="E82" i="19"/>
  <c r="E81" i="19"/>
  <c r="E80" i="19"/>
  <c r="H79" i="19"/>
  <c r="E79" i="19"/>
  <c r="G79" i="19" s="1"/>
  <c r="E74" i="19"/>
  <c r="E73" i="19"/>
  <c r="G73" i="19" s="1"/>
  <c r="H73" i="19" s="1"/>
  <c r="E72" i="19"/>
  <c r="E71" i="19"/>
  <c r="H69" i="19"/>
  <c r="E69" i="19"/>
  <c r="G69" i="19" s="1"/>
  <c r="H68" i="19"/>
  <c r="E68" i="19"/>
  <c r="G68" i="19" s="1"/>
  <c r="G66" i="19"/>
  <c r="E66" i="19"/>
  <c r="E65" i="19"/>
  <c r="E64" i="19"/>
  <c r="E62" i="19"/>
  <c r="G62" i="19" s="1"/>
  <c r="H62" i="19" s="1"/>
  <c r="E61" i="19"/>
  <c r="E59" i="19"/>
  <c r="E57" i="19"/>
  <c r="E55" i="19"/>
  <c r="G55" i="19" s="1"/>
  <c r="H55" i="19" s="1"/>
  <c r="E53" i="19"/>
  <c r="E51" i="19"/>
  <c r="E49" i="19"/>
  <c r="G49" i="19" s="1"/>
  <c r="H47" i="19"/>
  <c r="E47" i="19"/>
  <c r="G47" i="19" s="1"/>
  <c r="E45" i="19"/>
  <c r="E43" i="19"/>
  <c r="E42" i="19"/>
  <c r="H41" i="19"/>
  <c r="E41" i="19"/>
  <c r="G41" i="19" s="1"/>
  <c r="E40" i="19"/>
  <c r="E39" i="19"/>
  <c r="E38" i="19"/>
  <c r="E37" i="19"/>
  <c r="G37" i="19" s="1"/>
  <c r="H37" i="19" s="1"/>
  <c r="E36" i="19"/>
  <c r="E35" i="19"/>
  <c r="H33" i="19"/>
  <c r="E33" i="19"/>
  <c r="G33" i="19" s="1"/>
  <c r="H32" i="19"/>
  <c r="E32" i="19"/>
  <c r="G32" i="19" s="1"/>
  <c r="E31" i="19"/>
  <c r="E30" i="19"/>
  <c r="E29" i="19"/>
  <c r="H28" i="19"/>
  <c r="E28" i="19"/>
  <c r="G28" i="19" s="1"/>
  <c r="E27" i="19"/>
  <c r="E25" i="19"/>
  <c r="G23" i="19"/>
  <c r="E23" i="19"/>
  <c r="E22" i="19"/>
  <c r="G22" i="19" s="1"/>
  <c r="H22" i="19" s="1"/>
  <c r="G18" i="19"/>
  <c r="E18" i="19"/>
  <c r="E17" i="19"/>
  <c r="G16" i="19"/>
  <c r="E16" i="19"/>
  <c r="H16" i="19" s="1"/>
  <c r="H14" i="19"/>
  <c r="G14" i="19"/>
  <c r="E14" i="19"/>
  <c r="E13" i="19"/>
  <c r="E81" i="20"/>
  <c r="E80" i="20"/>
  <c r="H79" i="20"/>
  <c r="E79" i="20"/>
  <c r="G79" i="20" s="1"/>
  <c r="E74" i="20"/>
  <c r="E73" i="20"/>
  <c r="G73" i="20" s="1"/>
  <c r="H73" i="20" s="1"/>
  <c r="E72" i="20"/>
  <c r="E71" i="20"/>
  <c r="G69" i="20"/>
  <c r="E69" i="20"/>
  <c r="E68" i="20"/>
  <c r="G68" i="20" s="1"/>
  <c r="H68" i="20" s="1"/>
  <c r="E66" i="20"/>
  <c r="E65" i="20"/>
  <c r="E64" i="20"/>
  <c r="H62" i="20"/>
  <c r="E62" i="20"/>
  <c r="G62" i="20" s="1"/>
  <c r="E61" i="20"/>
  <c r="E59" i="20"/>
  <c r="E57" i="20"/>
  <c r="E55" i="20"/>
  <c r="G55" i="20" s="1"/>
  <c r="H55" i="20" s="1"/>
  <c r="E53" i="20"/>
  <c r="E51" i="20"/>
  <c r="E49" i="20"/>
  <c r="E47" i="20"/>
  <c r="G47" i="20" s="1"/>
  <c r="H47" i="20" s="1"/>
  <c r="E45" i="20"/>
  <c r="E43" i="20"/>
  <c r="H42" i="20"/>
  <c r="E42" i="20"/>
  <c r="G42" i="20" s="1"/>
  <c r="H41" i="20"/>
  <c r="E41" i="20"/>
  <c r="G41" i="20" s="1"/>
  <c r="E40" i="20"/>
  <c r="E39" i="20"/>
  <c r="E38" i="20"/>
  <c r="E37" i="20"/>
  <c r="G37" i="20" s="1"/>
  <c r="H37" i="20" s="1"/>
  <c r="E36" i="20"/>
  <c r="E35" i="20"/>
  <c r="G33" i="20"/>
  <c r="E33" i="20"/>
  <c r="E32" i="20"/>
  <c r="G32" i="20" s="1"/>
  <c r="H32" i="20" s="1"/>
  <c r="E31" i="20"/>
  <c r="E30" i="20"/>
  <c r="E29" i="20"/>
  <c r="H28" i="20"/>
  <c r="E28" i="20"/>
  <c r="G28" i="20" s="1"/>
  <c r="G27" i="20"/>
  <c r="E27" i="20"/>
  <c r="E25" i="20"/>
  <c r="E23" i="20"/>
  <c r="E22" i="20"/>
  <c r="G22" i="20" s="1"/>
  <c r="H22" i="20" s="1"/>
  <c r="G18" i="20"/>
  <c r="E18" i="20"/>
  <c r="H18" i="20" s="1"/>
  <c r="H17" i="20"/>
  <c r="G17" i="20"/>
  <c r="E17" i="20"/>
  <c r="G16" i="20"/>
  <c r="E16" i="20"/>
  <c r="H16" i="20" s="1"/>
  <c r="G14" i="20"/>
  <c r="H14" i="20" s="1"/>
  <c r="E14" i="20"/>
  <c r="E13" i="20"/>
  <c r="E72" i="21"/>
  <c r="G71" i="21"/>
  <c r="E71" i="21"/>
  <c r="H71" i="21" s="1"/>
  <c r="E70" i="21"/>
  <c r="G70" i="21" s="1"/>
  <c r="H70" i="21" s="1"/>
  <c r="E65" i="21"/>
  <c r="H64" i="21"/>
  <c r="E64" i="21"/>
  <c r="G64" i="21" s="1"/>
  <c r="G63" i="21"/>
  <c r="E63" i="21"/>
  <c r="E62" i="21"/>
  <c r="E60" i="21"/>
  <c r="E59" i="21"/>
  <c r="G59" i="21" s="1"/>
  <c r="H59" i="21" s="1"/>
  <c r="E57" i="21"/>
  <c r="E56" i="21"/>
  <c r="E55" i="21"/>
  <c r="E53" i="21"/>
  <c r="G53" i="21" s="1"/>
  <c r="H53" i="21" s="1"/>
  <c r="E52" i="21"/>
  <c r="E50" i="21"/>
  <c r="E48" i="21"/>
  <c r="G48" i="21" s="1"/>
  <c r="E46" i="21"/>
  <c r="G46" i="21" s="1"/>
  <c r="H46" i="21" s="1"/>
  <c r="E44" i="21"/>
  <c r="E42" i="21"/>
  <c r="E40" i="21"/>
  <c r="H38" i="21"/>
  <c r="E38" i="21"/>
  <c r="G38" i="21" s="1"/>
  <c r="E36" i="21"/>
  <c r="E34" i="21"/>
  <c r="G33" i="21"/>
  <c r="E33" i="21"/>
  <c r="H33" i="21" s="1"/>
  <c r="E32" i="21"/>
  <c r="G32" i="21" s="1"/>
  <c r="H32" i="21" s="1"/>
  <c r="E31" i="21"/>
  <c r="E29" i="21"/>
  <c r="E28" i="21"/>
  <c r="H27" i="21"/>
  <c r="E27" i="21"/>
  <c r="G27" i="21" s="1"/>
  <c r="G26" i="21"/>
  <c r="E26" i="21"/>
  <c r="E25" i="21"/>
  <c r="E24" i="21"/>
  <c r="E22" i="21"/>
  <c r="G22" i="21" s="1"/>
  <c r="E20" i="21"/>
  <c r="E19" i="21"/>
  <c r="G15" i="21"/>
  <c r="E15" i="21"/>
  <c r="H14" i="21"/>
  <c r="G14" i="21"/>
  <c r="E14" i="21"/>
  <c r="E13" i="21"/>
  <c r="E73" i="22"/>
  <c r="E72" i="22"/>
  <c r="H71" i="22"/>
  <c r="E71" i="22"/>
  <c r="G71" i="22" s="1"/>
  <c r="E70" i="22"/>
  <c r="H65" i="22"/>
  <c r="G65" i="22"/>
  <c r="E65" i="22"/>
  <c r="H64" i="22"/>
  <c r="E64" i="22"/>
  <c r="G64" i="22" s="1"/>
  <c r="E63" i="22"/>
  <c r="E62" i="22"/>
  <c r="E60" i="22"/>
  <c r="G60" i="22" s="1"/>
  <c r="E59" i="22"/>
  <c r="E57" i="22"/>
  <c r="E56" i="22"/>
  <c r="E55" i="22"/>
  <c r="G55" i="22" s="1"/>
  <c r="H55" i="22" s="1"/>
  <c r="E53" i="22"/>
  <c r="E52" i="22"/>
  <c r="E50" i="22"/>
  <c r="E48" i="22"/>
  <c r="E46" i="22"/>
  <c r="G46" i="22" s="1"/>
  <c r="E44" i="22"/>
  <c r="E42" i="22"/>
  <c r="E40" i="22"/>
  <c r="E38" i="22"/>
  <c r="G36" i="22"/>
  <c r="E36" i="22"/>
  <c r="E34" i="22"/>
  <c r="E33" i="22"/>
  <c r="G33" i="22" s="1"/>
  <c r="H33" i="22" s="1"/>
  <c r="E32" i="22"/>
  <c r="G31" i="22"/>
  <c r="E31" i="22"/>
  <c r="E29" i="22"/>
  <c r="E28" i="22"/>
  <c r="H27" i="22"/>
  <c r="E27" i="22"/>
  <c r="G27" i="22" s="1"/>
  <c r="E26" i="22"/>
  <c r="E25" i="22"/>
  <c r="E24" i="22"/>
  <c r="E22" i="22"/>
  <c r="G20" i="22"/>
  <c r="E20" i="22"/>
  <c r="E19" i="22"/>
  <c r="G19" i="22" s="1"/>
  <c r="G15" i="22"/>
  <c r="E15" i="22"/>
  <c r="H15" i="22" s="1"/>
  <c r="G14" i="22"/>
  <c r="E14" i="22"/>
  <c r="E13" i="22"/>
  <c r="E72" i="23"/>
  <c r="H71" i="23"/>
  <c r="G71" i="23"/>
  <c r="E71" i="23"/>
  <c r="E70" i="23"/>
  <c r="E65" i="23"/>
  <c r="E64" i="23"/>
  <c r="G64" i="23" s="1"/>
  <c r="E63" i="23"/>
  <c r="H62" i="23"/>
  <c r="E62" i="23"/>
  <c r="G62" i="23" s="1"/>
  <c r="H60" i="23"/>
  <c r="G60" i="23"/>
  <c r="E60" i="23"/>
  <c r="E59" i="23"/>
  <c r="H57" i="23"/>
  <c r="G57" i="23"/>
  <c r="E57" i="23"/>
  <c r="G56" i="23"/>
  <c r="E56" i="23"/>
  <c r="H56" i="23" s="1"/>
  <c r="H55" i="23"/>
  <c r="G55" i="23"/>
  <c r="E55" i="23"/>
  <c r="E53" i="23"/>
  <c r="G52" i="23"/>
  <c r="H52" i="23" s="1"/>
  <c r="E52" i="23"/>
  <c r="G50" i="23"/>
  <c r="E50" i="23"/>
  <c r="G48" i="23"/>
  <c r="H48" i="23" s="1"/>
  <c r="E48" i="23"/>
  <c r="E46" i="23"/>
  <c r="H44" i="23"/>
  <c r="G44" i="23"/>
  <c r="E44" i="23"/>
  <c r="G42" i="23"/>
  <c r="H42" i="23" s="1"/>
  <c r="E42" i="23"/>
  <c r="H40" i="23"/>
  <c r="G40" i="23"/>
  <c r="E40" i="23"/>
  <c r="E38" i="23"/>
  <c r="H36" i="23"/>
  <c r="G36" i="23"/>
  <c r="E36" i="23"/>
  <c r="G34" i="23"/>
  <c r="E34" i="23"/>
  <c r="H33" i="23"/>
  <c r="G33" i="23"/>
  <c r="E33" i="23"/>
  <c r="E32" i="23"/>
  <c r="G31" i="23"/>
  <c r="H31" i="23" s="1"/>
  <c r="E31" i="23"/>
  <c r="G29" i="23"/>
  <c r="E29" i="23"/>
  <c r="H29" i="23" s="1"/>
  <c r="G28" i="23"/>
  <c r="H28" i="23" s="1"/>
  <c r="E28" i="23"/>
  <c r="E27" i="23"/>
  <c r="H26" i="23"/>
  <c r="G26" i="23"/>
  <c r="E26" i="23"/>
  <c r="G25" i="23"/>
  <c r="H25" i="23" s="1"/>
  <c r="E25" i="23"/>
  <c r="H24" i="23"/>
  <c r="G24" i="23"/>
  <c r="E24" i="23"/>
  <c r="E22" i="23"/>
  <c r="H20" i="23"/>
  <c r="G20" i="23"/>
  <c r="E20" i="23"/>
  <c r="G19" i="23"/>
  <c r="E19" i="23"/>
  <c r="H19" i="23" s="1"/>
  <c r="G15" i="23"/>
  <c r="E15" i="23"/>
  <c r="E14" i="23"/>
  <c r="E13" i="23"/>
  <c r="E72" i="24"/>
  <c r="G72" i="24" s="1"/>
  <c r="H72" i="24" s="1"/>
  <c r="H71" i="24"/>
  <c r="G71" i="24"/>
  <c r="E71" i="24"/>
  <c r="E70" i="24"/>
  <c r="H65" i="24"/>
  <c r="G65" i="24"/>
  <c r="E65" i="24"/>
  <c r="E64" i="24"/>
  <c r="G63" i="24"/>
  <c r="H63" i="24" s="1"/>
  <c r="E63" i="24"/>
  <c r="E62" i="24"/>
  <c r="G60" i="24"/>
  <c r="H60" i="24" s="1"/>
  <c r="E60" i="24"/>
  <c r="E59" i="24"/>
  <c r="G57" i="24"/>
  <c r="H57" i="24" s="1"/>
  <c r="E57" i="24"/>
  <c r="E56" i="24"/>
  <c r="H55" i="24"/>
  <c r="G55" i="24"/>
  <c r="E55" i="24"/>
  <c r="E53" i="24"/>
  <c r="G52" i="24"/>
  <c r="H52" i="24" s="1"/>
  <c r="E52" i="24"/>
  <c r="E50" i="24"/>
  <c r="G50" i="24" s="1"/>
  <c r="H50" i="24" s="1"/>
  <c r="G48" i="24"/>
  <c r="H48" i="24" s="1"/>
  <c r="E48" i="24"/>
  <c r="E46" i="24"/>
  <c r="G44" i="24"/>
  <c r="H44" i="24" s="1"/>
  <c r="E44" i="24"/>
  <c r="E42" i="24"/>
  <c r="G40" i="24"/>
  <c r="H40" i="24" s="1"/>
  <c r="E40" i="24"/>
  <c r="E38" i="24"/>
  <c r="G36" i="24"/>
  <c r="H36" i="24" s="1"/>
  <c r="E36" i="24"/>
  <c r="G34" i="24"/>
  <c r="H34" i="24" s="1"/>
  <c r="E34" i="24"/>
  <c r="H33" i="24"/>
  <c r="G33" i="24"/>
  <c r="E33" i="24"/>
  <c r="E32" i="24"/>
  <c r="G31" i="24"/>
  <c r="H31" i="24" s="1"/>
  <c r="E31" i="24"/>
  <c r="H29" i="24"/>
  <c r="E29" i="24"/>
  <c r="G29" i="24" s="1"/>
  <c r="G28" i="24"/>
  <c r="H28" i="24" s="1"/>
  <c r="E28" i="24"/>
  <c r="E27" i="24"/>
  <c r="G26" i="24"/>
  <c r="H26" i="24" s="1"/>
  <c r="E26" i="24"/>
  <c r="G25" i="24"/>
  <c r="E25" i="24"/>
  <c r="H25" i="24" s="1"/>
  <c r="G24" i="24"/>
  <c r="H24" i="24" s="1"/>
  <c r="E24" i="24"/>
  <c r="E22" i="24"/>
  <c r="G20" i="24"/>
  <c r="H20" i="24" s="1"/>
  <c r="E20" i="24"/>
  <c r="E19" i="24"/>
  <c r="E15" i="24"/>
  <c r="H14" i="24"/>
  <c r="E14" i="24"/>
  <c r="G14" i="24" s="1"/>
  <c r="G13" i="24"/>
  <c r="E13" i="24"/>
  <c r="E77" i="25"/>
  <c r="G76" i="25"/>
  <c r="H76" i="25" s="1"/>
  <c r="E76" i="25"/>
  <c r="E75" i="25"/>
  <c r="H74" i="25"/>
  <c r="G74" i="25"/>
  <c r="E74" i="25"/>
  <c r="E69" i="25"/>
  <c r="H68" i="25"/>
  <c r="G68" i="25"/>
  <c r="E68" i="25"/>
  <c r="H67" i="25"/>
  <c r="G67" i="25"/>
  <c r="E67" i="25"/>
  <c r="H66" i="25"/>
  <c r="G66" i="25"/>
  <c r="E66" i="25"/>
  <c r="E65" i="25"/>
  <c r="G63" i="25"/>
  <c r="H63" i="25" s="1"/>
  <c r="E63" i="25"/>
  <c r="G62" i="25"/>
  <c r="E62" i="25"/>
  <c r="G61" i="25"/>
  <c r="H61" i="25" s="1"/>
  <c r="E61" i="25"/>
  <c r="E59" i="25"/>
  <c r="H58" i="25"/>
  <c r="G58" i="25"/>
  <c r="E58" i="25"/>
  <c r="G57" i="25"/>
  <c r="H57" i="25" s="1"/>
  <c r="E57" i="25"/>
  <c r="H55" i="25"/>
  <c r="G55" i="25"/>
  <c r="E55" i="25"/>
  <c r="E53" i="25"/>
  <c r="H52" i="25"/>
  <c r="G52" i="25"/>
  <c r="E52" i="25"/>
  <c r="E50" i="25"/>
  <c r="H48" i="25"/>
  <c r="G48" i="25"/>
  <c r="E48" i="25"/>
  <c r="E46" i="25"/>
  <c r="G44" i="25"/>
  <c r="H44" i="25" s="1"/>
  <c r="E44" i="25"/>
  <c r="G42" i="25"/>
  <c r="E42" i="25"/>
  <c r="H42" i="25" s="1"/>
  <c r="H40" i="25"/>
  <c r="G40" i="25"/>
  <c r="E40" i="25"/>
  <c r="E38" i="25"/>
  <c r="G36" i="25"/>
  <c r="H36" i="25" s="1"/>
  <c r="E36" i="25"/>
  <c r="G34" i="25"/>
  <c r="H34" i="25" s="1"/>
  <c r="E34" i="25"/>
  <c r="H33" i="25"/>
  <c r="G33" i="25"/>
  <c r="E33" i="25"/>
  <c r="E32" i="25"/>
  <c r="H31" i="25"/>
  <c r="G31" i="25"/>
  <c r="E31" i="25"/>
  <c r="G29" i="25"/>
  <c r="H29" i="25" s="1"/>
  <c r="E29" i="25"/>
  <c r="H28" i="25"/>
  <c r="G28" i="25"/>
  <c r="E28" i="25"/>
  <c r="E27" i="25"/>
  <c r="H26" i="25"/>
  <c r="G26" i="25"/>
  <c r="E26" i="25"/>
  <c r="E25" i="25"/>
  <c r="H24" i="25"/>
  <c r="G24" i="25"/>
  <c r="E24" i="25"/>
  <c r="E22" i="25"/>
  <c r="H20" i="25"/>
  <c r="G20" i="25"/>
  <c r="E20" i="25"/>
  <c r="H19" i="25"/>
  <c r="G19" i="25"/>
  <c r="E19" i="25"/>
  <c r="E15" i="25"/>
  <c r="H14" i="25"/>
  <c r="E14" i="25"/>
  <c r="G14" i="25" s="1"/>
  <c r="E13" i="25"/>
  <c r="H81" i="73"/>
  <c r="G81" i="73"/>
  <c r="E81" i="73"/>
  <c r="H80" i="73"/>
  <c r="G80" i="73"/>
  <c r="E80" i="73"/>
  <c r="E79" i="73"/>
  <c r="G74" i="73"/>
  <c r="H74" i="73" s="1"/>
  <c r="E74" i="73"/>
  <c r="E73" i="73"/>
  <c r="G72" i="73"/>
  <c r="H72" i="73" s="1"/>
  <c r="E72" i="73"/>
  <c r="E71" i="73"/>
  <c r="G71" i="73" s="1"/>
  <c r="H71" i="73" s="1"/>
  <c r="G69" i="73"/>
  <c r="H69" i="73" s="1"/>
  <c r="E69" i="73"/>
  <c r="E68" i="73"/>
  <c r="E66" i="73"/>
  <c r="G65" i="73"/>
  <c r="H65" i="73" s="1"/>
  <c r="E65" i="73"/>
  <c r="G64" i="73"/>
  <c r="H64" i="73" s="1"/>
  <c r="E64" i="73"/>
  <c r="E62" i="73"/>
  <c r="H61" i="73"/>
  <c r="G61" i="73"/>
  <c r="E61" i="73"/>
  <c r="E59" i="73"/>
  <c r="H57" i="73"/>
  <c r="G57" i="73"/>
  <c r="E57" i="73"/>
  <c r="E55" i="73"/>
  <c r="G53" i="73"/>
  <c r="E53" i="73"/>
  <c r="E51" i="73"/>
  <c r="G51" i="73" s="1"/>
  <c r="G49" i="73"/>
  <c r="E49" i="73"/>
  <c r="H49" i="73" s="1"/>
  <c r="E47" i="73"/>
  <c r="G45" i="73"/>
  <c r="E45" i="73"/>
  <c r="H45" i="73" s="1"/>
  <c r="E43" i="73"/>
  <c r="E42" i="73"/>
  <c r="E41" i="73"/>
  <c r="G41" i="73" s="1"/>
  <c r="H41" i="73" s="1"/>
  <c r="G40" i="73"/>
  <c r="E40" i="73"/>
  <c r="H40" i="73" s="1"/>
  <c r="H39" i="73"/>
  <c r="G39" i="73"/>
  <c r="E39" i="73"/>
  <c r="E38" i="73"/>
  <c r="E37" i="73"/>
  <c r="G36" i="73"/>
  <c r="E36" i="73"/>
  <c r="H36" i="73" s="1"/>
  <c r="E35" i="73"/>
  <c r="G33" i="73"/>
  <c r="E33" i="73"/>
  <c r="H32" i="73"/>
  <c r="G32" i="73"/>
  <c r="E32" i="73"/>
  <c r="G31" i="73"/>
  <c r="E31" i="73"/>
  <c r="H31" i="73" s="1"/>
  <c r="G30" i="73"/>
  <c r="E30" i="73"/>
  <c r="H30" i="73" s="1"/>
  <c r="E29" i="73"/>
  <c r="E28" i="73"/>
  <c r="G28" i="73" s="1"/>
  <c r="G27" i="73"/>
  <c r="E27" i="73"/>
  <c r="H27" i="73" s="1"/>
  <c r="H25" i="73"/>
  <c r="G25" i="73"/>
  <c r="E25" i="73"/>
  <c r="G23" i="73"/>
  <c r="E23" i="73"/>
  <c r="E22" i="73"/>
  <c r="H18" i="73"/>
  <c r="G18" i="73"/>
  <c r="E18" i="73"/>
  <c r="G17" i="73"/>
  <c r="H17" i="73" s="1"/>
  <c r="E17" i="73"/>
  <c r="H16" i="73"/>
  <c r="G16" i="73"/>
  <c r="E16" i="73"/>
  <c r="E14" i="73"/>
  <c r="H13" i="73"/>
  <c r="G13" i="73"/>
  <c r="E13" i="73"/>
  <c r="H89" i="74"/>
  <c r="G89" i="74"/>
  <c r="E89" i="74"/>
  <c r="G88" i="74"/>
  <c r="E88" i="74"/>
  <c r="E87" i="74"/>
  <c r="G86" i="74"/>
  <c r="E86" i="74"/>
  <c r="H86" i="74" s="1"/>
  <c r="E81" i="74"/>
  <c r="G80" i="74"/>
  <c r="E80" i="74"/>
  <c r="H80" i="74" s="1"/>
  <c r="G79" i="74"/>
  <c r="E79" i="74"/>
  <c r="E78" i="74"/>
  <c r="H77" i="74"/>
  <c r="E77" i="74"/>
  <c r="G77" i="74" s="1"/>
  <c r="G75" i="74"/>
  <c r="E75" i="74"/>
  <c r="H75" i="74" s="1"/>
  <c r="H74" i="74"/>
  <c r="G74" i="74"/>
  <c r="E74" i="74"/>
  <c r="E73" i="74"/>
  <c r="G71" i="74"/>
  <c r="E71" i="74"/>
  <c r="G70" i="74"/>
  <c r="E70" i="74"/>
  <c r="H70" i="74" s="1"/>
  <c r="E69" i="74"/>
  <c r="G67" i="74"/>
  <c r="E67" i="74"/>
  <c r="H66" i="74"/>
  <c r="G66" i="74"/>
  <c r="E66" i="74"/>
  <c r="G64" i="74"/>
  <c r="E64" i="74"/>
  <c r="H64" i="74" s="1"/>
  <c r="G63" i="74"/>
  <c r="E63" i="74"/>
  <c r="H63" i="74" s="1"/>
  <c r="E61" i="74"/>
  <c r="H59" i="74"/>
  <c r="E59" i="74"/>
  <c r="G59" i="74" s="1"/>
  <c r="G57" i="74"/>
  <c r="E57" i="74"/>
  <c r="H57" i="74" s="1"/>
  <c r="H55" i="74"/>
  <c r="G55" i="74"/>
  <c r="E55" i="74"/>
  <c r="G53" i="74"/>
  <c r="E53" i="74"/>
  <c r="G51" i="74"/>
  <c r="E51" i="74"/>
  <c r="G49" i="74"/>
  <c r="E49" i="74"/>
  <c r="H49" i="74" s="1"/>
  <c r="H47" i="74"/>
  <c r="E47" i="74"/>
  <c r="G47" i="74" s="1"/>
  <c r="G45" i="74"/>
  <c r="E45" i="74"/>
  <c r="E43" i="74"/>
  <c r="G42" i="74"/>
  <c r="E42" i="74"/>
  <c r="H42" i="74" s="1"/>
  <c r="E41" i="74"/>
  <c r="E40" i="74"/>
  <c r="E39" i="74"/>
  <c r="G39" i="74" s="1"/>
  <c r="H39" i="74" s="1"/>
  <c r="G38" i="74"/>
  <c r="E38" i="74"/>
  <c r="H38" i="74" s="1"/>
  <c r="G37" i="74"/>
  <c r="H37" i="74" s="1"/>
  <c r="E37" i="74"/>
  <c r="G36" i="74"/>
  <c r="E36" i="74"/>
  <c r="E35" i="74"/>
  <c r="G33" i="74"/>
  <c r="E33" i="74"/>
  <c r="H33" i="74" s="1"/>
  <c r="E32" i="74"/>
  <c r="G31" i="74"/>
  <c r="E31" i="74"/>
  <c r="G30" i="74"/>
  <c r="H30" i="74" s="1"/>
  <c r="E30" i="74"/>
  <c r="G29" i="74"/>
  <c r="E29" i="74"/>
  <c r="H29" i="74" s="1"/>
  <c r="G28" i="74"/>
  <c r="E28" i="74"/>
  <c r="H28" i="74" s="1"/>
  <c r="E27" i="74"/>
  <c r="E25" i="74"/>
  <c r="G23" i="74"/>
  <c r="E23" i="74"/>
  <c r="H23" i="74" s="1"/>
  <c r="G22" i="74"/>
  <c r="H22" i="74" s="1"/>
  <c r="E22" i="74"/>
  <c r="G18" i="74"/>
  <c r="H18" i="74" s="1"/>
  <c r="E18" i="74"/>
  <c r="E17" i="74"/>
  <c r="H16" i="74"/>
  <c r="G16" i="74"/>
  <c r="E16" i="74"/>
  <c r="E14" i="74"/>
  <c r="G13" i="74"/>
  <c r="H13" i="74" s="1"/>
  <c r="E13" i="74"/>
  <c r="E87" i="75"/>
  <c r="G86" i="75"/>
  <c r="E86" i="75"/>
  <c r="G85" i="75"/>
  <c r="E85" i="75"/>
  <c r="H85" i="75" s="1"/>
  <c r="H84" i="75"/>
  <c r="E84" i="75"/>
  <c r="G84" i="75" s="1"/>
  <c r="E83" i="75"/>
  <c r="G78" i="75"/>
  <c r="H78" i="75" s="1"/>
  <c r="E78" i="75"/>
  <c r="G77" i="75"/>
  <c r="E77" i="75"/>
  <c r="G76" i="75"/>
  <c r="E76" i="75"/>
  <c r="H76" i="75" s="1"/>
  <c r="G75" i="75"/>
  <c r="E75" i="75"/>
  <c r="H75" i="75" s="1"/>
  <c r="E74" i="75"/>
  <c r="G74" i="75" s="1"/>
  <c r="G72" i="75"/>
  <c r="E72" i="75"/>
  <c r="G71" i="75"/>
  <c r="H71" i="75" s="1"/>
  <c r="E71" i="75"/>
  <c r="G70" i="75"/>
  <c r="E70" i="75"/>
  <c r="H70" i="75" s="1"/>
  <c r="E68" i="75"/>
  <c r="E67" i="75"/>
  <c r="E66" i="75"/>
  <c r="G66" i="75" s="1"/>
  <c r="G64" i="75"/>
  <c r="E64" i="75"/>
  <c r="H64" i="75" s="1"/>
  <c r="E62" i="75"/>
  <c r="G61" i="75"/>
  <c r="E61" i="75"/>
  <c r="E59" i="75"/>
  <c r="G57" i="75"/>
  <c r="E57" i="75"/>
  <c r="H57" i="75" s="1"/>
  <c r="E55" i="75"/>
  <c r="G55" i="75" s="1"/>
  <c r="H55" i="75" s="1"/>
  <c r="E53" i="75"/>
  <c r="G51" i="75"/>
  <c r="H51" i="75" s="1"/>
  <c r="E51" i="75"/>
  <c r="G49" i="75"/>
  <c r="E49" i="75"/>
  <c r="H49" i="75" s="1"/>
  <c r="E47" i="75"/>
  <c r="E45" i="75"/>
  <c r="E43" i="75"/>
  <c r="G42" i="75"/>
  <c r="E42" i="75"/>
  <c r="H42" i="75" s="1"/>
  <c r="H41" i="75"/>
  <c r="G41" i="75"/>
  <c r="E41" i="75"/>
  <c r="E40" i="75"/>
  <c r="G40" i="75" s="1"/>
  <c r="G39" i="75"/>
  <c r="E39" i="75"/>
  <c r="H39" i="75" s="1"/>
  <c r="G38" i="75"/>
  <c r="E38" i="75"/>
  <c r="H38" i="75" s="1"/>
  <c r="H37" i="75"/>
  <c r="E37" i="75"/>
  <c r="G37" i="75" s="1"/>
  <c r="G36" i="75"/>
  <c r="E36" i="75"/>
  <c r="G35" i="75"/>
  <c r="H35" i="75" s="1"/>
  <c r="E35" i="75"/>
  <c r="G33" i="75"/>
  <c r="E33" i="75"/>
  <c r="H33" i="75" s="1"/>
  <c r="E32" i="75"/>
  <c r="E31" i="75"/>
  <c r="H30" i="75"/>
  <c r="E30" i="75"/>
  <c r="G30" i="75" s="1"/>
  <c r="G29" i="75"/>
  <c r="E29" i="75"/>
  <c r="H29" i="75" s="1"/>
  <c r="E28" i="75"/>
  <c r="E27" i="75"/>
  <c r="G25" i="75"/>
  <c r="E25" i="75"/>
  <c r="G23" i="75"/>
  <c r="E23" i="75"/>
  <c r="H23" i="75" s="1"/>
  <c r="E22" i="75"/>
  <c r="G22" i="75" s="1"/>
  <c r="H22" i="75" s="1"/>
  <c r="H18" i="75"/>
  <c r="G18" i="75"/>
  <c r="E18" i="75"/>
  <c r="E17" i="75"/>
  <c r="G16" i="75"/>
  <c r="H16" i="75" s="1"/>
  <c r="E16" i="75"/>
  <c r="G14" i="75"/>
  <c r="E14" i="75"/>
  <c r="H14" i="75" s="1"/>
  <c r="G13" i="75"/>
  <c r="E13" i="75"/>
  <c r="G82" i="76"/>
  <c r="H81" i="76"/>
  <c r="G81" i="76"/>
  <c r="E81" i="76"/>
  <c r="E82" i="76" s="1"/>
  <c r="G80" i="76"/>
  <c r="E80" i="76"/>
  <c r="H80" i="76" s="1"/>
  <c r="G79" i="76"/>
  <c r="E79" i="76"/>
  <c r="H79" i="76" s="1"/>
  <c r="G74" i="76"/>
  <c r="E74" i="76"/>
  <c r="H74" i="76" s="1"/>
  <c r="H73" i="76"/>
  <c r="G73" i="76"/>
  <c r="E73" i="76"/>
  <c r="G72" i="76"/>
  <c r="E72" i="76"/>
  <c r="E71" i="76"/>
  <c r="G69" i="76"/>
  <c r="E69" i="76"/>
  <c r="H69" i="76" s="1"/>
  <c r="E68" i="76"/>
  <c r="G66" i="76"/>
  <c r="E66" i="76"/>
  <c r="E65" i="76"/>
  <c r="G64" i="76"/>
  <c r="E64" i="76"/>
  <c r="H64" i="76" s="1"/>
  <c r="G62" i="76"/>
  <c r="E62" i="76"/>
  <c r="E61" i="76"/>
  <c r="H59" i="76"/>
  <c r="E59" i="76"/>
  <c r="G59" i="76" s="1"/>
  <c r="G57" i="76"/>
  <c r="E57" i="76"/>
  <c r="H57" i="76" s="1"/>
  <c r="H55" i="76"/>
  <c r="G55" i="76"/>
  <c r="E55" i="76"/>
  <c r="G53" i="76"/>
  <c r="E53" i="76"/>
  <c r="G51" i="76"/>
  <c r="E51" i="76"/>
  <c r="G49" i="76"/>
  <c r="E49" i="76"/>
  <c r="H49" i="76" s="1"/>
  <c r="E47" i="76"/>
  <c r="G45" i="76"/>
  <c r="E45" i="76"/>
  <c r="H43" i="76"/>
  <c r="G43" i="76"/>
  <c r="E43" i="76"/>
  <c r="G42" i="76"/>
  <c r="E42" i="76"/>
  <c r="H42" i="76" s="1"/>
  <c r="G41" i="76"/>
  <c r="E41" i="76"/>
  <c r="H41" i="76" s="1"/>
  <c r="E40" i="76"/>
  <c r="H39" i="76"/>
  <c r="E39" i="76"/>
  <c r="G39" i="76" s="1"/>
  <c r="G38" i="76"/>
  <c r="E38" i="76"/>
  <c r="H38" i="76" s="1"/>
  <c r="H37" i="76"/>
  <c r="G37" i="76"/>
  <c r="E37" i="76"/>
  <c r="G36" i="76"/>
  <c r="E36" i="76"/>
  <c r="G35" i="76"/>
  <c r="E35" i="76"/>
  <c r="G33" i="76"/>
  <c r="E33" i="76"/>
  <c r="H33" i="76" s="1"/>
  <c r="E32" i="76"/>
  <c r="G32" i="76" s="1"/>
  <c r="G31" i="76"/>
  <c r="E31" i="76"/>
  <c r="E30" i="76"/>
  <c r="G29" i="76"/>
  <c r="E29" i="76"/>
  <c r="H29" i="76" s="1"/>
  <c r="E28" i="76"/>
  <c r="E27" i="76"/>
  <c r="E25" i="76"/>
  <c r="G25" i="76" s="1"/>
  <c r="H25" i="76" s="1"/>
  <c r="E23" i="76"/>
  <c r="G22" i="76"/>
  <c r="H22" i="76" s="1"/>
  <c r="E22" i="76"/>
  <c r="H18" i="76"/>
  <c r="G18" i="76"/>
  <c r="E18" i="76"/>
  <c r="E17" i="76"/>
  <c r="G16" i="76"/>
  <c r="H16" i="76" s="1"/>
  <c r="E16" i="76"/>
  <c r="G14" i="76"/>
  <c r="H14" i="76" s="1"/>
  <c r="E14" i="76"/>
  <c r="H13" i="76"/>
  <c r="G13" i="76"/>
  <c r="E13" i="76"/>
  <c r="E82" i="77"/>
  <c r="E81" i="77"/>
  <c r="G80" i="77"/>
  <c r="E80" i="77"/>
  <c r="H80" i="77" s="1"/>
  <c r="E79" i="77"/>
  <c r="G74" i="77"/>
  <c r="E74" i="77"/>
  <c r="H74" i="77" s="1"/>
  <c r="E73" i="77"/>
  <c r="E72" i="77"/>
  <c r="E71" i="77"/>
  <c r="G69" i="77"/>
  <c r="E69" i="77"/>
  <c r="H69" i="77" s="1"/>
  <c r="E68" i="77"/>
  <c r="G66" i="77"/>
  <c r="E66" i="77"/>
  <c r="E65" i="77"/>
  <c r="G64" i="77"/>
  <c r="E64" i="77"/>
  <c r="H64" i="77" s="1"/>
  <c r="E62" i="77"/>
  <c r="G61" i="77"/>
  <c r="E61" i="77"/>
  <c r="E59" i="77"/>
  <c r="G57" i="77"/>
  <c r="E57" i="77"/>
  <c r="H57" i="77" s="1"/>
  <c r="E55" i="77"/>
  <c r="E53" i="77"/>
  <c r="E51" i="77"/>
  <c r="G49" i="77"/>
  <c r="E49" i="77"/>
  <c r="H49" i="77" s="1"/>
  <c r="E47" i="77"/>
  <c r="G45" i="77"/>
  <c r="E45" i="77"/>
  <c r="E43" i="77"/>
  <c r="G42" i="77"/>
  <c r="E42" i="77"/>
  <c r="H42" i="77" s="1"/>
  <c r="E41" i="77"/>
  <c r="G40" i="77"/>
  <c r="E40" i="77"/>
  <c r="E39" i="77"/>
  <c r="G38" i="77"/>
  <c r="E38" i="77"/>
  <c r="H38" i="77" s="1"/>
  <c r="E37" i="77"/>
  <c r="E36" i="77"/>
  <c r="E35" i="77"/>
  <c r="G33" i="77"/>
  <c r="E33" i="77"/>
  <c r="H33" i="77" s="1"/>
  <c r="E32" i="77"/>
  <c r="G31" i="77"/>
  <c r="E31" i="77"/>
  <c r="E30" i="77"/>
  <c r="G29" i="77"/>
  <c r="E29" i="77"/>
  <c r="H29" i="77" s="1"/>
  <c r="E28" i="77"/>
  <c r="G27" i="77"/>
  <c r="E27" i="77"/>
  <c r="E25" i="77"/>
  <c r="G23" i="77"/>
  <c r="E23" i="77"/>
  <c r="H23" i="77" s="1"/>
  <c r="E22" i="77"/>
  <c r="G18" i="77"/>
  <c r="H18" i="77" s="1"/>
  <c r="E18" i="77"/>
  <c r="E17" i="77"/>
  <c r="G16" i="77"/>
  <c r="E16" i="77"/>
  <c r="H14" i="77"/>
  <c r="G14" i="77"/>
  <c r="E14" i="77"/>
  <c r="G13" i="77"/>
  <c r="H13" i="77" s="1"/>
  <c r="E13" i="77"/>
  <c r="G72" i="78"/>
  <c r="E72" i="78"/>
  <c r="G71" i="78"/>
  <c r="E71" i="78"/>
  <c r="H71" i="78" s="1"/>
  <c r="E70" i="78"/>
  <c r="G70" i="78" s="1"/>
  <c r="G73" i="78" s="1"/>
  <c r="G65" i="78"/>
  <c r="E65" i="78"/>
  <c r="H65" i="78" s="1"/>
  <c r="G64" i="78"/>
  <c r="E64" i="78"/>
  <c r="E63" i="78"/>
  <c r="E62" i="78"/>
  <c r="G62" i="78" s="1"/>
  <c r="G60" i="78"/>
  <c r="E60" i="78"/>
  <c r="H60" i="78" s="1"/>
  <c r="G59" i="78"/>
  <c r="E59" i="78"/>
  <c r="G57" i="78"/>
  <c r="E57" i="78"/>
  <c r="G56" i="78"/>
  <c r="E56" i="78"/>
  <c r="G55" i="78"/>
  <c r="E55" i="78"/>
  <c r="H55" i="78" s="1"/>
  <c r="E53" i="78"/>
  <c r="G53" i="78" s="1"/>
  <c r="E52" i="78"/>
  <c r="G50" i="78"/>
  <c r="E50" i="78"/>
  <c r="G48" i="78"/>
  <c r="E48" i="78"/>
  <c r="H48" i="78" s="1"/>
  <c r="G46" i="78"/>
  <c r="E46" i="78"/>
  <c r="E44" i="78"/>
  <c r="E42" i="78"/>
  <c r="G42" i="78" s="1"/>
  <c r="G40" i="78"/>
  <c r="E40" i="78"/>
  <c r="H40" i="78" s="1"/>
  <c r="G38" i="78"/>
  <c r="E38" i="78"/>
  <c r="G36" i="78"/>
  <c r="E36" i="78"/>
  <c r="G34" i="78"/>
  <c r="E34" i="78"/>
  <c r="G33" i="78"/>
  <c r="E33" i="78"/>
  <c r="H33" i="78" s="1"/>
  <c r="E32" i="78"/>
  <c r="G32" i="78" s="1"/>
  <c r="E31" i="78"/>
  <c r="G29" i="78"/>
  <c r="E29" i="78"/>
  <c r="G28" i="78"/>
  <c r="E28" i="78"/>
  <c r="H28" i="78" s="1"/>
  <c r="G27" i="78"/>
  <c r="E27" i="78"/>
  <c r="E26" i="78"/>
  <c r="E25" i="78"/>
  <c r="G25" i="78" s="1"/>
  <c r="G24" i="78"/>
  <c r="E24" i="78"/>
  <c r="H24" i="78" s="1"/>
  <c r="G22" i="78"/>
  <c r="E22" i="78"/>
  <c r="G20" i="78"/>
  <c r="E20" i="78"/>
  <c r="G19" i="78"/>
  <c r="E19" i="78"/>
  <c r="G15" i="78"/>
  <c r="H15" i="78" s="1"/>
  <c r="E15" i="78"/>
  <c r="G14" i="78"/>
  <c r="E14" i="78"/>
  <c r="H13" i="78"/>
  <c r="G13" i="78"/>
  <c r="E13" i="78"/>
  <c r="E73" i="79"/>
  <c r="E72" i="79"/>
  <c r="G71" i="79"/>
  <c r="E71" i="79"/>
  <c r="H71" i="79" s="1"/>
  <c r="E70" i="79"/>
  <c r="G65" i="79"/>
  <c r="E65" i="79"/>
  <c r="H65" i="79" s="1"/>
  <c r="E64" i="79"/>
  <c r="E63" i="79"/>
  <c r="E62" i="79"/>
  <c r="G60" i="79"/>
  <c r="E60" i="79"/>
  <c r="H60" i="79" s="1"/>
  <c r="E59" i="79"/>
  <c r="G57" i="79"/>
  <c r="E57" i="79"/>
  <c r="E56" i="79"/>
  <c r="G55" i="79"/>
  <c r="E55" i="79"/>
  <c r="H55" i="79" s="1"/>
  <c r="E53" i="79"/>
  <c r="E52" i="79"/>
  <c r="E50" i="79"/>
  <c r="G50" i="79" s="1"/>
  <c r="H50" i="79" s="1"/>
  <c r="G48" i="79"/>
  <c r="E48" i="79"/>
  <c r="H48" i="79" s="1"/>
  <c r="E46" i="79"/>
  <c r="E44" i="79"/>
  <c r="H42" i="79"/>
  <c r="G42" i="79"/>
  <c r="E42" i="79"/>
  <c r="E40" i="79"/>
  <c r="E38" i="79"/>
  <c r="E36" i="79"/>
  <c r="E34" i="79"/>
  <c r="E33" i="79"/>
  <c r="H32" i="79"/>
  <c r="G32" i="79"/>
  <c r="E32" i="79"/>
  <c r="G31" i="79"/>
  <c r="E31" i="79"/>
  <c r="E29" i="79"/>
  <c r="G29" i="79" s="1"/>
  <c r="H29" i="79" s="1"/>
  <c r="E28" i="79"/>
  <c r="E27" i="79"/>
  <c r="G26" i="79"/>
  <c r="E26" i="79"/>
  <c r="G25" i="79"/>
  <c r="E25" i="79"/>
  <c r="H25" i="79" s="1"/>
  <c r="E24" i="79"/>
  <c r="E22" i="79"/>
  <c r="E20" i="79"/>
  <c r="G20" i="79" s="1"/>
  <c r="G19" i="79"/>
  <c r="H19" i="79" s="1"/>
  <c r="E19" i="79"/>
  <c r="H15" i="79"/>
  <c r="G15" i="79"/>
  <c r="E15" i="79"/>
  <c r="E14" i="79"/>
  <c r="G13" i="79"/>
  <c r="E13" i="79"/>
  <c r="E8" i="79"/>
  <c r="G8" i="79" s="1"/>
  <c r="H8" i="79" s="1"/>
  <c r="E73" i="80"/>
  <c r="E72" i="80"/>
  <c r="G72" i="80" s="1"/>
  <c r="H72" i="80" s="1"/>
  <c r="E71" i="80"/>
  <c r="E70" i="80"/>
  <c r="G70" i="80" s="1"/>
  <c r="H70" i="80" s="1"/>
  <c r="E65" i="80"/>
  <c r="G64" i="80"/>
  <c r="E64" i="80"/>
  <c r="H64" i="80" s="1"/>
  <c r="G63" i="80"/>
  <c r="E63" i="80"/>
  <c r="E62" i="80"/>
  <c r="E60" i="80"/>
  <c r="G59" i="80"/>
  <c r="H59" i="80" s="1"/>
  <c r="E59" i="80"/>
  <c r="E57" i="80"/>
  <c r="G56" i="80"/>
  <c r="E56" i="80"/>
  <c r="H56" i="80" s="1"/>
  <c r="E55" i="80"/>
  <c r="E53" i="80"/>
  <c r="E52" i="80"/>
  <c r="E50" i="80"/>
  <c r="G50" i="80" s="1"/>
  <c r="H50" i="80" s="1"/>
  <c r="E48" i="80"/>
  <c r="E46" i="80"/>
  <c r="G46" i="80" s="1"/>
  <c r="H46" i="80" s="1"/>
  <c r="E44" i="80"/>
  <c r="G42" i="80"/>
  <c r="E42" i="80"/>
  <c r="E40" i="80"/>
  <c r="G38" i="80"/>
  <c r="E38" i="80"/>
  <c r="H38" i="80" s="1"/>
  <c r="G36" i="80"/>
  <c r="E36" i="80"/>
  <c r="E34" i="80"/>
  <c r="E33" i="80"/>
  <c r="H32" i="80"/>
  <c r="G32" i="80"/>
  <c r="E32" i="80"/>
  <c r="E31" i="80"/>
  <c r="G29" i="80"/>
  <c r="E29" i="80"/>
  <c r="H29" i="80" s="1"/>
  <c r="E28" i="80"/>
  <c r="E27" i="80"/>
  <c r="G26" i="80"/>
  <c r="E26" i="80"/>
  <c r="E25" i="80"/>
  <c r="G25" i="80" s="1"/>
  <c r="H25" i="80" s="1"/>
  <c r="E24" i="80"/>
  <c r="E22" i="80"/>
  <c r="G22" i="80" s="1"/>
  <c r="H22" i="80" s="1"/>
  <c r="E20" i="80"/>
  <c r="G19" i="80"/>
  <c r="E19" i="80"/>
  <c r="G15" i="80"/>
  <c r="H15" i="80" s="1"/>
  <c r="E15" i="80"/>
  <c r="E14" i="80"/>
  <c r="G14" i="80" s="1"/>
  <c r="H14" i="80" s="1"/>
  <c r="G13" i="80"/>
  <c r="H13" i="80" s="1"/>
  <c r="E13" i="80"/>
  <c r="E73" i="81"/>
  <c r="H72" i="81"/>
  <c r="G72" i="81"/>
  <c r="E72" i="81"/>
  <c r="E71" i="81"/>
  <c r="G70" i="81"/>
  <c r="E70" i="81"/>
  <c r="H70" i="81" s="1"/>
  <c r="E65" i="81"/>
  <c r="E64" i="81"/>
  <c r="G64" i="81" s="1"/>
  <c r="H64" i="81" s="1"/>
  <c r="E63" i="81"/>
  <c r="E62" i="81"/>
  <c r="E60" i="81"/>
  <c r="G59" i="81"/>
  <c r="E59" i="81"/>
  <c r="G57" i="81"/>
  <c r="E57" i="81"/>
  <c r="E56" i="81"/>
  <c r="E55" i="81"/>
  <c r="E53" i="81"/>
  <c r="E52" i="81"/>
  <c r="H50" i="81"/>
  <c r="G50" i="81"/>
  <c r="E50" i="81"/>
  <c r="E48" i="81"/>
  <c r="G46" i="81"/>
  <c r="E46" i="81"/>
  <c r="H46" i="81" s="1"/>
  <c r="E44" i="81"/>
  <c r="E42" i="81"/>
  <c r="E40" i="81"/>
  <c r="E38" i="81"/>
  <c r="G38" i="81" s="1"/>
  <c r="H38" i="81" s="1"/>
  <c r="E36" i="81"/>
  <c r="E34" i="81"/>
  <c r="E33" i="81"/>
  <c r="G32" i="81"/>
  <c r="E32" i="81"/>
  <c r="G31" i="81"/>
  <c r="E31" i="81"/>
  <c r="E29" i="81"/>
  <c r="E28" i="81"/>
  <c r="E27" i="81"/>
  <c r="E26" i="81"/>
  <c r="H25" i="81"/>
  <c r="G25" i="81"/>
  <c r="E25" i="81"/>
  <c r="E24" i="81"/>
  <c r="G22" i="81"/>
  <c r="E22" i="81"/>
  <c r="H22" i="81" s="1"/>
  <c r="E20" i="81"/>
  <c r="E19" i="81"/>
  <c r="H15" i="81"/>
  <c r="G15" i="81"/>
  <c r="E15" i="81"/>
  <c r="G14" i="81"/>
  <c r="E14" i="81"/>
  <c r="H14" i="81" s="1"/>
  <c r="G13" i="81"/>
  <c r="H13" i="81" s="1"/>
  <c r="E13" i="81"/>
  <c r="E78" i="82"/>
  <c r="E100" i="82" s="1"/>
  <c r="H77" i="82"/>
  <c r="G77" i="82"/>
  <c r="E77" i="82"/>
  <c r="E76" i="82"/>
  <c r="E75" i="82"/>
  <c r="E74" i="82"/>
  <c r="G69" i="82"/>
  <c r="H69" i="82" s="1"/>
  <c r="E69" i="82"/>
  <c r="E68" i="82"/>
  <c r="G67" i="82"/>
  <c r="E67" i="82"/>
  <c r="H67" i="82" s="1"/>
  <c r="E66" i="82"/>
  <c r="E65" i="82"/>
  <c r="E63" i="82"/>
  <c r="E62" i="82"/>
  <c r="G62" i="82" s="1"/>
  <c r="H62" i="82" s="1"/>
  <c r="E61" i="82"/>
  <c r="E59" i="82"/>
  <c r="G59" i="82" s="1"/>
  <c r="H59" i="82" s="1"/>
  <c r="E58" i="82"/>
  <c r="G57" i="82"/>
  <c r="E57" i="82"/>
  <c r="E55" i="82"/>
  <c r="G53" i="82"/>
  <c r="E53" i="82"/>
  <c r="H53" i="82" s="1"/>
  <c r="G52" i="82"/>
  <c r="E52" i="82"/>
  <c r="E50" i="82"/>
  <c r="E48" i="82"/>
  <c r="H46" i="82"/>
  <c r="G46" i="82"/>
  <c r="E46" i="82"/>
  <c r="E44" i="82"/>
  <c r="G42" i="82"/>
  <c r="E42" i="82"/>
  <c r="H42" i="82" s="1"/>
  <c r="E40" i="82"/>
  <c r="E38" i="82"/>
  <c r="G36" i="82"/>
  <c r="E36" i="82"/>
  <c r="E34" i="82"/>
  <c r="G34" i="82" s="1"/>
  <c r="H34" i="82" s="1"/>
  <c r="E33" i="82"/>
  <c r="E32" i="82"/>
  <c r="G32" i="82" s="1"/>
  <c r="H32" i="82" s="1"/>
  <c r="E31" i="82"/>
  <c r="G29" i="82"/>
  <c r="E29" i="82"/>
  <c r="E28" i="82"/>
  <c r="G27" i="82"/>
  <c r="E27" i="82"/>
  <c r="H27" i="82" s="1"/>
  <c r="G26" i="82"/>
  <c r="E26" i="82"/>
  <c r="E25" i="82"/>
  <c r="E24" i="82"/>
  <c r="G22" i="82"/>
  <c r="H22" i="82" s="1"/>
  <c r="E22" i="82"/>
  <c r="E20" i="82"/>
  <c r="G19" i="82"/>
  <c r="E19" i="82"/>
  <c r="H19" i="82" s="1"/>
  <c r="G15" i="82"/>
  <c r="H15" i="82" s="1"/>
  <c r="E15" i="82"/>
  <c r="H14" i="82"/>
  <c r="G14" i="82"/>
  <c r="E14" i="82"/>
  <c r="G13" i="82"/>
  <c r="E13" i="82"/>
  <c r="D17" i="82"/>
  <c r="E17" i="82" s="1"/>
  <c r="E81" i="16"/>
  <c r="E80" i="16"/>
  <c r="E79" i="16"/>
  <c r="E74" i="16"/>
  <c r="E73" i="16"/>
  <c r="E72" i="16"/>
  <c r="H71" i="16"/>
  <c r="G71" i="16"/>
  <c r="E71" i="16"/>
  <c r="E69" i="16"/>
  <c r="G68" i="16"/>
  <c r="E68" i="16"/>
  <c r="H68" i="16" s="1"/>
  <c r="E66" i="16"/>
  <c r="E65" i="16"/>
  <c r="E64" i="16"/>
  <c r="E62" i="16"/>
  <c r="G62" i="16" s="1"/>
  <c r="H62" i="16" s="1"/>
  <c r="E61" i="16"/>
  <c r="E59" i="16"/>
  <c r="E57" i="16"/>
  <c r="E55" i="16"/>
  <c r="G55" i="16" s="1"/>
  <c r="G53" i="16"/>
  <c r="E53" i="16"/>
  <c r="E51" i="16"/>
  <c r="E49" i="16"/>
  <c r="E47" i="16"/>
  <c r="G45" i="16"/>
  <c r="E45" i="16"/>
  <c r="H43" i="16"/>
  <c r="G43" i="16"/>
  <c r="E43" i="16"/>
  <c r="E42" i="16"/>
  <c r="E41" i="16"/>
  <c r="E40" i="16"/>
  <c r="H39" i="16"/>
  <c r="G39" i="16"/>
  <c r="E39" i="16"/>
  <c r="E38" i="16"/>
  <c r="E37" i="16"/>
  <c r="E36" i="16"/>
  <c r="H35" i="16"/>
  <c r="G35" i="16"/>
  <c r="E35" i="16"/>
  <c r="E33" i="16"/>
  <c r="E32" i="16"/>
  <c r="E31" i="16"/>
  <c r="H30" i="16"/>
  <c r="G30" i="16"/>
  <c r="E30" i="16"/>
  <c r="E29" i="16"/>
  <c r="E28" i="16"/>
  <c r="E27" i="16"/>
  <c r="H25" i="16"/>
  <c r="G25" i="16"/>
  <c r="E25" i="16"/>
  <c r="E23" i="16"/>
  <c r="E22" i="16"/>
  <c r="E18" i="16"/>
  <c r="G18" i="16" s="1"/>
  <c r="H18" i="16" s="1"/>
  <c r="G17" i="16"/>
  <c r="E17" i="16"/>
  <c r="H17" i="16" s="1"/>
  <c r="E16" i="16"/>
  <c r="G14" i="16"/>
  <c r="E14" i="16"/>
  <c r="E13" i="16"/>
  <c r="G13" i="16" s="1"/>
  <c r="E8" i="16"/>
  <c r="E7" i="16"/>
  <c r="A106" i="16"/>
  <c r="A109" i="71"/>
  <c r="A110" i="71" s="1"/>
  <c r="A111" i="71" s="1"/>
  <c r="A112" i="71" s="1"/>
  <c r="A111" i="72"/>
  <c r="A112" i="72" s="1"/>
  <c r="A110" i="72"/>
  <c r="A109" i="72"/>
  <c r="A108" i="72" s="1"/>
  <c r="A107" i="72" s="1"/>
  <c r="A106" i="72" s="1"/>
  <c r="D109" i="72"/>
  <c r="D110" i="72" s="1"/>
  <c r="D111" i="72" s="1"/>
  <c r="D112" i="72" s="1"/>
  <c r="D109" i="71"/>
  <c r="D110" i="71" s="1"/>
  <c r="D111" i="71" s="1"/>
  <c r="D112" i="71" s="1"/>
  <c r="A111" i="70"/>
  <c r="A112" i="70" s="1"/>
  <c r="A110" i="70"/>
  <c r="D109" i="70"/>
  <c r="D110" i="70" s="1"/>
  <c r="D111" i="70" s="1"/>
  <c r="D112" i="70" s="1"/>
  <c r="A109" i="70"/>
  <c r="A108" i="70"/>
  <c r="A107" i="70"/>
  <c r="A106" i="70" s="1"/>
  <c r="A110" i="69"/>
  <c r="A111" i="69" s="1"/>
  <c r="A112" i="69" s="1"/>
  <c r="D109" i="69"/>
  <c r="D110" i="69" s="1"/>
  <c r="D111" i="69" s="1"/>
  <c r="D112" i="69" s="1"/>
  <c r="A109" i="69"/>
  <c r="A108" i="69"/>
  <c r="A107" i="69"/>
  <c r="A106" i="69" s="1"/>
  <c r="N122" i="74"/>
  <c r="D122" i="74"/>
  <c r="N121" i="74"/>
  <c r="D121" i="74"/>
  <c r="N120" i="74"/>
  <c r="D120" i="74"/>
  <c r="N119" i="74"/>
  <c r="L119" i="74"/>
  <c r="D119" i="74"/>
  <c r="N118" i="74"/>
  <c r="D118" i="74"/>
  <c r="N117" i="74"/>
  <c r="D117" i="74"/>
  <c r="N116" i="74"/>
  <c r="D116" i="74"/>
  <c r="K109" i="74"/>
  <c r="K110" i="74" s="1"/>
  <c r="A109" i="74"/>
  <c r="A110" i="74" s="1"/>
  <c r="O105" i="74"/>
  <c r="P105" i="74" s="1"/>
  <c r="E105" i="74"/>
  <c r="B119" i="74" s="1"/>
  <c r="D105" i="74"/>
  <c r="C105" i="74" s="1"/>
  <c r="N122" i="75"/>
  <c r="D122" i="75"/>
  <c r="N121" i="75"/>
  <c r="D121" i="75"/>
  <c r="N120" i="75"/>
  <c r="D120" i="75"/>
  <c r="N119" i="75"/>
  <c r="D119" i="75"/>
  <c r="B119" i="75"/>
  <c r="N118" i="75"/>
  <c r="D118" i="75"/>
  <c r="N117" i="75"/>
  <c r="D117" i="75"/>
  <c r="N116" i="75"/>
  <c r="D116" i="75"/>
  <c r="K109" i="75"/>
  <c r="K110" i="75" s="1"/>
  <c r="A109" i="75"/>
  <c r="A108" i="75" s="1"/>
  <c r="K108" i="75"/>
  <c r="K107" i="75" s="1"/>
  <c r="O105" i="75"/>
  <c r="P105" i="75" s="1"/>
  <c r="E105" i="75"/>
  <c r="F105" i="75" s="1"/>
  <c r="N122" i="76"/>
  <c r="D122" i="76"/>
  <c r="N121" i="76"/>
  <c r="D121" i="76"/>
  <c r="N120" i="76"/>
  <c r="D120" i="76"/>
  <c r="N119" i="76"/>
  <c r="D119" i="76"/>
  <c r="B119" i="76"/>
  <c r="N118" i="76"/>
  <c r="D118" i="76"/>
  <c r="N117" i="76"/>
  <c r="D117" i="76"/>
  <c r="N116" i="76"/>
  <c r="D116" i="76"/>
  <c r="A110" i="76"/>
  <c r="A120" i="76" s="1"/>
  <c r="C120" i="76" s="1"/>
  <c r="K109" i="76"/>
  <c r="K110" i="76" s="1"/>
  <c r="K111" i="76" s="1"/>
  <c r="A109" i="76"/>
  <c r="A108" i="76" s="1"/>
  <c r="O105" i="76"/>
  <c r="P105" i="76" s="1"/>
  <c r="F105" i="76"/>
  <c r="B120" i="76" s="1"/>
  <c r="E105" i="76"/>
  <c r="D105" i="76"/>
  <c r="B118" i="76" s="1"/>
  <c r="C105" i="76"/>
  <c r="B117" i="76" s="1"/>
  <c r="B105" i="76"/>
  <c r="B116" i="76" s="1"/>
  <c r="E100" i="76"/>
  <c r="N122" i="77"/>
  <c r="D122" i="77"/>
  <c r="N121" i="77"/>
  <c r="D121" i="77"/>
  <c r="N120" i="77"/>
  <c r="D120" i="77"/>
  <c r="N119" i="77"/>
  <c r="D119" i="77"/>
  <c r="B119" i="77"/>
  <c r="N118" i="77"/>
  <c r="D118" i="77"/>
  <c r="B118" i="77"/>
  <c r="N117" i="77"/>
  <c r="D117" i="77"/>
  <c r="N116" i="77"/>
  <c r="D116" i="77"/>
  <c r="A110" i="77"/>
  <c r="A120" i="77" s="1"/>
  <c r="K109" i="77"/>
  <c r="K119" i="77" s="1"/>
  <c r="A109" i="77"/>
  <c r="A119" i="77" s="1"/>
  <c r="C119" i="77" s="1"/>
  <c r="A108" i="77"/>
  <c r="A118" i="77" s="1"/>
  <c r="C118" i="77" s="1"/>
  <c r="O105" i="77"/>
  <c r="P105" i="77" s="1"/>
  <c r="N105" i="77"/>
  <c r="M105" i="77" s="1"/>
  <c r="F105" i="77"/>
  <c r="G105" i="77" s="1"/>
  <c r="E105" i="77"/>
  <c r="D105" i="77"/>
  <c r="C105" i="77" s="1"/>
  <c r="E100" i="77"/>
  <c r="N122" i="78"/>
  <c r="D122" i="78"/>
  <c r="N121" i="78"/>
  <c r="D121" i="78"/>
  <c r="N120" i="78"/>
  <c r="D120" i="78"/>
  <c r="A120" i="78"/>
  <c r="N119" i="78"/>
  <c r="D119" i="78"/>
  <c r="B119" i="78"/>
  <c r="A119" i="78"/>
  <c r="C119" i="78" s="1"/>
  <c r="N118" i="78"/>
  <c r="D118" i="78"/>
  <c r="N117" i="78"/>
  <c r="D117" i="78"/>
  <c r="N116" i="78"/>
  <c r="D116" i="78"/>
  <c r="A111" i="78"/>
  <c r="A112" i="78" s="1"/>
  <c r="A122" i="78" s="1"/>
  <c r="A110" i="78"/>
  <c r="K109" i="78"/>
  <c r="K110" i="78" s="1"/>
  <c r="A109" i="78"/>
  <c r="A108" i="78" s="1"/>
  <c r="K108" i="78"/>
  <c r="K107" i="78" s="1"/>
  <c r="K106" i="78" s="1"/>
  <c r="K116" i="78" s="1"/>
  <c r="O105" i="78"/>
  <c r="P105" i="78" s="1"/>
  <c r="E105" i="78"/>
  <c r="F105" i="78" s="1"/>
  <c r="D105" i="78"/>
  <c r="C105" i="78" s="1"/>
  <c r="N122" i="79"/>
  <c r="D122" i="79"/>
  <c r="N121" i="79"/>
  <c r="D121" i="79"/>
  <c r="N120" i="79"/>
  <c r="D120" i="79"/>
  <c r="N119" i="79"/>
  <c r="D119" i="79"/>
  <c r="B119" i="79"/>
  <c r="N118" i="79"/>
  <c r="D118" i="79"/>
  <c r="N117" i="79"/>
  <c r="D117" i="79"/>
  <c r="N116" i="79"/>
  <c r="D116" i="79"/>
  <c r="K109" i="79"/>
  <c r="K119" i="79" s="1"/>
  <c r="A109" i="79"/>
  <c r="A110" i="79" s="1"/>
  <c r="P105" i="79"/>
  <c r="Q105" i="79" s="1"/>
  <c r="O105" i="79"/>
  <c r="L119" i="79" s="1"/>
  <c r="N105" i="79"/>
  <c r="L118" i="79" s="1"/>
  <c r="F105" i="79"/>
  <c r="G105" i="79" s="1"/>
  <c r="E105" i="79"/>
  <c r="D105" i="79"/>
  <c r="B118" i="79" s="1"/>
  <c r="C105" i="79"/>
  <c r="B105" i="79" s="1"/>
  <c r="B116" i="79" s="1"/>
  <c r="E100" i="79"/>
  <c r="N122" i="80"/>
  <c r="D122" i="80"/>
  <c r="N121" i="80"/>
  <c r="D121" i="80"/>
  <c r="N120" i="80"/>
  <c r="D120" i="80"/>
  <c r="A120" i="80"/>
  <c r="N119" i="80"/>
  <c r="D119" i="80"/>
  <c r="A119" i="80"/>
  <c r="N118" i="80"/>
  <c r="D118" i="80"/>
  <c r="B118" i="80"/>
  <c r="N117" i="80"/>
  <c r="D117" i="80"/>
  <c r="N116" i="80"/>
  <c r="D116" i="80"/>
  <c r="A112" i="80"/>
  <c r="A122" i="80" s="1"/>
  <c r="A111" i="80"/>
  <c r="A121" i="80" s="1"/>
  <c r="A110" i="80"/>
  <c r="K109" i="80"/>
  <c r="K110" i="80" s="1"/>
  <c r="A109" i="80"/>
  <c r="A108" i="80"/>
  <c r="A107" i="80" s="1"/>
  <c r="P105" i="80"/>
  <c r="L120" i="80" s="1"/>
  <c r="O105" i="80"/>
  <c r="L119" i="80" s="1"/>
  <c r="N105" i="80"/>
  <c r="L118" i="80" s="1"/>
  <c r="F105" i="80"/>
  <c r="G105" i="80" s="1"/>
  <c r="E105" i="80"/>
  <c r="B119" i="80" s="1"/>
  <c r="C119" i="80" s="1"/>
  <c r="D105" i="80"/>
  <c r="C105" i="80" s="1"/>
  <c r="N122" i="81"/>
  <c r="D122" i="81"/>
  <c r="N121" i="81"/>
  <c r="D121" i="81"/>
  <c r="N120" i="81"/>
  <c r="D120" i="81"/>
  <c r="N119" i="81"/>
  <c r="D119" i="81"/>
  <c r="A119" i="81"/>
  <c r="N118" i="81"/>
  <c r="D118" i="81"/>
  <c r="N117" i="81"/>
  <c r="D117" i="81"/>
  <c r="N116" i="81"/>
  <c r="D116" i="81"/>
  <c r="A110" i="81"/>
  <c r="A120" i="81" s="1"/>
  <c r="K109" i="81"/>
  <c r="K110" i="81" s="1"/>
  <c r="A109" i="81"/>
  <c r="A108" i="81"/>
  <c r="A118" i="81" s="1"/>
  <c r="A107" i="81"/>
  <c r="A117" i="81" s="1"/>
  <c r="A106" i="81"/>
  <c r="A116" i="81" s="1"/>
  <c r="O105" i="81"/>
  <c r="P105" i="81" s="1"/>
  <c r="E105" i="81"/>
  <c r="D105" i="81" s="1"/>
  <c r="N122" i="82"/>
  <c r="D122" i="82"/>
  <c r="N121" i="82"/>
  <c r="D121" i="82"/>
  <c r="N120" i="82"/>
  <c r="D120" i="82"/>
  <c r="N119" i="82"/>
  <c r="D119" i="82"/>
  <c r="B119" i="82"/>
  <c r="N118" i="82"/>
  <c r="D118" i="82"/>
  <c r="N117" i="82"/>
  <c r="D117" i="82"/>
  <c r="N116" i="82"/>
  <c r="D116" i="82"/>
  <c r="K109" i="82"/>
  <c r="K108" i="82" s="1"/>
  <c r="A109" i="82"/>
  <c r="A108" i="82" s="1"/>
  <c r="P105" i="82"/>
  <c r="Q105" i="82" s="1"/>
  <c r="O105" i="82"/>
  <c r="L119" i="82" s="1"/>
  <c r="F105" i="82"/>
  <c r="G105" i="82" s="1"/>
  <c r="E105" i="82"/>
  <c r="D105" i="82" s="1"/>
  <c r="N122" i="73"/>
  <c r="D122" i="73"/>
  <c r="N121" i="73"/>
  <c r="D121" i="73"/>
  <c r="N120" i="73"/>
  <c r="D120" i="73"/>
  <c r="N119" i="73"/>
  <c r="D119" i="73"/>
  <c r="A119" i="73"/>
  <c r="N118" i="73"/>
  <c r="D118" i="73"/>
  <c r="N117" i="73"/>
  <c r="D117" i="73"/>
  <c r="N116" i="73"/>
  <c r="D116" i="73"/>
  <c r="K109" i="73"/>
  <c r="K119" i="73" s="1"/>
  <c r="A109" i="73"/>
  <c r="A110" i="73" s="1"/>
  <c r="A108" i="73"/>
  <c r="A118" i="73" s="1"/>
  <c r="A107" i="73"/>
  <c r="A106" i="73" s="1"/>
  <c r="A116" i="73" s="1"/>
  <c r="O105" i="73"/>
  <c r="L119" i="73" s="1"/>
  <c r="N105" i="73"/>
  <c r="M105" i="73" s="1"/>
  <c r="E105" i="73"/>
  <c r="F105" i="73" s="1"/>
  <c r="D105" i="73"/>
  <c r="C105" i="73" s="1"/>
  <c r="E100" i="71"/>
  <c r="C12" i="9"/>
  <c r="D20" i="74" l="1"/>
  <c r="E20" i="74" s="1"/>
  <c r="E82" i="74" s="1"/>
  <c r="K118" i="78"/>
  <c r="D17" i="23"/>
  <c r="E17" i="23" s="1"/>
  <c r="G17" i="23" s="1"/>
  <c r="H17" i="23" s="1"/>
  <c r="N105" i="74"/>
  <c r="M105" i="74" s="1"/>
  <c r="K108" i="80"/>
  <c r="K107" i="80" s="1"/>
  <c r="K110" i="73"/>
  <c r="K111" i="73" s="1"/>
  <c r="E7" i="47"/>
  <c r="E8" i="47" s="1"/>
  <c r="E7" i="43"/>
  <c r="E8" i="43" s="1"/>
  <c r="E7" i="26"/>
  <c r="E8" i="26" s="1"/>
  <c r="E7" i="53"/>
  <c r="G7" i="53" s="1"/>
  <c r="G8" i="53" s="1"/>
  <c r="E7" i="11"/>
  <c r="E8" i="11" s="1"/>
  <c r="E7" i="38"/>
  <c r="E8" i="38" s="1"/>
  <c r="P105" i="73"/>
  <c r="L118" i="73"/>
  <c r="L119" i="77"/>
  <c r="M119" i="77" s="1"/>
  <c r="M105" i="79"/>
  <c r="N105" i="78"/>
  <c r="N105" i="82"/>
  <c r="M119" i="73"/>
  <c r="Q105" i="80"/>
  <c r="L121" i="80" s="1"/>
  <c r="L120" i="82"/>
  <c r="M119" i="79"/>
  <c r="E7" i="28"/>
  <c r="E8" i="28" s="1"/>
  <c r="K110" i="79"/>
  <c r="K120" i="79" s="1"/>
  <c r="K119" i="75"/>
  <c r="K108" i="76"/>
  <c r="K119" i="76"/>
  <c r="K119" i="82"/>
  <c r="M119" i="82" s="1"/>
  <c r="K117" i="78"/>
  <c r="K108" i="79"/>
  <c r="D45" i="26"/>
  <c r="E45" i="26" s="1"/>
  <c r="E75" i="26" s="1"/>
  <c r="E7" i="57"/>
  <c r="G7" i="57" s="1"/>
  <c r="G8" i="57" s="1"/>
  <c r="E7" i="13"/>
  <c r="E8" i="13" s="1"/>
  <c r="D17" i="25"/>
  <c r="E17" i="25" s="1"/>
  <c r="G17" i="25" s="1"/>
  <c r="E7" i="44"/>
  <c r="E8" i="44" s="1"/>
  <c r="E7" i="50"/>
  <c r="E8" i="50" s="1"/>
  <c r="D49" i="44"/>
  <c r="E49" i="44" s="1"/>
  <c r="E78" i="44" s="1"/>
  <c r="E7" i="56"/>
  <c r="G7" i="56" s="1"/>
  <c r="D36" i="50"/>
  <c r="E36" i="50" s="1"/>
  <c r="G36" i="50" s="1"/>
  <c r="E7" i="49"/>
  <c r="G7" i="49" s="1"/>
  <c r="G8" i="49" s="1"/>
  <c r="D36" i="57"/>
  <c r="E36" i="57" s="1"/>
  <c r="G36" i="57" s="1"/>
  <c r="H36" i="57" s="1"/>
  <c r="E7" i="39"/>
  <c r="E8" i="39" s="1"/>
  <c r="D44" i="39"/>
  <c r="E44" i="39" s="1"/>
  <c r="E72" i="39" s="1"/>
  <c r="D44" i="47"/>
  <c r="E44" i="47" s="1"/>
  <c r="G44" i="47" s="1"/>
  <c r="H44" i="47" s="1"/>
  <c r="E7" i="59"/>
  <c r="G7" i="59" s="1"/>
  <c r="G8" i="59" s="1"/>
  <c r="D49" i="36"/>
  <c r="E49" i="36" s="1"/>
  <c r="E78" i="36" s="1"/>
  <c r="D20" i="77"/>
  <c r="E20" i="77" s="1"/>
  <c r="E75" i="77" s="1"/>
  <c r="E99" i="77" s="1"/>
  <c r="E7" i="58"/>
  <c r="E8" i="58" s="1"/>
  <c r="E7" i="34"/>
  <c r="E8" i="34" s="1"/>
  <c r="E7" i="55"/>
  <c r="E8" i="55" s="1"/>
  <c r="E7" i="46"/>
  <c r="E8" i="46" s="1"/>
  <c r="D47" i="27"/>
  <c r="E47" i="27" s="1"/>
  <c r="G47" i="27" s="1"/>
  <c r="H47" i="27" s="1"/>
  <c r="E7" i="41"/>
  <c r="E8" i="41" s="1"/>
  <c r="E7" i="40"/>
  <c r="G7" i="40" s="1"/>
  <c r="G8" i="40" s="1"/>
  <c r="E7" i="36"/>
  <c r="E8" i="36" s="1"/>
  <c r="E7" i="69"/>
  <c r="E8" i="69" s="1"/>
  <c r="D42" i="31"/>
  <c r="E42" i="31" s="1"/>
  <c r="G42" i="31" s="1"/>
  <c r="H42" i="31" s="1"/>
  <c r="D17" i="81"/>
  <c r="E17" i="81" s="1"/>
  <c r="G17" i="81" s="1"/>
  <c r="E7" i="75"/>
  <c r="E9" i="75" s="1"/>
  <c r="E7" i="22"/>
  <c r="G7" i="22" s="1"/>
  <c r="D45" i="34"/>
  <c r="E45" i="34" s="1"/>
  <c r="G45" i="34" s="1"/>
  <c r="E7" i="31"/>
  <c r="E8" i="31" s="1"/>
  <c r="D49" i="28"/>
  <c r="E49" i="28" s="1"/>
  <c r="G49" i="28" s="1"/>
  <c r="H49" i="28" s="1"/>
  <c r="E7" i="27"/>
  <c r="G7" i="27" s="1"/>
  <c r="G8" i="27" s="1"/>
  <c r="E7" i="37"/>
  <c r="E8" i="37" s="1"/>
  <c r="G13" i="26"/>
  <c r="H23" i="26"/>
  <c r="G27" i="59"/>
  <c r="H27" i="59" s="1"/>
  <c r="H21" i="58"/>
  <c r="G21" i="58"/>
  <c r="H23" i="57"/>
  <c r="G23" i="57"/>
  <c r="G31" i="55"/>
  <c r="H31" i="55" s="1"/>
  <c r="G67" i="54"/>
  <c r="H67" i="54" s="1"/>
  <c r="H39" i="53"/>
  <c r="G23" i="26"/>
  <c r="G37" i="56"/>
  <c r="H37" i="56" s="1"/>
  <c r="H77" i="55"/>
  <c r="H30" i="53"/>
  <c r="E64" i="53"/>
  <c r="G30" i="53"/>
  <c r="G62" i="52"/>
  <c r="G65" i="52" s="1"/>
  <c r="E65" i="52"/>
  <c r="H65" i="52" s="1"/>
  <c r="H49" i="46"/>
  <c r="G49" i="46"/>
  <c r="H52" i="59"/>
  <c r="H49" i="58"/>
  <c r="G36" i="51"/>
  <c r="H36" i="51"/>
  <c r="G22" i="59"/>
  <c r="H22" i="59" s="1"/>
  <c r="H14" i="58"/>
  <c r="E59" i="58"/>
  <c r="G14" i="58"/>
  <c r="G38" i="58"/>
  <c r="H38" i="58" s="1"/>
  <c r="G17" i="57"/>
  <c r="G66" i="42"/>
  <c r="H66" i="42" s="1"/>
  <c r="H27" i="54"/>
  <c r="G27" i="54"/>
  <c r="H43" i="26"/>
  <c r="G83" i="26"/>
  <c r="H83" i="26" s="1"/>
  <c r="G14" i="56"/>
  <c r="H25" i="55"/>
  <c r="G25" i="55"/>
  <c r="G69" i="55" s="1"/>
  <c r="G78" i="55" s="1"/>
  <c r="H50" i="55"/>
  <c r="H63" i="51"/>
  <c r="G66" i="51"/>
  <c r="H66" i="51" s="1"/>
  <c r="G17" i="26"/>
  <c r="H17" i="26" s="1"/>
  <c r="H17" i="59"/>
  <c r="G17" i="59"/>
  <c r="H46" i="59"/>
  <c r="G30" i="58"/>
  <c r="H30" i="58" s="1"/>
  <c r="H41" i="56"/>
  <c r="G52" i="55"/>
  <c r="H52" i="55" s="1"/>
  <c r="H73" i="55"/>
  <c r="G18" i="26"/>
  <c r="H18" i="26" s="1"/>
  <c r="G36" i="59"/>
  <c r="H36" i="59" s="1"/>
  <c r="E7" i="51"/>
  <c r="D38" i="51"/>
  <c r="E38" i="51" s="1"/>
  <c r="E59" i="51" s="1"/>
  <c r="G47" i="26"/>
  <c r="H47" i="26" s="1"/>
  <c r="G27" i="26"/>
  <c r="H27" i="26" s="1"/>
  <c r="H29" i="56"/>
  <c r="H12" i="51"/>
  <c r="G47" i="44"/>
  <c r="H47" i="44" s="1"/>
  <c r="H33" i="26"/>
  <c r="H28" i="26"/>
  <c r="H38" i="26"/>
  <c r="G34" i="59"/>
  <c r="H34" i="59" s="1"/>
  <c r="G25" i="58"/>
  <c r="H25" i="58" s="1"/>
  <c r="H28" i="57"/>
  <c r="G28" i="57"/>
  <c r="G64" i="53"/>
  <c r="G72" i="53" s="1"/>
  <c r="H12" i="53"/>
  <c r="H24" i="26"/>
  <c r="H12" i="26"/>
  <c r="G38" i="26"/>
  <c r="E59" i="59"/>
  <c r="H38" i="59"/>
  <c r="H57" i="59"/>
  <c r="E73" i="56"/>
  <c r="H33" i="54"/>
  <c r="G33" i="54"/>
  <c r="H46" i="52"/>
  <c r="G27" i="49"/>
  <c r="H27" i="49"/>
  <c r="E69" i="48"/>
  <c r="G12" i="48"/>
  <c r="H12" i="48" s="1"/>
  <c r="H12" i="47"/>
  <c r="H53" i="57"/>
  <c r="H52" i="56"/>
  <c r="H60" i="55"/>
  <c r="H26" i="53"/>
  <c r="G39" i="53"/>
  <c r="G46" i="52"/>
  <c r="H63" i="52"/>
  <c r="G27" i="51"/>
  <c r="H27" i="51" s="1"/>
  <c r="H56" i="51"/>
  <c r="G21" i="50"/>
  <c r="H21" i="50" s="1"/>
  <c r="H48" i="48"/>
  <c r="G48" i="48"/>
  <c r="H16" i="45"/>
  <c r="G16" i="45"/>
  <c r="G27" i="43"/>
  <c r="H27" i="43" s="1"/>
  <c r="G47" i="36"/>
  <c r="H47" i="36" s="1"/>
  <c r="G24" i="26"/>
  <c r="G28" i="26"/>
  <c r="G34" i="26"/>
  <c r="H34" i="26" s="1"/>
  <c r="G39" i="26"/>
  <c r="H39" i="26" s="1"/>
  <c r="H30" i="57"/>
  <c r="H47" i="57"/>
  <c r="E64" i="57"/>
  <c r="H64" i="57" s="1"/>
  <c r="H43" i="56"/>
  <c r="G60" i="56"/>
  <c r="H60" i="56" s="1"/>
  <c r="H12" i="55"/>
  <c r="G26" i="55"/>
  <c r="H26" i="55" s="1"/>
  <c r="G42" i="55"/>
  <c r="H42" i="55" s="1"/>
  <c r="G67" i="55"/>
  <c r="H67" i="55" s="1"/>
  <c r="H75" i="55"/>
  <c r="D44" i="54"/>
  <c r="E44" i="54" s="1"/>
  <c r="E7" i="54"/>
  <c r="G28" i="54"/>
  <c r="H28" i="54" s="1"/>
  <c r="H61" i="54"/>
  <c r="G80" i="54"/>
  <c r="H80" i="54" s="1"/>
  <c r="H22" i="53"/>
  <c r="H60" i="53"/>
  <c r="H71" i="53"/>
  <c r="H29" i="52"/>
  <c r="H39" i="52"/>
  <c r="H29" i="51"/>
  <c r="H22" i="50"/>
  <c r="H52" i="49"/>
  <c r="G52" i="49"/>
  <c r="H24" i="48"/>
  <c r="G24" i="48"/>
  <c r="G47" i="45"/>
  <c r="H47" i="45" s="1"/>
  <c r="G23" i="44"/>
  <c r="H23" i="44" s="1"/>
  <c r="E66" i="59"/>
  <c r="H66" i="59" s="1"/>
  <c r="H35" i="56"/>
  <c r="H45" i="56"/>
  <c r="H68" i="56"/>
  <c r="H14" i="55"/>
  <c r="H53" i="55"/>
  <c r="H17" i="54"/>
  <c r="E7" i="52"/>
  <c r="H24" i="52"/>
  <c r="H50" i="51"/>
  <c r="H36" i="49"/>
  <c r="G54" i="49"/>
  <c r="H54" i="49"/>
  <c r="H66" i="45"/>
  <c r="G66" i="45"/>
  <c r="G47" i="42"/>
  <c r="H47" i="42" s="1"/>
  <c r="H20" i="55"/>
  <c r="G12" i="51"/>
  <c r="G64" i="45"/>
  <c r="H64" i="45" s="1"/>
  <c r="H23" i="51"/>
  <c r="G23" i="51"/>
  <c r="G14" i="50"/>
  <c r="H14" i="50" s="1"/>
  <c r="H32" i="50"/>
  <c r="G32" i="50"/>
  <c r="H55" i="46"/>
  <c r="G55" i="46"/>
  <c r="H51" i="45"/>
  <c r="G51" i="45"/>
  <c r="G12" i="40"/>
  <c r="H12" i="40"/>
  <c r="H50" i="48"/>
  <c r="G40" i="57"/>
  <c r="H40" i="57" s="1"/>
  <c r="H23" i="56"/>
  <c r="G28" i="56"/>
  <c r="H28" i="56" s="1"/>
  <c r="H61" i="56"/>
  <c r="H44" i="55"/>
  <c r="H68" i="55"/>
  <c r="H55" i="54"/>
  <c r="G77" i="54"/>
  <c r="H77" i="54" s="1"/>
  <c r="H41" i="53"/>
  <c r="G15" i="53"/>
  <c r="H15" i="53" s="1"/>
  <c r="H54" i="53"/>
  <c r="H19" i="52"/>
  <c r="H57" i="52"/>
  <c r="G64" i="50"/>
  <c r="H64" i="50" s="1"/>
  <c r="H61" i="50"/>
  <c r="H32" i="49"/>
  <c r="G32" i="49"/>
  <c r="H63" i="47"/>
  <c r="G73" i="42"/>
  <c r="H73" i="42" s="1"/>
  <c r="G13" i="39"/>
  <c r="H13" i="39"/>
  <c r="H46" i="55"/>
  <c r="E69" i="55"/>
  <c r="G22" i="49"/>
  <c r="H22" i="49" s="1"/>
  <c r="H76" i="48"/>
  <c r="G76" i="48"/>
  <c r="H41" i="46"/>
  <c r="G54" i="45"/>
  <c r="H54" i="45" s="1"/>
  <c r="G70" i="45"/>
  <c r="H70" i="45" s="1"/>
  <c r="G55" i="26"/>
  <c r="H55" i="26" s="1"/>
  <c r="G61" i="26"/>
  <c r="H61" i="26" s="1"/>
  <c r="G67" i="26"/>
  <c r="H67" i="26" s="1"/>
  <c r="G72" i="26"/>
  <c r="H72" i="26" s="1"/>
  <c r="G82" i="26"/>
  <c r="H82" i="26" s="1"/>
  <c r="G38" i="59"/>
  <c r="G46" i="59"/>
  <c r="G52" i="59"/>
  <c r="G57" i="59"/>
  <c r="G63" i="59"/>
  <c r="G66" i="59" s="1"/>
  <c r="G42" i="58"/>
  <c r="H42" i="58" s="1"/>
  <c r="G49" i="58"/>
  <c r="G55" i="58"/>
  <c r="H55" i="58" s="1"/>
  <c r="G65" i="58"/>
  <c r="G66" i="58" s="1"/>
  <c r="H66" i="58" s="1"/>
  <c r="H63" i="57"/>
  <c r="H18" i="56"/>
  <c r="G29" i="56"/>
  <c r="G62" i="56"/>
  <c r="H62" i="56" s="1"/>
  <c r="H40" i="55"/>
  <c r="H36" i="55"/>
  <c r="G46" i="55"/>
  <c r="H38" i="54"/>
  <c r="H46" i="54"/>
  <c r="G64" i="54"/>
  <c r="H64" i="54" s="1"/>
  <c r="H70" i="54"/>
  <c r="G17" i="53"/>
  <c r="H17" i="53" s="1"/>
  <c r="H45" i="53"/>
  <c r="G62" i="53"/>
  <c r="H62" i="53" s="1"/>
  <c r="H70" i="53"/>
  <c r="H12" i="52"/>
  <c r="E58" i="52"/>
  <c r="H51" i="52"/>
  <c r="H54" i="50"/>
  <c r="G28" i="48"/>
  <c r="H28" i="48" s="1"/>
  <c r="H42" i="48"/>
  <c r="G63" i="41"/>
  <c r="H63" i="41" s="1"/>
  <c r="H48" i="54"/>
  <c r="H47" i="53"/>
  <c r="H52" i="52"/>
  <c r="H17" i="51"/>
  <c r="G17" i="51"/>
  <c r="G25" i="50"/>
  <c r="H25" i="50" s="1"/>
  <c r="H66" i="48"/>
  <c r="G66" i="48"/>
  <c r="E64" i="46"/>
  <c r="H30" i="45"/>
  <c r="G30" i="45"/>
  <c r="H19" i="38"/>
  <c r="G19" i="38"/>
  <c r="H23" i="54"/>
  <c r="H12" i="56"/>
  <c r="H57" i="56"/>
  <c r="H29" i="55"/>
  <c r="H65" i="55"/>
  <c r="H31" i="54"/>
  <c r="G48" i="54"/>
  <c r="G71" i="54"/>
  <c r="H71" i="54" s="1"/>
  <c r="H37" i="53"/>
  <c r="G47" i="53"/>
  <c r="G52" i="52"/>
  <c r="G58" i="52" s="1"/>
  <c r="G66" i="52" s="1"/>
  <c r="G34" i="51"/>
  <c r="H34" i="51" s="1"/>
  <c r="G25" i="49"/>
  <c r="G63" i="49" s="1"/>
  <c r="G72" i="49" s="1"/>
  <c r="G40" i="48"/>
  <c r="H40" i="48" s="1"/>
  <c r="G59" i="45"/>
  <c r="H59" i="45" s="1"/>
  <c r="H21" i="49"/>
  <c r="E63" i="49"/>
  <c r="G21" i="47"/>
  <c r="H21" i="47" s="1"/>
  <c r="H36" i="47"/>
  <c r="G36" i="47"/>
  <c r="E80" i="47"/>
  <c r="D45" i="45"/>
  <c r="E45" i="45" s="1"/>
  <c r="E73" i="45" s="1"/>
  <c r="E7" i="45"/>
  <c r="E86" i="44"/>
  <c r="H82" i="44"/>
  <c r="G19" i="42"/>
  <c r="H19" i="42" s="1"/>
  <c r="G25" i="40"/>
  <c r="H25" i="40" s="1"/>
  <c r="G21" i="49"/>
  <c r="G25" i="46"/>
  <c r="H25" i="46" s="1"/>
  <c r="H53" i="45"/>
  <c r="H65" i="45"/>
  <c r="G45" i="44"/>
  <c r="H45" i="44"/>
  <c r="H60" i="44"/>
  <c r="G60" i="44"/>
  <c r="G82" i="44"/>
  <c r="G86" i="44" s="1"/>
  <c r="G40" i="42"/>
  <c r="H40" i="42"/>
  <c r="G44" i="41"/>
  <c r="H44" i="41" s="1"/>
  <c r="G26" i="41"/>
  <c r="H26" i="41" s="1"/>
  <c r="G22" i="39"/>
  <c r="H22" i="39" s="1"/>
  <c r="H15" i="49"/>
  <c r="G26" i="45"/>
  <c r="H26" i="45" s="1"/>
  <c r="G41" i="45"/>
  <c r="H41" i="45" s="1"/>
  <c r="H77" i="45"/>
  <c r="H12" i="42"/>
  <c r="G46" i="38"/>
  <c r="H46" i="38" s="1"/>
  <c r="G76" i="38"/>
  <c r="G80" i="38" s="1"/>
  <c r="E80" i="38"/>
  <c r="G41" i="34"/>
  <c r="H41" i="34"/>
  <c r="H63" i="34"/>
  <c r="G63" i="34"/>
  <c r="E71" i="49"/>
  <c r="H71" i="49" s="1"/>
  <c r="G15" i="47"/>
  <c r="H15" i="47" s="1"/>
  <c r="G30" i="47"/>
  <c r="H30" i="47" s="1"/>
  <c r="H52" i="47"/>
  <c r="H56" i="45"/>
  <c r="H68" i="45"/>
  <c r="H17" i="44"/>
  <c r="G17" i="44"/>
  <c r="G13" i="43"/>
  <c r="H13" i="43" s="1"/>
  <c r="G13" i="42"/>
  <c r="H13" i="42" s="1"/>
  <c r="G46" i="40"/>
  <c r="H46" i="40" s="1"/>
  <c r="G14" i="39"/>
  <c r="H14" i="39"/>
  <c r="H20" i="46"/>
  <c r="G20" i="46"/>
  <c r="H35" i="46"/>
  <c r="G35" i="46"/>
  <c r="G58" i="45"/>
  <c r="H58" i="45" s="1"/>
  <c r="G69" i="45"/>
  <c r="H69" i="45" s="1"/>
  <c r="H72" i="43"/>
  <c r="G72" i="43"/>
  <c r="H34" i="42"/>
  <c r="G34" i="42"/>
  <c r="H22" i="41"/>
  <c r="H40" i="40"/>
  <c r="H66" i="40"/>
  <c r="H21" i="45"/>
  <c r="G21" i="45"/>
  <c r="G37" i="45"/>
  <c r="H37" i="45" s="1"/>
  <c r="H79" i="45"/>
  <c r="G79" i="45"/>
  <c r="G81" i="45" s="1"/>
  <c r="G19" i="44"/>
  <c r="H19" i="44" s="1"/>
  <c r="H29" i="36"/>
  <c r="G29" i="36"/>
  <c r="G65" i="51"/>
  <c r="H65" i="51" s="1"/>
  <c r="H18" i="49"/>
  <c r="G26" i="47"/>
  <c r="H26" i="47" s="1"/>
  <c r="G80" i="47"/>
  <c r="H12" i="46"/>
  <c r="G71" i="46"/>
  <c r="H71" i="46" s="1"/>
  <c r="H61" i="45"/>
  <c r="H71" i="45"/>
  <c r="G66" i="43"/>
  <c r="H66" i="43"/>
  <c r="G49" i="42"/>
  <c r="H49" i="42"/>
  <c r="G65" i="41"/>
  <c r="H65" i="41" s="1"/>
  <c r="G32" i="40"/>
  <c r="H32" i="40" s="1"/>
  <c r="H73" i="48"/>
  <c r="G77" i="48"/>
  <c r="G14" i="46"/>
  <c r="G64" i="46" s="1"/>
  <c r="G72" i="46" s="1"/>
  <c r="H29" i="46"/>
  <c r="G29" i="46"/>
  <c r="H36" i="44"/>
  <c r="G67" i="44"/>
  <c r="H67" i="44" s="1"/>
  <c r="H72" i="42"/>
  <c r="H19" i="36"/>
  <c r="G19" i="36"/>
  <c r="G26" i="49"/>
  <c r="H26" i="49" s="1"/>
  <c r="E7" i="48"/>
  <c r="H18" i="48"/>
  <c r="G18" i="48"/>
  <c r="G34" i="48"/>
  <c r="H34" i="48" s="1"/>
  <c r="H81" i="45"/>
  <c r="G36" i="44"/>
  <c r="G26" i="43"/>
  <c r="H26" i="43" s="1"/>
  <c r="G72" i="42"/>
  <c r="H24" i="40"/>
  <c r="H27" i="44"/>
  <c r="H57" i="44"/>
  <c r="H12" i="43"/>
  <c r="H18" i="43"/>
  <c r="H32" i="43"/>
  <c r="H39" i="43"/>
  <c r="H30" i="42"/>
  <c r="G83" i="42"/>
  <c r="H19" i="41"/>
  <c r="H17" i="40"/>
  <c r="H30" i="40"/>
  <c r="H57" i="40"/>
  <c r="H19" i="39"/>
  <c r="H32" i="39"/>
  <c r="G32" i="39"/>
  <c r="H28" i="38"/>
  <c r="G28" i="38"/>
  <c r="H60" i="38"/>
  <c r="G60" i="38"/>
  <c r="H71" i="38"/>
  <c r="H28" i="36"/>
  <c r="G28" i="36"/>
  <c r="G67" i="33"/>
  <c r="H67" i="33" s="1"/>
  <c r="G80" i="31"/>
  <c r="E77" i="48"/>
  <c r="H77" i="48" s="1"/>
  <c r="H12" i="44"/>
  <c r="E83" i="43"/>
  <c r="H83" i="43" s="1"/>
  <c r="H19" i="40"/>
  <c r="H42" i="40"/>
  <c r="H37" i="39"/>
  <c r="D44" i="38"/>
  <c r="E44" i="38" s="1"/>
  <c r="D42" i="38"/>
  <c r="E42" i="38" s="1"/>
  <c r="G40" i="35"/>
  <c r="H40" i="35"/>
  <c r="G72" i="27"/>
  <c r="H72" i="27" s="1"/>
  <c r="G42" i="48"/>
  <c r="G50" i="48"/>
  <c r="G57" i="48"/>
  <c r="H57" i="48" s="1"/>
  <c r="G52" i="47"/>
  <c r="G21" i="43"/>
  <c r="H21" i="43" s="1"/>
  <c r="G41" i="43"/>
  <c r="H41" i="43" s="1"/>
  <c r="H51" i="43"/>
  <c r="H60" i="42"/>
  <c r="G67" i="42"/>
  <c r="H67" i="42" s="1"/>
  <c r="H81" i="42"/>
  <c r="H16" i="41"/>
  <c r="G22" i="41"/>
  <c r="G50" i="41"/>
  <c r="H50" i="41" s="1"/>
  <c r="H58" i="41"/>
  <c r="G19" i="40"/>
  <c r="G42" i="40"/>
  <c r="G60" i="40"/>
  <c r="H60" i="40" s="1"/>
  <c r="H25" i="39"/>
  <c r="G37" i="39"/>
  <c r="G29" i="35"/>
  <c r="H29" i="35"/>
  <c r="H41" i="35"/>
  <c r="G41" i="35"/>
  <c r="G48" i="32"/>
  <c r="H48" i="32" s="1"/>
  <c r="H64" i="28"/>
  <c r="G49" i="45"/>
  <c r="H49" i="45" s="1"/>
  <c r="G56" i="45"/>
  <c r="G62" i="45"/>
  <c r="H62" i="45" s="1"/>
  <c r="G68" i="45"/>
  <c r="H23" i="43"/>
  <c r="D42" i="41"/>
  <c r="E42" i="41" s="1"/>
  <c r="G78" i="41"/>
  <c r="H78" i="41" s="1"/>
  <c r="H26" i="40"/>
  <c r="H35" i="40"/>
  <c r="D44" i="40"/>
  <c r="E44" i="40" s="1"/>
  <c r="E75" i="40" s="1"/>
  <c r="H34" i="38"/>
  <c r="G34" i="38"/>
  <c r="G45" i="37"/>
  <c r="H45" i="37" s="1"/>
  <c r="D45" i="35"/>
  <c r="E45" i="35" s="1"/>
  <c r="D47" i="35"/>
  <c r="E47" i="35" s="1"/>
  <c r="G19" i="35"/>
  <c r="H19" i="35" s="1"/>
  <c r="G30" i="35"/>
  <c r="H30" i="35" s="1"/>
  <c r="G82" i="35"/>
  <c r="H82" i="35" s="1"/>
  <c r="H61" i="44"/>
  <c r="H16" i="43"/>
  <c r="G23" i="43"/>
  <c r="H37" i="43"/>
  <c r="G43" i="43"/>
  <c r="H43" i="43" s="1"/>
  <c r="H80" i="43"/>
  <c r="H14" i="42"/>
  <c r="H35" i="42"/>
  <c r="H61" i="42"/>
  <c r="H68" i="42"/>
  <c r="H82" i="42"/>
  <c r="H59" i="41"/>
  <c r="H74" i="41"/>
  <c r="H14" i="40"/>
  <c r="G21" i="40"/>
  <c r="H21" i="40" s="1"/>
  <c r="G35" i="40"/>
  <c r="G42" i="39"/>
  <c r="H42" i="39" s="1"/>
  <c r="G26" i="39"/>
  <c r="H26" i="39" s="1"/>
  <c r="H12" i="38"/>
  <c r="G79" i="38"/>
  <c r="H79" i="38" s="1"/>
  <c r="E7" i="35"/>
  <c r="G21" i="35"/>
  <c r="H21" i="35" s="1"/>
  <c r="H82" i="32"/>
  <c r="G82" i="32"/>
  <c r="G83" i="32" s="1"/>
  <c r="H13" i="29"/>
  <c r="H53" i="42"/>
  <c r="H36" i="40"/>
  <c r="H40" i="39"/>
  <c r="G24" i="38"/>
  <c r="H24" i="38" s="1"/>
  <c r="H68" i="38"/>
  <c r="H17" i="32"/>
  <c r="G17" i="32"/>
  <c r="H63" i="44"/>
  <c r="H24" i="43"/>
  <c r="H38" i="43"/>
  <c r="G45" i="43"/>
  <c r="H45" i="43" s="1"/>
  <c r="E7" i="42"/>
  <c r="H16" i="42"/>
  <c r="H37" i="42"/>
  <c r="D45" i="42"/>
  <c r="E45" i="42" s="1"/>
  <c r="E75" i="42" s="1"/>
  <c r="G53" i="42"/>
  <c r="E83" i="42"/>
  <c r="G12" i="41"/>
  <c r="H12" i="41" s="1"/>
  <c r="H36" i="41"/>
  <c r="H75" i="41"/>
  <c r="H16" i="40"/>
  <c r="H22" i="40"/>
  <c r="G36" i="40"/>
  <c r="G65" i="37"/>
  <c r="H65" i="37"/>
  <c r="H78" i="37"/>
  <c r="H32" i="44"/>
  <c r="H55" i="44"/>
  <c r="H77" i="44"/>
  <c r="G17" i="43"/>
  <c r="H17" i="43" s="1"/>
  <c r="H30" i="43"/>
  <c r="G38" i="43"/>
  <c r="D47" i="43"/>
  <c r="E47" i="43" s="1"/>
  <c r="H81" i="43"/>
  <c r="H29" i="42"/>
  <c r="H55" i="42"/>
  <c r="H63" i="42"/>
  <c r="H24" i="41"/>
  <c r="H53" i="41"/>
  <c r="G16" i="40"/>
  <c r="H28" i="40"/>
  <c r="G38" i="40"/>
  <c r="H38" i="40" s="1"/>
  <c r="H63" i="40"/>
  <c r="G14" i="38"/>
  <c r="G40" i="38"/>
  <c r="H40" i="38" s="1"/>
  <c r="H58" i="38"/>
  <c r="G69" i="38"/>
  <c r="H69" i="38" s="1"/>
  <c r="G53" i="37"/>
  <c r="H53" i="37" s="1"/>
  <c r="H66" i="37"/>
  <c r="G66" i="37"/>
  <c r="H40" i="36"/>
  <c r="G40" i="36"/>
  <c r="G86" i="36"/>
  <c r="H86" i="36" s="1"/>
  <c r="H82" i="36"/>
  <c r="H53" i="35"/>
  <c r="H73" i="35"/>
  <c r="G44" i="30"/>
  <c r="H44" i="30" s="1"/>
  <c r="H71" i="42"/>
  <c r="G70" i="38"/>
  <c r="H70" i="38" s="1"/>
  <c r="G54" i="37"/>
  <c r="H54" i="37" s="1"/>
  <c r="H27" i="39"/>
  <c r="H38" i="39"/>
  <c r="H61" i="39"/>
  <c r="H77" i="37"/>
  <c r="G77" i="37"/>
  <c r="G81" i="37" s="1"/>
  <c r="H55" i="35"/>
  <c r="H66" i="35"/>
  <c r="D46" i="32"/>
  <c r="E46" i="32" s="1"/>
  <c r="D44" i="32"/>
  <c r="E44" i="32" s="1"/>
  <c r="H18" i="32"/>
  <c r="G44" i="31"/>
  <c r="H44" i="31" s="1"/>
  <c r="H68" i="31"/>
  <c r="H68" i="37"/>
  <c r="H13" i="36"/>
  <c r="H12" i="35"/>
  <c r="H67" i="35"/>
  <c r="G27" i="34"/>
  <c r="H27" i="34"/>
  <c r="G32" i="33"/>
  <c r="H32" i="33"/>
  <c r="H68" i="33"/>
  <c r="G68" i="33"/>
  <c r="H64" i="30"/>
  <c r="G64" i="30"/>
  <c r="H41" i="28"/>
  <c r="E83" i="40"/>
  <c r="H83" i="40" s="1"/>
  <c r="H70" i="39"/>
  <c r="H25" i="38"/>
  <c r="H36" i="38"/>
  <c r="H52" i="38"/>
  <c r="H64" i="38"/>
  <c r="H41" i="36"/>
  <c r="G67" i="35"/>
  <c r="H28" i="34"/>
  <c r="G33" i="33"/>
  <c r="H33" i="33"/>
  <c r="G59" i="33"/>
  <c r="H59" i="33" s="1"/>
  <c r="H65" i="30"/>
  <c r="G65" i="30"/>
  <c r="H33" i="29"/>
  <c r="G41" i="28"/>
  <c r="H41" i="27"/>
  <c r="H24" i="36"/>
  <c r="H39" i="32"/>
  <c r="H32" i="31"/>
  <c r="G32" i="31"/>
  <c r="H17" i="29"/>
  <c r="G16" i="28"/>
  <c r="H16" i="28" s="1"/>
  <c r="H53" i="38"/>
  <c r="H65" i="38"/>
  <c r="H80" i="37"/>
  <c r="G14" i="36"/>
  <c r="H14" i="36" s="1"/>
  <c r="G24" i="36"/>
  <c r="H42" i="36"/>
  <c r="H60" i="35"/>
  <c r="H50" i="33"/>
  <c r="G50" i="33"/>
  <c r="G39" i="32"/>
  <c r="H33" i="31"/>
  <c r="G33" i="31"/>
  <c r="H63" i="31"/>
  <c r="G63" i="31"/>
  <c r="H18" i="29"/>
  <c r="H26" i="27"/>
  <c r="H33" i="39"/>
  <c r="H77" i="38"/>
  <c r="D47" i="37"/>
  <c r="E47" i="37" s="1"/>
  <c r="E73" i="37" s="1"/>
  <c r="E81" i="37"/>
  <c r="H81" i="37" s="1"/>
  <c r="H16" i="36"/>
  <c r="H25" i="36"/>
  <c r="G51" i="33"/>
  <c r="H51" i="33" s="1"/>
  <c r="G75" i="33"/>
  <c r="E78" i="33"/>
  <c r="H78" i="33" s="1"/>
  <c r="H53" i="30"/>
  <c r="G53" i="30"/>
  <c r="G23" i="39"/>
  <c r="H23" i="39" s="1"/>
  <c r="G33" i="39"/>
  <c r="H18" i="38"/>
  <c r="H27" i="38"/>
  <c r="H38" i="38"/>
  <c r="H67" i="38"/>
  <c r="H61" i="37"/>
  <c r="G61" i="37"/>
  <c r="G71" i="37"/>
  <c r="H71" i="37" s="1"/>
  <c r="G25" i="36"/>
  <c r="G34" i="36"/>
  <c r="H34" i="36" s="1"/>
  <c r="G16" i="35"/>
  <c r="H16" i="35" s="1"/>
  <c r="H26" i="35"/>
  <c r="G26" i="35"/>
  <c r="G36" i="35"/>
  <c r="H36" i="35" s="1"/>
  <c r="H49" i="35"/>
  <c r="H61" i="35"/>
  <c r="H71" i="35"/>
  <c r="G13" i="34"/>
  <c r="H13" i="34" s="1"/>
  <c r="G68" i="34"/>
  <c r="H68" i="34" s="1"/>
  <c r="G12" i="33"/>
  <c r="H12" i="33"/>
  <c r="H75" i="33"/>
  <c r="G67" i="32"/>
  <c r="H67" i="32" s="1"/>
  <c r="H86" i="28"/>
  <c r="H72" i="37"/>
  <c r="H36" i="36"/>
  <c r="H17" i="35"/>
  <c r="H27" i="35"/>
  <c r="G13" i="33"/>
  <c r="H13" i="33"/>
  <c r="H33" i="32"/>
  <c r="G33" i="32"/>
  <c r="G23" i="31"/>
  <c r="H23" i="31" s="1"/>
  <c r="D42" i="30"/>
  <c r="E42" i="30" s="1"/>
  <c r="E72" i="30" s="1"/>
  <c r="E7" i="30"/>
  <c r="H18" i="36"/>
  <c r="G36" i="36"/>
  <c r="G45" i="36"/>
  <c r="H45" i="36" s="1"/>
  <c r="H63" i="35"/>
  <c r="H72" i="35"/>
  <c r="H81" i="35"/>
  <c r="G23" i="34"/>
  <c r="H23" i="34"/>
  <c r="H34" i="34"/>
  <c r="H38" i="30"/>
  <c r="D44" i="29"/>
  <c r="E44" i="29" s="1"/>
  <c r="D46" i="29"/>
  <c r="E46" i="29" s="1"/>
  <c r="H61" i="29"/>
  <c r="H61" i="34"/>
  <c r="E83" i="34"/>
  <c r="H31" i="32"/>
  <c r="H61" i="31"/>
  <c r="H24" i="30"/>
  <c r="G24" i="30"/>
  <c r="H40" i="30"/>
  <c r="G40" i="30"/>
  <c r="E7" i="29"/>
  <c r="E80" i="29"/>
  <c r="H29" i="28"/>
  <c r="H42" i="28"/>
  <c r="G42" i="28"/>
  <c r="H27" i="27"/>
  <c r="H43" i="27"/>
  <c r="H61" i="27"/>
  <c r="G73" i="27"/>
  <c r="H73" i="27" s="1"/>
  <c r="H12" i="32"/>
  <c r="G12" i="32"/>
  <c r="G61" i="32"/>
  <c r="H61" i="32" s="1"/>
  <c r="H77" i="31"/>
  <c r="H76" i="30"/>
  <c r="H55" i="29"/>
  <c r="H31" i="28"/>
  <c r="G31" i="28"/>
  <c r="H63" i="27"/>
  <c r="G63" i="27"/>
  <c r="E80" i="39"/>
  <c r="H55" i="34"/>
  <c r="H79" i="34"/>
  <c r="G79" i="34"/>
  <c r="H26" i="33"/>
  <c r="H62" i="33"/>
  <c r="G77" i="33"/>
  <c r="H77" i="33" s="1"/>
  <c r="H25" i="32"/>
  <c r="E83" i="32"/>
  <c r="G17" i="31"/>
  <c r="H17" i="31" s="1"/>
  <c r="H18" i="30"/>
  <c r="H33" i="30"/>
  <c r="G76" i="30"/>
  <c r="G80" i="30" s="1"/>
  <c r="H80" i="30" s="1"/>
  <c r="G20" i="28"/>
  <c r="H20" i="28" s="1"/>
  <c r="H85" i="28"/>
  <c r="H22" i="27"/>
  <c r="H37" i="27"/>
  <c r="G46" i="39"/>
  <c r="H46" i="39" s="1"/>
  <c r="G53" i="39"/>
  <c r="H53" i="39" s="1"/>
  <c r="G60" i="39"/>
  <c r="H60" i="39" s="1"/>
  <c r="G65" i="39"/>
  <c r="H65" i="39" s="1"/>
  <c r="G70" i="39"/>
  <c r="G76" i="39"/>
  <c r="H76" i="39" s="1"/>
  <c r="E83" i="35"/>
  <c r="H24" i="34"/>
  <c r="H18" i="31"/>
  <c r="H26" i="31"/>
  <c r="H20" i="30"/>
  <c r="G20" i="30"/>
  <c r="H35" i="30"/>
  <c r="G35" i="30"/>
  <c r="G80" i="29"/>
  <c r="G22" i="28"/>
  <c r="H22" i="28" s="1"/>
  <c r="H23" i="27"/>
  <c r="H38" i="27"/>
  <c r="H49" i="27"/>
  <c r="G49" i="27"/>
  <c r="H79" i="27"/>
  <c r="G79" i="27"/>
  <c r="G83" i="27" s="1"/>
  <c r="G19" i="39"/>
  <c r="G24" i="39"/>
  <c r="H24" i="39" s="1"/>
  <c r="G28" i="39"/>
  <c r="H28" i="39" s="1"/>
  <c r="G34" i="39"/>
  <c r="H34" i="39" s="1"/>
  <c r="G40" i="39"/>
  <c r="G48" i="38"/>
  <c r="H48" i="38" s="1"/>
  <c r="G55" i="38"/>
  <c r="H55" i="38" s="1"/>
  <c r="G61" i="38"/>
  <c r="H61" i="38" s="1"/>
  <c r="G67" i="38"/>
  <c r="G71" i="38"/>
  <c r="G77" i="38"/>
  <c r="G16" i="36"/>
  <c r="G21" i="36"/>
  <c r="H21" i="36" s="1"/>
  <c r="G26" i="36"/>
  <c r="H26" i="36" s="1"/>
  <c r="G30" i="36"/>
  <c r="H30" i="36" s="1"/>
  <c r="G37" i="36"/>
  <c r="H37" i="36" s="1"/>
  <c r="G42" i="36"/>
  <c r="G49" i="35"/>
  <c r="G56" i="35"/>
  <c r="H56" i="35" s="1"/>
  <c r="G63" i="35"/>
  <c r="G68" i="35"/>
  <c r="H68" i="35" s="1"/>
  <c r="G73" i="35"/>
  <c r="G79" i="35"/>
  <c r="G83" i="35" s="1"/>
  <c r="G24" i="34"/>
  <c r="G56" i="34"/>
  <c r="H56" i="34" s="1"/>
  <c r="G80" i="34"/>
  <c r="H80" i="34" s="1"/>
  <c r="H27" i="33"/>
  <c r="H63" i="33"/>
  <c r="H26" i="32"/>
  <c r="G26" i="32"/>
  <c r="H54" i="32"/>
  <c r="H71" i="32"/>
  <c r="G18" i="31"/>
  <c r="G26" i="31"/>
  <c r="G57" i="31"/>
  <c r="H57" i="31" s="1"/>
  <c r="H12" i="30"/>
  <c r="G46" i="30"/>
  <c r="H46" i="30" s="1"/>
  <c r="G58" i="30"/>
  <c r="H58" i="30" s="1"/>
  <c r="G13" i="29"/>
  <c r="H65" i="29"/>
  <c r="H76" i="29"/>
  <c r="H36" i="28"/>
  <c r="H47" i="28"/>
  <c r="H67" i="27"/>
  <c r="G16" i="38"/>
  <c r="H16" i="38" s="1"/>
  <c r="G21" i="38"/>
  <c r="H21" i="38" s="1"/>
  <c r="G25" i="38"/>
  <c r="G30" i="38"/>
  <c r="H30" i="38" s="1"/>
  <c r="G36" i="38"/>
  <c r="G49" i="37"/>
  <c r="H49" i="37" s="1"/>
  <c r="G56" i="37"/>
  <c r="H56" i="37" s="1"/>
  <c r="G62" i="37"/>
  <c r="H62" i="37" s="1"/>
  <c r="G68" i="37"/>
  <c r="G72" i="37"/>
  <c r="G78" i="37"/>
  <c r="G12" i="35"/>
  <c r="G17" i="35"/>
  <c r="G23" i="35"/>
  <c r="H23" i="35" s="1"/>
  <c r="G27" i="35"/>
  <c r="G32" i="35"/>
  <c r="H32" i="35" s="1"/>
  <c r="G38" i="35"/>
  <c r="H38" i="35" s="1"/>
  <c r="G43" i="35"/>
  <c r="H43" i="35" s="1"/>
  <c r="H17" i="34"/>
  <c r="H47" i="34"/>
  <c r="H72" i="34"/>
  <c r="E7" i="33"/>
  <c r="H55" i="32"/>
  <c r="G55" i="32"/>
  <c r="H72" i="32"/>
  <c r="G72" i="32"/>
  <c r="H71" i="31"/>
  <c r="H60" i="30"/>
  <c r="H69" i="30"/>
  <c r="H48" i="29"/>
  <c r="H77" i="29"/>
  <c r="G48" i="39"/>
  <c r="H48" i="39" s="1"/>
  <c r="G55" i="39"/>
  <c r="H55" i="39" s="1"/>
  <c r="G61" i="39"/>
  <c r="G67" i="39"/>
  <c r="H67" i="39" s="1"/>
  <c r="G71" i="39"/>
  <c r="H71" i="39" s="1"/>
  <c r="G77" i="39"/>
  <c r="H77" i="39" s="1"/>
  <c r="G12" i="37"/>
  <c r="H18" i="34"/>
  <c r="H30" i="34"/>
  <c r="H39" i="34"/>
  <c r="D42" i="33"/>
  <c r="E42" i="33" s="1"/>
  <c r="D44" i="33"/>
  <c r="E44" i="33" s="1"/>
  <c r="H56" i="33"/>
  <c r="H12" i="31"/>
  <c r="G27" i="31"/>
  <c r="H27" i="31" s="1"/>
  <c r="G37" i="31"/>
  <c r="H13" i="30"/>
  <c r="H27" i="30"/>
  <c r="G60" i="30"/>
  <c r="G69" i="30"/>
  <c r="H79" i="30"/>
  <c r="H12" i="28"/>
  <c r="H25" i="28"/>
  <c r="H37" i="28"/>
  <c r="G37" i="28"/>
  <c r="H16" i="27"/>
  <c r="H31" i="27"/>
  <c r="H55" i="27"/>
  <c r="H68" i="27"/>
  <c r="G68" i="27"/>
  <c r="H82" i="27"/>
  <c r="G21" i="39"/>
  <c r="H21" i="39" s="1"/>
  <c r="G25" i="39"/>
  <c r="G30" i="39"/>
  <c r="H30" i="39" s="1"/>
  <c r="G36" i="39"/>
  <c r="H36" i="39" s="1"/>
  <c r="G50" i="38"/>
  <c r="H50" i="38" s="1"/>
  <c r="G57" i="38"/>
  <c r="H57" i="38" s="1"/>
  <c r="G63" i="38"/>
  <c r="H63" i="38" s="1"/>
  <c r="G68" i="38"/>
  <c r="G12" i="34"/>
  <c r="G49" i="34"/>
  <c r="H49" i="34" s="1"/>
  <c r="H73" i="34"/>
  <c r="G73" i="34"/>
  <c r="H74" i="33"/>
  <c r="H22" i="32"/>
  <c r="G22" i="32"/>
  <c r="H15" i="30"/>
  <c r="G15" i="30"/>
  <c r="H29" i="30"/>
  <c r="G29" i="30"/>
  <c r="H70" i="30"/>
  <c r="G45" i="27"/>
  <c r="H45" i="27" s="1"/>
  <c r="H33" i="27"/>
  <c r="H12" i="34"/>
  <c r="H40" i="34"/>
  <c r="H67" i="34"/>
  <c r="H17" i="33"/>
  <c r="H37" i="33"/>
  <c r="H58" i="33"/>
  <c r="G74" i="33"/>
  <c r="G78" i="33" s="1"/>
  <c r="E7" i="32"/>
  <c r="H16" i="32"/>
  <c r="G38" i="32"/>
  <c r="H38" i="32" s="1"/>
  <c r="H66" i="32"/>
  <c r="H81" i="32"/>
  <c r="H13" i="31"/>
  <c r="H22" i="31"/>
  <c r="G38" i="31"/>
  <c r="H38" i="31" s="1"/>
  <c r="H52" i="30"/>
  <c r="G70" i="30"/>
  <c r="H60" i="29"/>
  <c r="H15" i="28"/>
  <c r="G26" i="28"/>
  <c r="H26" i="28" s="1"/>
  <c r="H56" i="27"/>
  <c r="G56" i="27"/>
  <c r="E83" i="27"/>
  <c r="H83" i="27" s="1"/>
  <c r="E80" i="31"/>
  <c r="H80" i="31" s="1"/>
  <c r="G48" i="29"/>
  <c r="G55" i="29"/>
  <c r="G61" i="29"/>
  <c r="G67" i="29"/>
  <c r="H67" i="29" s="1"/>
  <c r="G71" i="29"/>
  <c r="H71" i="29" s="1"/>
  <c r="G77" i="29"/>
  <c r="G12" i="27"/>
  <c r="G17" i="27"/>
  <c r="H17" i="27" s="1"/>
  <c r="G23" i="27"/>
  <c r="G27" i="27"/>
  <c r="G33" i="27"/>
  <c r="G38" i="27"/>
  <c r="G43" i="27"/>
  <c r="G31" i="32"/>
  <c r="G37" i="32"/>
  <c r="H37" i="32" s="1"/>
  <c r="G42" i="32"/>
  <c r="H42" i="32" s="1"/>
  <c r="G48" i="31"/>
  <c r="H48" i="31" s="1"/>
  <c r="G55" i="31"/>
  <c r="H55" i="31" s="1"/>
  <c r="G61" i="31"/>
  <c r="G67" i="31"/>
  <c r="H67" i="31" s="1"/>
  <c r="G71" i="31"/>
  <c r="G77" i="31"/>
  <c r="G12" i="29"/>
  <c r="G17" i="29"/>
  <c r="G23" i="29"/>
  <c r="H23" i="29" s="1"/>
  <c r="G27" i="29"/>
  <c r="H27" i="29" s="1"/>
  <c r="G33" i="29"/>
  <c r="G38" i="29"/>
  <c r="H38" i="29" s="1"/>
  <c r="G51" i="28"/>
  <c r="H51" i="28" s="1"/>
  <c r="G58" i="28"/>
  <c r="H58" i="28" s="1"/>
  <c r="G64" i="28"/>
  <c r="G70" i="28"/>
  <c r="H70" i="28" s="1"/>
  <c r="G75" i="28"/>
  <c r="H75" i="28" s="1"/>
  <c r="G85" i="28"/>
  <c r="G86" i="28" s="1"/>
  <c r="E7" i="15"/>
  <c r="E8" i="15" s="1"/>
  <c r="E9" i="80"/>
  <c r="E9" i="74"/>
  <c r="E7" i="70"/>
  <c r="E8" i="70" s="1"/>
  <c r="E7" i="14"/>
  <c r="E7" i="72"/>
  <c r="E8" i="72" s="1"/>
  <c r="E55" i="72"/>
  <c r="E64" i="72" s="1"/>
  <c r="E7" i="10"/>
  <c r="E8" i="10" s="1"/>
  <c r="H68" i="10"/>
  <c r="G72" i="10"/>
  <c r="H56" i="10"/>
  <c r="H16" i="71"/>
  <c r="H19" i="10"/>
  <c r="G30" i="72"/>
  <c r="H30" i="72" s="1"/>
  <c r="G35" i="15"/>
  <c r="H35" i="15" s="1"/>
  <c r="E64" i="15"/>
  <c r="G38" i="10"/>
  <c r="H38" i="10" s="1"/>
  <c r="H21" i="71"/>
  <c r="H12" i="10"/>
  <c r="G32" i="70"/>
  <c r="G61" i="70" s="1"/>
  <c r="G30" i="71"/>
  <c r="H30" i="71" s="1"/>
  <c r="G51" i="11"/>
  <c r="H51" i="11" s="1"/>
  <c r="G13" i="10"/>
  <c r="G18" i="10"/>
  <c r="H18" i="10" s="1"/>
  <c r="G23" i="10"/>
  <c r="H23" i="10" s="1"/>
  <c r="G27" i="10"/>
  <c r="H27" i="10" s="1"/>
  <c r="G35" i="10"/>
  <c r="H35" i="10" s="1"/>
  <c r="E64" i="10"/>
  <c r="G12" i="72"/>
  <c r="G17" i="72"/>
  <c r="H17" i="72" s="1"/>
  <c r="G22" i="72"/>
  <c r="H22" i="72" s="1"/>
  <c r="G28" i="72"/>
  <c r="H28" i="72" s="1"/>
  <c r="G15" i="71"/>
  <c r="H15" i="71" s="1"/>
  <c r="G20" i="71"/>
  <c r="H20" i="71" s="1"/>
  <c r="G24" i="71"/>
  <c r="H24" i="71" s="1"/>
  <c r="G39" i="71"/>
  <c r="H39" i="71" s="1"/>
  <c r="G47" i="71"/>
  <c r="H47" i="71" s="1"/>
  <c r="E61" i="70"/>
  <c r="H20" i="70"/>
  <c r="G66" i="70"/>
  <c r="G70" i="70" s="1"/>
  <c r="H70" i="70" s="1"/>
  <c r="G61" i="69"/>
  <c r="H49" i="12"/>
  <c r="H59" i="12"/>
  <c r="G76" i="13"/>
  <c r="H56" i="70"/>
  <c r="H12" i="72"/>
  <c r="H55" i="71"/>
  <c r="H57" i="70"/>
  <c r="H67" i="70"/>
  <c r="H52" i="69"/>
  <c r="H62" i="69"/>
  <c r="H43" i="15"/>
  <c r="G43" i="15"/>
  <c r="G34" i="11"/>
  <c r="G55" i="11" s="1"/>
  <c r="G33" i="14"/>
  <c r="H33" i="14" s="1"/>
  <c r="H55" i="15"/>
  <c r="G15" i="10"/>
  <c r="H15" i="10" s="1"/>
  <c r="G19" i="10"/>
  <c r="G24" i="10"/>
  <c r="H24" i="10" s="1"/>
  <c r="G29" i="10"/>
  <c r="H29" i="10" s="1"/>
  <c r="G36" i="10"/>
  <c r="H36" i="10" s="1"/>
  <c r="G13" i="72"/>
  <c r="H13" i="72" s="1"/>
  <c r="G18" i="72"/>
  <c r="H18" i="72" s="1"/>
  <c r="G23" i="72"/>
  <c r="H23" i="72" s="1"/>
  <c r="G16" i="71"/>
  <c r="G21" i="71"/>
  <c r="G26" i="71"/>
  <c r="H26" i="71" s="1"/>
  <c r="G41" i="71"/>
  <c r="H41" i="71" s="1"/>
  <c r="G48" i="71"/>
  <c r="H48" i="71" s="1"/>
  <c r="G40" i="70"/>
  <c r="H40" i="70" s="1"/>
  <c r="H50" i="70"/>
  <c r="H58" i="70"/>
  <c r="G32" i="69"/>
  <c r="G57" i="69" s="1"/>
  <c r="H44" i="69"/>
  <c r="G44" i="15"/>
  <c r="H44" i="15" s="1"/>
  <c r="G55" i="15"/>
  <c r="G62" i="14"/>
  <c r="H75" i="13"/>
  <c r="G44" i="10"/>
  <c r="H44" i="10" s="1"/>
  <c r="G50" i="10"/>
  <c r="H50" i="10" s="1"/>
  <c r="G56" i="10"/>
  <c r="G61" i="10"/>
  <c r="H61" i="10" s="1"/>
  <c r="H49" i="71"/>
  <c r="G64" i="69"/>
  <c r="H64" i="69" s="1"/>
  <c r="H68" i="15"/>
  <c r="H41" i="14"/>
  <c r="G75" i="13"/>
  <c r="E55" i="11"/>
  <c r="H38" i="11"/>
  <c r="H47" i="70"/>
  <c r="H15" i="11"/>
  <c r="H42" i="71"/>
  <c r="G49" i="71"/>
  <c r="G41" i="70"/>
  <c r="H41" i="70" s="1"/>
  <c r="G51" i="70"/>
  <c r="H51" i="70" s="1"/>
  <c r="H59" i="70"/>
  <c r="H69" i="70"/>
  <c r="G45" i="69"/>
  <c r="H45" i="69" s="1"/>
  <c r="H54" i="69"/>
  <c r="H69" i="15"/>
  <c r="G41" i="14"/>
  <c r="G51" i="14"/>
  <c r="H51" i="14" s="1"/>
  <c r="H45" i="13"/>
  <c r="H56" i="13"/>
  <c r="H65" i="13"/>
  <c r="E7" i="12"/>
  <c r="G65" i="12"/>
  <c r="G69" i="12" s="1"/>
  <c r="G45" i="11"/>
  <c r="H45" i="11" s="1"/>
  <c r="H50" i="13"/>
  <c r="E72" i="10"/>
  <c r="H72" i="10" s="1"/>
  <c r="H60" i="70"/>
  <c r="H55" i="69"/>
  <c r="H70" i="15"/>
  <c r="G36" i="12"/>
  <c r="H36" i="12" s="1"/>
  <c r="H54" i="12"/>
  <c r="H59" i="11"/>
  <c r="H61" i="69"/>
  <c r="H61" i="13"/>
  <c r="G46" i="10"/>
  <c r="H46" i="10" s="1"/>
  <c r="G52" i="10"/>
  <c r="H52" i="10" s="1"/>
  <c r="G57" i="10"/>
  <c r="H57" i="10" s="1"/>
  <c r="H12" i="71"/>
  <c r="H44" i="71"/>
  <c r="H50" i="71"/>
  <c r="G52" i="70"/>
  <c r="H52" i="70" s="1"/>
  <c r="G60" i="70"/>
  <c r="G55" i="69"/>
  <c r="G70" i="15"/>
  <c r="E61" i="12"/>
  <c r="G42" i="12"/>
  <c r="H42" i="12" s="1"/>
  <c r="G54" i="12"/>
  <c r="H46" i="14"/>
  <c r="H69" i="12"/>
  <c r="E7" i="71"/>
  <c r="H50" i="69"/>
  <c r="H37" i="13"/>
  <c r="E51" i="71"/>
  <c r="H58" i="71"/>
  <c r="H53" i="70"/>
  <c r="H50" i="15"/>
  <c r="H60" i="15"/>
  <c r="E58" i="14"/>
  <c r="H56" i="14"/>
  <c r="H66" i="70"/>
  <c r="G46" i="14"/>
  <c r="H38" i="71"/>
  <c r="H34" i="70"/>
  <c r="H46" i="70"/>
  <c r="H40" i="69"/>
  <c r="G37" i="15"/>
  <c r="G50" i="15"/>
  <c r="G60" i="15"/>
  <c r="H45" i="14"/>
  <c r="E76" i="13"/>
  <c r="H71" i="13"/>
  <c r="G61" i="11"/>
  <c r="G62" i="11" s="1"/>
  <c r="E62" i="11"/>
  <c r="E57" i="69"/>
  <c r="E67" i="13"/>
  <c r="G36" i="70"/>
  <c r="H36" i="70" s="1"/>
  <c r="G42" i="70"/>
  <c r="H42" i="70" s="1"/>
  <c r="G48" i="70"/>
  <c r="H48" i="70" s="1"/>
  <c r="G53" i="70"/>
  <c r="G58" i="70"/>
  <c r="E73" i="15"/>
  <c r="G49" i="15"/>
  <c r="H49" i="15" s="1"/>
  <c r="G54" i="15"/>
  <c r="H54" i="15" s="1"/>
  <c r="G59" i="15"/>
  <c r="H59" i="15" s="1"/>
  <c r="G63" i="15"/>
  <c r="H63" i="15" s="1"/>
  <c r="G69" i="15"/>
  <c r="G73" i="15" s="1"/>
  <c r="G39" i="14"/>
  <c r="H39" i="14" s="1"/>
  <c r="G45" i="14"/>
  <c r="G50" i="14"/>
  <c r="H50" i="14" s="1"/>
  <c r="G55" i="14"/>
  <c r="H55" i="14" s="1"/>
  <c r="G65" i="14"/>
  <c r="H65" i="14" s="1"/>
  <c r="G43" i="13"/>
  <c r="H43" i="13" s="1"/>
  <c r="G49" i="13"/>
  <c r="H49" i="13" s="1"/>
  <c r="G54" i="13"/>
  <c r="H54" i="13" s="1"/>
  <c r="G59" i="13"/>
  <c r="H59" i="13" s="1"/>
  <c r="G64" i="13"/>
  <c r="H64" i="13" s="1"/>
  <c r="G40" i="12"/>
  <c r="H40" i="12" s="1"/>
  <c r="G47" i="12"/>
  <c r="H47" i="12" s="1"/>
  <c r="G53" i="12"/>
  <c r="H53" i="12" s="1"/>
  <c r="G58" i="12"/>
  <c r="H58" i="12" s="1"/>
  <c r="G8" i="21"/>
  <c r="G9" i="21" s="1"/>
  <c r="E9" i="21"/>
  <c r="H7" i="21"/>
  <c r="E8" i="17"/>
  <c r="E7" i="17"/>
  <c r="D17" i="80"/>
  <c r="E17" i="80" s="1"/>
  <c r="E66" i="80" s="1"/>
  <c r="G8" i="80"/>
  <c r="H8" i="80" s="1"/>
  <c r="D17" i="78"/>
  <c r="E17" i="78" s="1"/>
  <c r="E66" i="78" s="1"/>
  <c r="E99" i="78" s="1"/>
  <c r="G8" i="78"/>
  <c r="H8" i="78" s="1"/>
  <c r="G8" i="77"/>
  <c r="H8" i="77" s="1"/>
  <c r="D20" i="76"/>
  <c r="E20" i="76" s="1"/>
  <c r="G20" i="76" s="1"/>
  <c r="H20" i="76" s="1"/>
  <c r="H8" i="75"/>
  <c r="H8" i="73"/>
  <c r="E74" i="79"/>
  <c r="G20" i="16"/>
  <c r="H20" i="16" s="1"/>
  <c r="H29" i="82"/>
  <c r="H32" i="81"/>
  <c r="H62" i="81"/>
  <c r="H19" i="80"/>
  <c r="G27" i="79"/>
  <c r="H27" i="79"/>
  <c r="G68" i="77"/>
  <c r="H68" i="77" s="1"/>
  <c r="G33" i="18"/>
  <c r="H33" i="18" s="1"/>
  <c r="G68" i="17"/>
  <c r="H68" i="17" s="1"/>
  <c r="H73" i="80"/>
  <c r="E100" i="80"/>
  <c r="G7" i="16"/>
  <c r="E9" i="16"/>
  <c r="G17" i="82"/>
  <c r="H17" i="82" s="1"/>
  <c r="G7" i="77"/>
  <c r="E9" i="77"/>
  <c r="H32" i="74"/>
  <c r="G32" i="74"/>
  <c r="G29" i="20"/>
  <c r="H29" i="20" s="1"/>
  <c r="H57" i="19"/>
  <c r="G57" i="19"/>
  <c r="G25" i="18"/>
  <c r="H25" i="18" s="1"/>
  <c r="G31" i="16"/>
  <c r="H31" i="16"/>
  <c r="G40" i="16"/>
  <c r="H40" i="16"/>
  <c r="E7" i="82"/>
  <c r="G31" i="78"/>
  <c r="H31" i="78" s="1"/>
  <c r="H32" i="77"/>
  <c r="G32" i="77"/>
  <c r="G52" i="81"/>
  <c r="H52" i="81" s="1"/>
  <c r="G25" i="74"/>
  <c r="H25" i="74"/>
  <c r="H50" i="82"/>
  <c r="H63" i="82"/>
  <c r="H34" i="80"/>
  <c r="G17" i="79"/>
  <c r="H17" i="79" s="1"/>
  <c r="H59" i="79"/>
  <c r="H25" i="77"/>
  <c r="G25" i="77"/>
  <c r="H87" i="74"/>
  <c r="G87" i="74"/>
  <c r="H51" i="73"/>
  <c r="G59" i="23"/>
  <c r="H59" i="23" s="1"/>
  <c r="G32" i="22"/>
  <c r="H32" i="22"/>
  <c r="G52" i="22"/>
  <c r="H52" i="22" s="1"/>
  <c r="H34" i="81"/>
  <c r="H42" i="16"/>
  <c r="H13" i="16"/>
  <c r="H72" i="16"/>
  <c r="G72" i="16"/>
  <c r="H36" i="82"/>
  <c r="G63" i="82"/>
  <c r="G26" i="81"/>
  <c r="H26" i="81" s="1"/>
  <c r="H40" i="81"/>
  <c r="H56" i="81"/>
  <c r="H26" i="80"/>
  <c r="G52" i="80"/>
  <c r="H52" i="80" s="1"/>
  <c r="G59" i="79"/>
  <c r="H14" i="78"/>
  <c r="E100" i="75"/>
  <c r="H41" i="16"/>
  <c r="H59" i="77"/>
  <c r="G59" i="77"/>
  <c r="G8" i="16"/>
  <c r="H8" i="16" s="1"/>
  <c r="H53" i="81"/>
  <c r="G68" i="76"/>
  <c r="H68" i="76"/>
  <c r="H40" i="75"/>
  <c r="H73" i="73"/>
  <c r="G73" i="73"/>
  <c r="E75" i="16"/>
  <c r="H14" i="16"/>
  <c r="G42" i="81"/>
  <c r="H42" i="81" s="1"/>
  <c r="G47" i="77"/>
  <c r="H47" i="77" s="1"/>
  <c r="G27" i="16"/>
  <c r="H27" i="16"/>
  <c r="G36" i="16"/>
  <c r="H36" i="16" s="1"/>
  <c r="H45" i="16"/>
  <c r="G27" i="75"/>
  <c r="H27" i="75" s="1"/>
  <c r="H69" i="74"/>
  <c r="G69" i="74"/>
  <c r="H22" i="16"/>
  <c r="H37" i="16"/>
  <c r="G64" i="16"/>
  <c r="H64" i="16" s="1"/>
  <c r="E82" i="16"/>
  <c r="H29" i="81"/>
  <c r="H59" i="81"/>
  <c r="H34" i="79"/>
  <c r="H55" i="16"/>
  <c r="H29" i="16"/>
  <c r="G65" i="16"/>
  <c r="H65" i="16"/>
  <c r="G79" i="16"/>
  <c r="G82" i="16" s="1"/>
  <c r="G7" i="81"/>
  <c r="G9" i="81" s="1"/>
  <c r="E9" i="81"/>
  <c r="G19" i="81"/>
  <c r="H19" i="81" s="1"/>
  <c r="G52" i="79"/>
  <c r="H52" i="79" s="1"/>
  <c r="H16" i="77"/>
  <c r="G39" i="77"/>
  <c r="H39" i="77" s="1"/>
  <c r="H13" i="24"/>
  <c r="H57" i="82"/>
  <c r="E100" i="81"/>
  <c r="H42" i="80"/>
  <c r="G52" i="78"/>
  <c r="H52" i="78" s="1"/>
  <c r="H33" i="80"/>
  <c r="H57" i="16"/>
  <c r="G57" i="16"/>
  <c r="H31" i="82"/>
  <c r="G38" i="82"/>
  <c r="H38" i="82" s="1"/>
  <c r="G65" i="82"/>
  <c r="H65" i="82" s="1"/>
  <c r="H60" i="81"/>
  <c r="G27" i="80"/>
  <c r="H27" i="80" s="1"/>
  <c r="G53" i="80"/>
  <c r="H53" i="80" s="1"/>
  <c r="H13" i="79"/>
  <c r="G34" i="79"/>
  <c r="G44" i="79"/>
  <c r="H44" i="79" s="1"/>
  <c r="G53" i="79"/>
  <c r="H53" i="79" s="1"/>
  <c r="H27" i="77"/>
  <c r="H40" i="77"/>
  <c r="H61" i="77"/>
  <c r="H32" i="76"/>
  <c r="H47" i="76"/>
  <c r="G47" i="76"/>
  <c r="H28" i="75"/>
  <c r="H7" i="74"/>
  <c r="G17" i="74"/>
  <c r="H17" i="74" s="1"/>
  <c r="G27" i="74"/>
  <c r="H27" i="74" s="1"/>
  <c r="G40" i="74"/>
  <c r="H40" i="74" s="1"/>
  <c r="H51" i="74"/>
  <c r="H71" i="74"/>
  <c r="H79" i="74"/>
  <c r="H28" i="73"/>
  <c r="G8" i="25"/>
  <c r="H8" i="25" s="1"/>
  <c r="G34" i="22"/>
  <c r="H34" i="22" s="1"/>
  <c r="G56" i="21"/>
  <c r="H56" i="21" s="1"/>
  <c r="G17" i="19"/>
  <c r="H17" i="19" s="1"/>
  <c r="H61" i="19"/>
  <c r="G61" i="19"/>
  <c r="H70" i="78"/>
  <c r="H35" i="73"/>
  <c r="G35" i="73"/>
  <c r="G14" i="23"/>
  <c r="H14" i="23" s="1"/>
  <c r="G16" i="16"/>
  <c r="G47" i="16"/>
  <c r="H47" i="16" s="1"/>
  <c r="G73" i="16"/>
  <c r="H73" i="16" s="1"/>
  <c r="G25" i="82"/>
  <c r="H25" i="82" s="1"/>
  <c r="G31" i="82"/>
  <c r="G50" i="82"/>
  <c r="G58" i="82"/>
  <c r="H58" i="82" s="1"/>
  <c r="H20" i="81"/>
  <c r="G27" i="81"/>
  <c r="H27" i="81" s="1"/>
  <c r="H44" i="81"/>
  <c r="G53" i="81"/>
  <c r="G20" i="80"/>
  <c r="H20" i="80" s="1"/>
  <c r="G34" i="80"/>
  <c r="G44" i="80"/>
  <c r="H44" i="80" s="1"/>
  <c r="G62" i="80"/>
  <c r="H62" i="80" s="1"/>
  <c r="G7" i="78"/>
  <c r="E9" i="78"/>
  <c r="H26" i="78"/>
  <c r="H44" i="78"/>
  <c r="H63" i="78"/>
  <c r="G7" i="76"/>
  <c r="G9" i="76" s="1"/>
  <c r="E9" i="76"/>
  <c r="H29" i="73"/>
  <c r="G29" i="73"/>
  <c r="G42" i="73"/>
  <c r="H42" i="73" s="1"/>
  <c r="H79" i="73"/>
  <c r="G79" i="73"/>
  <c r="G82" i="73" s="1"/>
  <c r="E82" i="73"/>
  <c r="H13" i="25"/>
  <c r="G13" i="25"/>
  <c r="H24" i="22"/>
  <c r="G24" i="22"/>
  <c r="H72" i="21"/>
  <c r="G72" i="21"/>
  <c r="H32" i="78"/>
  <c r="H61" i="74"/>
  <c r="G61" i="74"/>
  <c r="H46" i="25"/>
  <c r="G46" i="25"/>
  <c r="G72" i="23"/>
  <c r="H72" i="23" s="1"/>
  <c r="G22" i="16"/>
  <c r="G28" i="16"/>
  <c r="H28" i="16" s="1"/>
  <c r="G32" i="16"/>
  <c r="H32" i="16" s="1"/>
  <c r="G37" i="16"/>
  <c r="G41" i="16"/>
  <c r="G59" i="16"/>
  <c r="H59" i="16" s="1"/>
  <c r="G66" i="16"/>
  <c r="H66" i="16" s="1"/>
  <c r="G81" i="16"/>
  <c r="H81" i="16" s="1"/>
  <c r="G8" i="82"/>
  <c r="H8" i="82" s="1"/>
  <c r="G20" i="81"/>
  <c r="G34" i="81"/>
  <c r="G44" i="81"/>
  <c r="G62" i="81"/>
  <c r="G14" i="79"/>
  <c r="H14" i="79" s="1"/>
  <c r="G22" i="79"/>
  <c r="H22" i="79" s="1"/>
  <c r="H36" i="79"/>
  <c r="G46" i="79"/>
  <c r="H46" i="79" s="1"/>
  <c r="G26" i="78"/>
  <c r="G44" i="78"/>
  <c r="G63" i="78"/>
  <c r="H41" i="77"/>
  <c r="H62" i="77"/>
  <c r="H79" i="77"/>
  <c r="H40" i="76"/>
  <c r="G40" i="76"/>
  <c r="H61" i="76"/>
  <c r="G61" i="76"/>
  <c r="H66" i="75"/>
  <c r="H74" i="75"/>
  <c r="G35" i="74"/>
  <c r="H35" i="74" s="1"/>
  <c r="G41" i="74"/>
  <c r="H41" i="74" s="1"/>
  <c r="H73" i="74"/>
  <c r="E73" i="21"/>
  <c r="H73" i="21" s="1"/>
  <c r="G46" i="17"/>
  <c r="H46" i="17" s="1"/>
  <c r="H20" i="79"/>
  <c r="H62" i="78"/>
  <c r="H78" i="74"/>
  <c r="G78" i="74"/>
  <c r="H49" i="16"/>
  <c r="G49" i="16"/>
  <c r="H74" i="16"/>
  <c r="H26" i="82"/>
  <c r="H52" i="82"/>
  <c r="G74" i="82"/>
  <c r="H55" i="81"/>
  <c r="H36" i="80"/>
  <c r="H63" i="80"/>
  <c r="E7" i="79"/>
  <c r="G36" i="79"/>
  <c r="G62" i="79"/>
  <c r="H62" i="79" s="1"/>
  <c r="G70" i="79"/>
  <c r="H19" i="78"/>
  <c r="H27" i="78"/>
  <c r="H34" i="78"/>
  <c r="H46" i="78"/>
  <c r="H56" i="78"/>
  <c r="H64" i="78"/>
  <c r="H72" i="78"/>
  <c r="G28" i="77"/>
  <c r="H28" i="77" s="1"/>
  <c r="G35" i="77"/>
  <c r="H35" i="77" s="1"/>
  <c r="G41" i="77"/>
  <c r="G51" i="77"/>
  <c r="H51" i="77" s="1"/>
  <c r="G62" i="77"/>
  <c r="G71" i="77"/>
  <c r="H71" i="77" s="1"/>
  <c r="G79" i="77"/>
  <c r="H17" i="76"/>
  <c r="G27" i="76"/>
  <c r="H27" i="76" s="1"/>
  <c r="H35" i="76"/>
  <c r="H51" i="76"/>
  <c r="H62" i="76"/>
  <c r="G71" i="76"/>
  <c r="H71" i="76" s="1"/>
  <c r="G20" i="75"/>
  <c r="H20" i="75" s="1"/>
  <c r="G67" i="75"/>
  <c r="H67" i="75" s="1"/>
  <c r="G8" i="74"/>
  <c r="G9" i="74" s="1"/>
  <c r="H36" i="74"/>
  <c r="G73" i="74"/>
  <c r="G22" i="73"/>
  <c r="H22" i="73" s="1"/>
  <c r="G37" i="73"/>
  <c r="H37" i="73" s="1"/>
  <c r="G43" i="73"/>
  <c r="H43" i="73" s="1"/>
  <c r="H13" i="22"/>
  <c r="E66" i="22"/>
  <c r="G13" i="22"/>
  <c r="G65" i="20"/>
  <c r="H65" i="20" s="1"/>
  <c r="G45" i="19"/>
  <c r="H45" i="19" s="1"/>
  <c r="G48" i="17"/>
  <c r="H48" i="17" s="1"/>
  <c r="H25" i="78"/>
  <c r="H61" i="16"/>
  <c r="H63" i="81"/>
  <c r="H53" i="77"/>
  <c r="H28" i="76"/>
  <c r="G43" i="75"/>
  <c r="H43" i="75" s="1"/>
  <c r="H68" i="75"/>
  <c r="H81" i="74"/>
  <c r="G14" i="73"/>
  <c r="H14" i="73" s="1"/>
  <c r="H38" i="73"/>
  <c r="G28" i="21"/>
  <c r="H28" i="21"/>
  <c r="H44" i="21"/>
  <c r="H83" i="18"/>
  <c r="E87" i="18"/>
  <c r="G83" i="18"/>
  <c r="G23" i="16"/>
  <c r="H23" i="16" s="1"/>
  <c r="G29" i="16"/>
  <c r="G33" i="16"/>
  <c r="H33" i="16" s="1"/>
  <c r="G38" i="16"/>
  <c r="H38" i="16" s="1"/>
  <c r="G42" i="16"/>
  <c r="G51" i="16"/>
  <c r="H51" i="16" s="1"/>
  <c r="G61" i="16"/>
  <c r="E70" i="82"/>
  <c r="E99" i="82" s="1"/>
  <c r="H33" i="82"/>
  <c r="G75" i="82"/>
  <c r="H75" i="82" s="1"/>
  <c r="G29" i="81"/>
  <c r="G36" i="81"/>
  <c r="H36" i="81" s="1"/>
  <c r="G56" i="81"/>
  <c r="G63" i="81"/>
  <c r="G7" i="80"/>
  <c r="H31" i="79"/>
  <c r="G38" i="79"/>
  <c r="H38" i="79" s="1"/>
  <c r="G56" i="79"/>
  <c r="H56" i="79" s="1"/>
  <c r="G63" i="79"/>
  <c r="H63" i="79" s="1"/>
  <c r="H20" i="78"/>
  <c r="H36" i="78"/>
  <c r="H57" i="78"/>
  <c r="E73" i="78"/>
  <c r="G36" i="77"/>
  <c r="H36" i="77" s="1"/>
  <c r="G53" i="77"/>
  <c r="G72" i="77"/>
  <c r="H72" i="77" s="1"/>
  <c r="G28" i="76"/>
  <c r="H53" i="76"/>
  <c r="E79" i="75"/>
  <c r="G31" i="75"/>
  <c r="H31" i="75" s="1"/>
  <c r="G68" i="75"/>
  <c r="H43" i="74"/>
  <c r="G38" i="73"/>
  <c r="G15" i="25"/>
  <c r="H15" i="25" s="1"/>
  <c r="H22" i="24"/>
  <c r="G22" i="24"/>
  <c r="G29" i="21"/>
  <c r="H29" i="21" s="1"/>
  <c r="G44" i="21"/>
  <c r="G8" i="19"/>
  <c r="H8" i="19" s="1"/>
  <c r="H22" i="17"/>
  <c r="G22" i="17"/>
  <c r="H60" i="80"/>
  <c r="H42" i="78"/>
  <c r="H69" i="16"/>
  <c r="G69" i="16"/>
  <c r="H20" i="82"/>
  <c r="H44" i="82"/>
  <c r="H68" i="82"/>
  <c r="H24" i="81"/>
  <c r="H37" i="77"/>
  <c r="H55" i="77"/>
  <c r="H65" i="77"/>
  <c r="H73" i="77"/>
  <c r="H82" i="76"/>
  <c r="H13" i="75"/>
  <c r="H32" i="75"/>
  <c r="H53" i="78"/>
  <c r="G17" i="75"/>
  <c r="H53" i="16"/>
  <c r="H13" i="82"/>
  <c r="G20" i="82"/>
  <c r="G44" i="82"/>
  <c r="G68" i="82"/>
  <c r="H76" i="82"/>
  <c r="H31" i="81"/>
  <c r="H57" i="81"/>
  <c r="G31" i="80"/>
  <c r="H31" i="80" s="1"/>
  <c r="G57" i="80"/>
  <c r="H57" i="80" s="1"/>
  <c r="H57" i="79"/>
  <c r="G64" i="79"/>
  <c r="H64" i="79" s="1"/>
  <c r="G72" i="79"/>
  <c r="H72" i="79" s="1"/>
  <c r="H22" i="78"/>
  <c r="H29" i="78"/>
  <c r="H38" i="78"/>
  <c r="H50" i="78"/>
  <c r="H59" i="78"/>
  <c r="G22" i="77"/>
  <c r="H22" i="77" s="1"/>
  <c r="G30" i="77"/>
  <c r="H30" i="77" s="1"/>
  <c r="G37" i="77"/>
  <c r="G43" i="77"/>
  <c r="H43" i="77" s="1"/>
  <c r="G55" i="77"/>
  <c r="G65" i="77"/>
  <c r="G73" i="77"/>
  <c r="G81" i="77"/>
  <c r="H81" i="77" s="1"/>
  <c r="H65" i="76"/>
  <c r="G32" i="75"/>
  <c r="G47" i="75"/>
  <c r="H47" i="75" s="1"/>
  <c r="G59" i="75"/>
  <c r="H59" i="75" s="1"/>
  <c r="H77" i="75"/>
  <c r="H86" i="75"/>
  <c r="G53" i="25"/>
  <c r="H53" i="25" s="1"/>
  <c r="H8" i="23"/>
  <c r="G22" i="23"/>
  <c r="H22" i="23" s="1"/>
  <c r="G70" i="23"/>
  <c r="E73" i="23"/>
  <c r="H70" i="23"/>
  <c r="H53" i="20"/>
  <c r="G53" i="20"/>
  <c r="H28" i="82"/>
  <c r="H26" i="79"/>
  <c r="H31" i="77"/>
  <c r="H45" i="77"/>
  <c r="H66" i="77"/>
  <c r="H30" i="76"/>
  <c r="H25" i="75"/>
  <c r="H61" i="75"/>
  <c r="E7" i="73"/>
  <c r="D20" i="73"/>
  <c r="E20" i="73" s="1"/>
  <c r="E75" i="73" s="1"/>
  <c r="G8" i="24"/>
  <c r="H8" i="24" s="1"/>
  <c r="G48" i="22"/>
  <c r="H48" i="22" s="1"/>
  <c r="G61" i="18"/>
  <c r="H61" i="18" s="1"/>
  <c r="H45" i="76"/>
  <c r="H31" i="74"/>
  <c r="H67" i="74"/>
  <c r="G90" i="74"/>
  <c r="H33" i="73"/>
  <c r="H62" i="25"/>
  <c r="H38" i="24"/>
  <c r="G38" i="24"/>
  <c r="G59" i="24"/>
  <c r="H59" i="24" s="1"/>
  <c r="G31" i="21"/>
  <c r="H31" i="21" s="1"/>
  <c r="H63" i="21"/>
  <c r="G40" i="20"/>
  <c r="H40" i="20" s="1"/>
  <c r="H45" i="18"/>
  <c r="G45" i="18"/>
  <c r="G14" i="17"/>
  <c r="H14" i="17" s="1"/>
  <c r="E83" i="17"/>
  <c r="G77" i="25"/>
  <c r="G78" i="25" s="1"/>
  <c r="G63" i="23"/>
  <c r="H63" i="23" s="1"/>
  <c r="G17" i="22"/>
  <c r="H17" i="22" s="1"/>
  <c r="G38" i="22"/>
  <c r="H38" i="22"/>
  <c r="G19" i="21"/>
  <c r="H19" i="21" s="1"/>
  <c r="G72" i="20"/>
  <c r="H72" i="20" s="1"/>
  <c r="G35" i="19"/>
  <c r="H35" i="19" s="1"/>
  <c r="G32" i="17"/>
  <c r="H32" i="17" s="1"/>
  <c r="G38" i="23"/>
  <c r="H38" i="23" s="1"/>
  <c r="H40" i="22"/>
  <c r="G40" i="22"/>
  <c r="G56" i="22"/>
  <c r="H56" i="22" s="1"/>
  <c r="H20" i="21"/>
  <c r="G20" i="21"/>
  <c r="H50" i="21"/>
  <c r="G50" i="21"/>
  <c r="H61" i="20"/>
  <c r="G25" i="19"/>
  <c r="H25" i="19" s="1"/>
  <c r="H74" i="17"/>
  <c r="H47" i="73"/>
  <c r="G47" i="73"/>
  <c r="H66" i="73"/>
  <c r="H69" i="25"/>
  <c r="G69" i="25"/>
  <c r="H15" i="24"/>
  <c r="G15" i="24"/>
  <c r="H64" i="23"/>
  <c r="H19" i="22"/>
  <c r="G28" i="22"/>
  <c r="H28" i="22" s="1"/>
  <c r="G57" i="22"/>
  <c r="H57" i="22" s="1"/>
  <c r="G70" i="22"/>
  <c r="H70" i="22"/>
  <c r="H52" i="21"/>
  <c r="G52" i="21"/>
  <c r="G8" i="20"/>
  <c r="H8" i="20" s="1"/>
  <c r="G61" i="20"/>
  <c r="G74" i="20"/>
  <c r="H74" i="20" s="1"/>
  <c r="G33" i="17"/>
  <c r="H33" i="17" s="1"/>
  <c r="G74" i="17"/>
  <c r="G17" i="77"/>
  <c r="H17" i="77" s="1"/>
  <c r="G17" i="76"/>
  <c r="G23" i="76"/>
  <c r="H23" i="76" s="1"/>
  <c r="G30" i="76"/>
  <c r="H36" i="76"/>
  <c r="G65" i="76"/>
  <c r="H72" i="76"/>
  <c r="G28" i="75"/>
  <c r="G53" i="75"/>
  <c r="H53" i="75" s="1"/>
  <c r="G62" i="75"/>
  <c r="H62" i="75" s="1"/>
  <c r="G83" i="75"/>
  <c r="G87" i="75" s="1"/>
  <c r="H87" i="75" s="1"/>
  <c r="G43" i="74"/>
  <c r="H53" i="74"/>
  <c r="G81" i="74"/>
  <c r="H88" i="74"/>
  <c r="H23" i="73"/>
  <c r="G59" i="73"/>
  <c r="H59" i="73" s="1"/>
  <c r="G66" i="73"/>
  <c r="G25" i="25"/>
  <c r="H25" i="25" s="1"/>
  <c r="G42" i="24"/>
  <c r="H42" i="24" s="1"/>
  <c r="G53" i="24"/>
  <c r="H53" i="24" s="1"/>
  <c r="G62" i="24"/>
  <c r="H62" i="24" s="1"/>
  <c r="H50" i="23"/>
  <c r="H65" i="23"/>
  <c r="G65" i="23"/>
  <c r="G59" i="22"/>
  <c r="H59" i="22" s="1"/>
  <c r="G34" i="21"/>
  <c r="H34" i="21" s="1"/>
  <c r="G65" i="21"/>
  <c r="H65" i="21"/>
  <c r="G51" i="19"/>
  <c r="H51" i="19" s="1"/>
  <c r="G38" i="18"/>
  <c r="H38" i="18" s="1"/>
  <c r="G74" i="16"/>
  <c r="G80" i="16"/>
  <c r="H80" i="16" s="1"/>
  <c r="G24" i="82"/>
  <c r="H24" i="82" s="1"/>
  <c r="G28" i="82"/>
  <c r="G33" i="82"/>
  <c r="G40" i="82"/>
  <c r="H40" i="82" s="1"/>
  <c r="G48" i="82"/>
  <c r="H48" i="82" s="1"/>
  <c r="G55" i="82"/>
  <c r="H55" i="82" s="1"/>
  <c r="G61" i="82"/>
  <c r="H61" i="82" s="1"/>
  <c r="G66" i="82"/>
  <c r="H66" i="82" s="1"/>
  <c r="G76" i="82"/>
  <c r="G24" i="81"/>
  <c r="G28" i="81"/>
  <c r="H28" i="81" s="1"/>
  <c r="G33" i="81"/>
  <c r="H33" i="81" s="1"/>
  <c r="G40" i="81"/>
  <c r="G48" i="81"/>
  <c r="H48" i="81" s="1"/>
  <c r="G55" i="81"/>
  <c r="G60" i="81"/>
  <c r="G65" i="81"/>
  <c r="H65" i="81" s="1"/>
  <c r="G71" i="81"/>
  <c r="G73" i="81" s="1"/>
  <c r="H73" i="81" s="1"/>
  <c r="G24" i="80"/>
  <c r="H24" i="80" s="1"/>
  <c r="G28" i="80"/>
  <c r="H28" i="80" s="1"/>
  <c r="G33" i="80"/>
  <c r="G40" i="80"/>
  <c r="H40" i="80" s="1"/>
  <c r="G48" i="80"/>
  <c r="H48" i="80" s="1"/>
  <c r="G55" i="80"/>
  <c r="H55" i="80" s="1"/>
  <c r="G60" i="80"/>
  <c r="G65" i="80"/>
  <c r="H65" i="80" s="1"/>
  <c r="G71" i="80"/>
  <c r="G73" i="80" s="1"/>
  <c r="G24" i="79"/>
  <c r="H24" i="79" s="1"/>
  <c r="G28" i="79"/>
  <c r="H28" i="79" s="1"/>
  <c r="G33" i="79"/>
  <c r="H33" i="79" s="1"/>
  <c r="G40" i="79"/>
  <c r="H40" i="79" s="1"/>
  <c r="H45" i="75"/>
  <c r="G68" i="73"/>
  <c r="H68" i="73" s="1"/>
  <c r="E9" i="25"/>
  <c r="H50" i="25"/>
  <c r="H32" i="23"/>
  <c r="G32" i="23"/>
  <c r="H36" i="21"/>
  <c r="G36" i="21"/>
  <c r="H55" i="21"/>
  <c r="G23" i="20"/>
  <c r="H23" i="20" s="1"/>
  <c r="G43" i="20"/>
  <c r="H43" i="20" s="1"/>
  <c r="H39" i="19"/>
  <c r="G39" i="19"/>
  <c r="H54" i="17"/>
  <c r="H87" i="17"/>
  <c r="H31" i="76"/>
  <c r="H66" i="76"/>
  <c r="G45" i="75"/>
  <c r="G14" i="74"/>
  <c r="H45" i="74"/>
  <c r="G7" i="25"/>
  <c r="G32" i="25"/>
  <c r="H32" i="25" s="1"/>
  <c r="G50" i="25"/>
  <c r="E78" i="25"/>
  <c r="D17" i="24"/>
  <c r="E17" i="24" s="1"/>
  <c r="E66" i="24" s="1"/>
  <c r="E7" i="24"/>
  <c r="G19" i="24"/>
  <c r="H19" i="24" s="1"/>
  <c r="G27" i="24"/>
  <c r="H27" i="24" s="1"/>
  <c r="H46" i="22"/>
  <c r="H60" i="22"/>
  <c r="G72" i="22"/>
  <c r="H72" i="22" s="1"/>
  <c r="H26" i="21"/>
  <c r="G55" i="21"/>
  <c r="G35" i="20"/>
  <c r="H35" i="20" s="1"/>
  <c r="G64" i="20"/>
  <c r="H64" i="20"/>
  <c r="G40" i="19"/>
  <c r="H40" i="19" s="1"/>
  <c r="G54" i="17"/>
  <c r="H46" i="24"/>
  <c r="G46" i="24"/>
  <c r="H56" i="24"/>
  <c r="G56" i="24"/>
  <c r="G64" i="24"/>
  <c r="H64" i="24" s="1"/>
  <c r="H40" i="21"/>
  <c r="G40" i="21"/>
  <c r="H57" i="21"/>
  <c r="G57" i="21"/>
  <c r="H49" i="20"/>
  <c r="G49" i="20"/>
  <c r="H66" i="20"/>
  <c r="G66" i="20"/>
  <c r="H31" i="19"/>
  <c r="G31" i="19"/>
  <c r="G57" i="18"/>
  <c r="H57" i="18" s="1"/>
  <c r="H70" i="18"/>
  <c r="G70" i="18"/>
  <c r="H36" i="75"/>
  <c r="H72" i="75"/>
  <c r="H53" i="73"/>
  <c r="G62" i="73"/>
  <c r="H62" i="73" s="1"/>
  <c r="G75" i="25"/>
  <c r="H75" i="25" s="1"/>
  <c r="G13" i="23"/>
  <c r="H34" i="23"/>
  <c r="H14" i="22"/>
  <c r="G51" i="20"/>
  <c r="H51" i="20" s="1"/>
  <c r="H59" i="18"/>
  <c r="G59" i="18"/>
  <c r="H38" i="25"/>
  <c r="G38" i="25"/>
  <c r="H27" i="23"/>
  <c r="G27" i="23"/>
  <c r="H36" i="22"/>
  <c r="G38" i="20"/>
  <c r="H38" i="20" s="1"/>
  <c r="H23" i="19"/>
  <c r="H59" i="19"/>
  <c r="G59" i="19"/>
  <c r="H71" i="19"/>
  <c r="G71" i="19"/>
  <c r="H17" i="18"/>
  <c r="G30" i="20"/>
  <c r="H30" i="20" s="1"/>
  <c r="E82" i="20"/>
  <c r="G80" i="20"/>
  <c r="G82" i="20" s="1"/>
  <c r="G27" i="19"/>
  <c r="H27" i="19" s="1"/>
  <c r="D20" i="18"/>
  <c r="E20" i="18" s="1"/>
  <c r="E7" i="18"/>
  <c r="H39" i="18"/>
  <c r="G39" i="18"/>
  <c r="H49" i="18"/>
  <c r="G49" i="18"/>
  <c r="H75" i="18"/>
  <c r="G85" i="18"/>
  <c r="H85" i="18" s="1"/>
  <c r="H28" i="17"/>
  <c r="H79" i="17"/>
  <c r="E90" i="74"/>
  <c r="H27" i="25"/>
  <c r="G27" i="25"/>
  <c r="H65" i="25"/>
  <c r="G65" i="25"/>
  <c r="H70" i="24"/>
  <c r="G70" i="24"/>
  <c r="G73" i="24" s="1"/>
  <c r="E73" i="24"/>
  <c r="H73" i="24" s="1"/>
  <c r="H15" i="23"/>
  <c r="H53" i="23"/>
  <c r="G53" i="23"/>
  <c r="H20" i="22"/>
  <c r="G53" i="22"/>
  <c r="H53" i="22"/>
  <c r="G13" i="21"/>
  <c r="H22" i="21"/>
  <c r="H31" i="20"/>
  <c r="G31" i="20"/>
  <c r="H69" i="20"/>
  <c r="H80" i="20"/>
  <c r="H64" i="19"/>
  <c r="G74" i="19"/>
  <c r="H74" i="19" s="1"/>
  <c r="H31" i="18"/>
  <c r="G40" i="18"/>
  <c r="H40" i="18" s="1"/>
  <c r="G75" i="18"/>
  <c r="G28" i="17"/>
  <c r="G41" i="17"/>
  <c r="H41" i="17" s="1"/>
  <c r="G79" i="17"/>
  <c r="G55" i="73"/>
  <c r="H55" i="73" s="1"/>
  <c r="H32" i="24"/>
  <c r="G32" i="24"/>
  <c r="E9" i="23"/>
  <c r="G8" i="22"/>
  <c r="G24" i="21"/>
  <c r="H24" i="21" s="1"/>
  <c r="G60" i="21"/>
  <c r="H60" i="21" s="1"/>
  <c r="H13" i="20"/>
  <c r="G13" i="20"/>
  <c r="H57" i="20"/>
  <c r="G57" i="20"/>
  <c r="H81" i="20"/>
  <c r="G81" i="20"/>
  <c r="G76" i="18"/>
  <c r="H76" i="18" s="1"/>
  <c r="H80" i="17"/>
  <c r="H89" i="17"/>
  <c r="G22" i="25"/>
  <c r="H22" i="25" s="1"/>
  <c r="G59" i="25"/>
  <c r="H59" i="25" s="1"/>
  <c r="G7" i="23"/>
  <c r="G9" i="23" s="1"/>
  <c r="H46" i="23"/>
  <c r="G46" i="23"/>
  <c r="G22" i="22"/>
  <c r="H22" i="22" s="1"/>
  <c r="H31" i="22"/>
  <c r="H48" i="21"/>
  <c r="H33" i="20"/>
  <c r="G71" i="20"/>
  <c r="H71" i="20" s="1"/>
  <c r="G38" i="19"/>
  <c r="H38" i="19" s="1"/>
  <c r="H49" i="19"/>
  <c r="H66" i="19"/>
  <c r="H13" i="18"/>
  <c r="H23" i="18"/>
  <c r="H67" i="18"/>
  <c r="G77" i="18"/>
  <c r="H77" i="18" s="1"/>
  <c r="G29" i="17"/>
  <c r="H29" i="17" s="1"/>
  <c r="G64" i="17"/>
  <c r="H64" i="17" s="1"/>
  <c r="G80" i="17"/>
  <c r="G89" i="17"/>
  <c r="H27" i="20"/>
  <c r="H36" i="20"/>
  <c r="G36" i="20"/>
  <c r="H45" i="20"/>
  <c r="G45" i="20"/>
  <c r="H18" i="19"/>
  <c r="H80" i="19"/>
  <c r="H27" i="18"/>
  <c r="G27" i="18"/>
  <c r="H38" i="17"/>
  <c r="H56" i="17"/>
  <c r="H75" i="17"/>
  <c r="G29" i="22"/>
  <c r="H29" i="22" s="1"/>
  <c r="G50" i="22"/>
  <c r="H50" i="22" s="1"/>
  <c r="G73" i="21"/>
  <c r="G20" i="17"/>
  <c r="H20" i="17" s="1"/>
  <c r="H40" i="17"/>
  <c r="H13" i="19"/>
  <c r="G8" i="18"/>
  <c r="H8" i="18" s="1"/>
  <c r="H60" i="17"/>
  <c r="H82" i="17"/>
  <c r="G25" i="22"/>
  <c r="H25" i="22" s="1"/>
  <c r="G42" i="22"/>
  <c r="H42" i="22" s="1"/>
  <c r="G62" i="22"/>
  <c r="H62" i="22" s="1"/>
  <c r="H15" i="21"/>
  <c r="G13" i="19"/>
  <c r="G29" i="19"/>
  <c r="H29" i="19" s="1"/>
  <c r="G36" i="19"/>
  <c r="H36" i="19" s="1"/>
  <c r="G42" i="19"/>
  <c r="H42" i="19" s="1"/>
  <c r="G53" i="19"/>
  <c r="H53" i="19" s="1"/>
  <c r="G64" i="19"/>
  <c r="G72" i="19"/>
  <c r="H72" i="19" s="1"/>
  <c r="G80" i="19"/>
  <c r="G82" i="19" s="1"/>
  <c r="H82" i="19" s="1"/>
  <c r="H18" i="18"/>
  <c r="H23" i="17"/>
  <c r="H42" i="17"/>
  <c r="H70" i="17"/>
  <c r="H90" i="17"/>
  <c r="H63" i="22"/>
  <c r="D20" i="20"/>
  <c r="E20" i="20" s="1"/>
  <c r="E7" i="20"/>
  <c r="H35" i="18"/>
  <c r="G35" i="18"/>
  <c r="H51" i="18"/>
  <c r="G51" i="18"/>
  <c r="H71" i="18"/>
  <c r="G71" i="18"/>
  <c r="H86" i="18"/>
  <c r="G86" i="18"/>
  <c r="G90" i="17"/>
  <c r="G26" i="22"/>
  <c r="H26" i="22" s="1"/>
  <c r="G44" i="22"/>
  <c r="H44" i="22" s="1"/>
  <c r="G63" i="22"/>
  <c r="D17" i="21"/>
  <c r="E17" i="21" s="1"/>
  <c r="H25" i="21"/>
  <c r="G25" i="21"/>
  <c r="H42" i="21"/>
  <c r="G42" i="21"/>
  <c r="H62" i="21"/>
  <c r="G62" i="21"/>
  <c r="G25" i="20"/>
  <c r="H25" i="20" s="1"/>
  <c r="H39" i="20"/>
  <c r="G39" i="20"/>
  <c r="H59" i="20"/>
  <c r="G59" i="20"/>
  <c r="H30" i="19"/>
  <c r="G30" i="19"/>
  <c r="H43" i="19"/>
  <c r="G43" i="19"/>
  <c r="H65" i="19"/>
  <c r="G65" i="19"/>
  <c r="G81" i="19"/>
  <c r="H81" i="19" s="1"/>
  <c r="H36" i="18"/>
  <c r="H53" i="18"/>
  <c r="H72" i="18"/>
  <c r="D20" i="19"/>
  <c r="E20" i="19" s="1"/>
  <c r="E7" i="19"/>
  <c r="H30" i="18"/>
  <c r="G30" i="18"/>
  <c r="G43" i="18"/>
  <c r="H43" i="18" s="1"/>
  <c r="H66" i="18"/>
  <c r="G66" i="18"/>
  <c r="H27" i="17"/>
  <c r="H72" i="17"/>
  <c r="E91" i="17"/>
  <c r="G16" i="18"/>
  <c r="G27" i="17"/>
  <c r="G31" i="17"/>
  <c r="H31" i="17" s="1"/>
  <c r="G36" i="17"/>
  <c r="H36" i="17" s="1"/>
  <c r="G40" i="17"/>
  <c r="G44" i="17"/>
  <c r="H44" i="17" s="1"/>
  <c r="G52" i="17"/>
  <c r="H52" i="17" s="1"/>
  <c r="G60" i="17"/>
  <c r="G67" i="17"/>
  <c r="H67" i="17" s="1"/>
  <c r="G72" i="17"/>
  <c r="G78" i="17"/>
  <c r="H78" i="17" s="1"/>
  <c r="G82" i="17"/>
  <c r="G88" i="17"/>
  <c r="G91" i="17" s="1"/>
  <c r="A108" i="71"/>
  <c r="A107" i="71" s="1"/>
  <c r="A106" i="71" s="1"/>
  <c r="D108" i="72"/>
  <c r="D107" i="72" s="1"/>
  <c r="D106" i="72" s="1"/>
  <c r="D108" i="71"/>
  <c r="D107" i="71" s="1"/>
  <c r="D106" i="71" s="1"/>
  <c r="D108" i="70"/>
  <c r="D107" i="70" s="1"/>
  <c r="D106" i="70" s="1"/>
  <c r="D108" i="69"/>
  <c r="D107" i="69" s="1"/>
  <c r="D106" i="69" s="1"/>
  <c r="L120" i="78"/>
  <c r="Q105" i="78"/>
  <c r="L120" i="77"/>
  <c r="Q105" i="77"/>
  <c r="G105" i="75"/>
  <c r="B120" i="75"/>
  <c r="L105" i="73"/>
  <c r="L116" i="73" s="1"/>
  <c r="L117" i="73"/>
  <c r="L121" i="82"/>
  <c r="R105" i="82"/>
  <c r="L122" i="82" s="1"/>
  <c r="L120" i="75"/>
  <c r="Q105" i="75"/>
  <c r="B105" i="74"/>
  <c r="B116" i="74" s="1"/>
  <c r="B117" i="74"/>
  <c r="L105" i="77"/>
  <c r="L116" i="77" s="1"/>
  <c r="L117" i="77"/>
  <c r="A107" i="82"/>
  <c r="A118" i="82"/>
  <c r="C118" i="82" s="1"/>
  <c r="A107" i="78"/>
  <c r="A118" i="78"/>
  <c r="K121" i="76"/>
  <c r="K112" i="76"/>
  <c r="K122" i="76" s="1"/>
  <c r="K107" i="82"/>
  <c r="K118" i="82"/>
  <c r="C105" i="81"/>
  <c r="B118" i="81"/>
  <c r="A106" i="80"/>
  <c r="A116" i="80" s="1"/>
  <c r="A117" i="80"/>
  <c r="K120" i="78"/>
  <c r="K111" i="78"/>
  <c r="A107" i="75"/>
  <c r="A118" i="75"/>
  <c r="L105" i="74"/>
  <c r="L116" i="74" s="1"/>
  <c r="L117" i="74"/>
  <c r="Q105" i="81"/>
  <c r="L120" i="81"/>
  <c r="K117" i="80"/>
  <c r="K106" i="80"/>
  <c r="K116" i="80" s="1"/>
  <c r="L121" i="79"/>
  <c r="R105" i="79"/>
  <c r="L122" i="79" s="1"/>
  <c r="K120" i="75"/>
  <c r="K111" i="75"/>
  <c r="Q105" i="74"/>
  <c r="L120" i="74"/>
  <c r="A118" i="76"/>
  <c r="C118" i="76" s="1"/>
  <c r="A107" i="76"/>
  <c r="K117" i="75"/>
  <c r="K106" i="75"/>
  <c r="K116" i="75" s="1"/>
  <c r="C116" i="73"/>
  <c r="A120" i="74"/>
  <c r="A111" i="74"/>
  <c r="B120" i="73"/>
  <c r="G105" i="73"/>
  <c r="B121" i="79"/>
  <c r="H105" i="79"/>
  <c r="K120" i="80"/>
  <c r="M120" i="80" s="1"/>
  <c r="K111" i="80"/>
  <c r="A120" i="79"/>
  <c r="A111" i="79"/>
  <c r="K111" i="74"/>
  <c r="K120" i="74"/>
  <c r="M120" i="74" s="1"/>
  <c r="A120" i="73"/>
  <c r="C120" i="73" s="1"/>
  <c r="A111" i="73"/>
  <c r="C118" i="81"/>
  <c r="B117" i="80"/>
  <c r="B105" i="80"/>
  <c r="B116" i="80" s="1"/>
  <c r="B117" i="77"/>
  <c r="B105" i="77"/>
  <c r="B116" i="77" s="1"/>
  <c r="Q105" i="76"/>
  <c r="L120" i="76"/>
  <c r="B118" i="82"/>
  <c r="C105" i="82"/>
  <c r="B117" i="78"/>
  <c r="B105" i="78"/>
  <c r="B116" i="78" s="1"/>
  <c r="K121" i="73"/>
  <c r="K112" i="73"/>
  <c r="K122" i="73" s="1"/>
  <c r="H105" i="82"/>
  <c r="B121" i="82"/>
  <c r="K111" i="81"/>
  <c r="K120" i="81"/>
  <c r="H105" i="80"/>
  <c r="B121" i="80"/>
  <c r="C121" i="80" s="1"/>
  <c r="G105" i="78"/>
  <c r="B120" i="78"/>
  <c r="C120" i="78" s="1"/>
  <c r="B121" i="77"/>
  <c r="H105" i="77"/>
  <c r="B117" i="73"/>
  <c r="B105" i="73"/>
  <c r="B116" i="73" s="1"/>
  <c r="B119" i="73"/>
  <c r="C119" i="73" s="1"/>
  <c r="A110" i="82"/>
  <c r="M105" i="80"/>
  <c r="A118" i="80"/>
  <c r="C118" i="80" s="1"/>
  <c r="K119" i="80"/>
  <c r="M119" i="80" s="1"/>
  <c r="B117" i="79"/>
  <c r="B120" i="79"/>
  <c r="K110" i="77"/>
  <c r="A119" i="76"/>
  <c r="C119" i="76" s="1"/>
  <c r="K120" i="76"/>
  <c r="N105" i="75"/>
  <c r="L119" i="75"/>
  <c r="M119" i="75" s="1"/>
  <c r="F105" i="74"/>
  <c r="K110" i="82"/>
  <c r="A111" i="77"/>
  <c r="A110" i="75"/>
  <c r="K108" i="73"/>
  <c r="B119" i="81"/>
  <c r="C119" i="81" s="1"/>
  <c r="K119" i="78"/>
  <c r="A121" i="78"/>
  <c r="L118" i="77"/>
  <c r="B120" i="77"/>
  <c r="C120" i="77" s="1"/>
  <c r="A119" i="74"/>
  <c r="C119" i="74" s="1"/>
  <c r="B120" i="82"/>
  <c r="A119" i="79"/>
  <c r="C119" i="79" s="1"/>
  <c r="B118" i="78"/>
  <c r="L119" i="78"/>
  <c r="D105" i="75"/>
  <c r="K118" i="75"/>
  <c r="B118" i="73"/>
  <c r="C118" i="73" s="1"/>
  <c r="K108" i="81"/>
  <c r="K118" i="80"/>
  <c r="M118" i="80" s="1"/>
  <c r="L120" i="79"/>
  <c r="A108" i="74"/>
  <c r="F105" i="81"/>
  <c r="K119" i="81"/>
  <c r="R105" i="80"/>
  <c r="L122" i="80" s="1"/>
  <c r="B120" i="80"/>
  <c r="C120" i="80" s="1"/>
  <c r="A108" i="79"/>
  <c r="A107" i="77"/>
  <c r="N105" i="76"/>
  <c r="L119" i="76"/>
  <c r="M119" i="76" s="1"/>
  <c r="K108" i="74"/>
  <c r="A119" i="82"/>
  <c r="C119" i="82" s="1"/>
  <c r="N105" i="81"/>
  <c r="L119" i="81"/>
  <c r="K119" i="74"/>
  <c r="M119" i="74" s="1"/>
  <c r="A117" i="73"/>
  <c r="A119" i="75"/>
  <c r="C119" i="75" s="1"/>
  <c r="B118" i="74"/>
  <c r="K108" i="77"/>
  <c r="A111" i="76"/>
  <c r="G105" i="76"/>
  <c r="A111" i="81"/>
  <c r="E99" i="79"/>
  <c r="E100" i="70"/>
  <c r="F5" i="9"/>
  <c r="H6" i="9"/>
  <c r="E66" i="23" l="1"/>
  <c r="E67" i="23" s="1"/>
  <c r="G20" i="74"/>
  <c r="H20" i="74" s="1"/>
  <c r="K120" i="73"/>
  <c r="E76" i="26"/>
  <c r="M120" i="79"/>
  <c r="L118" i="74"/>
  <c r="G7" i="47"/>
  <c r="G8" i="47" s="1"/>
  <c r="H8" i="47" s="1"/>
  <c r="E8" i="53"/>
  <c r="H8" i="53" s="1"/>
  <c r="G7" i="43"/>
  <c r="G8" i="43" s="1"/>
  <c r="H8" i="43" s="1"/>
  <c r="G7" i="26"/>
  <c r="G8" i="26" s="1"/>
  <c r="G7" i="11"/>
  <c r="G8" i="11" s="1"/>
  <c r="H8" i="11" s="1"/>
  <c r="K111" i="79"/>
  <c r="K121" i="79" s="1"/>
  <c r="M121" i="79" s="1"/>
  <c r="G7" i="38"/>
  <c r="G8" i="38" s="1"/>
  <c r="H8" i="38" s="1"/>
  <c r="G7" i="28"/>
  <c r="G8" i="28" s="1"/>
  <c r="H8" i="28" s="1"/>
  <c r="M120" i="76"/>
  <c r="M120" i="73"/>
  <c r="M105" i="78"/>
  <c r="L118" i="78"/>
  <c r="M118" i="78" s="1"/>
  <c r="L118" i="82"/>
  <c r="M118" i="82" s="1"/>
  <c r="M105" i="82"/>
  <c r="L117" i="79"/>
  <c r="L105" i="79"/>
  <c r="L116" i="79" s="1"/>
  <c r="L120" i="73"/>
  <c r="Q105" i="73"/>
  <c r="G45" i="26"/>
  <c r="H45" i="26" s="1"/>
  <c r="K107" i="79"/>
  <c r="K118" i="79"/>
  <c r="M118" i="79" s="1"/>
  <c r="K118" i="76"/>
  <c r="K107" i="76"/>
  <c r="G49" i="44"/>
  <c r="H49" i="44" s="1"/>
  <c r="G7" i="44"/>
  <c r="G8" i="44" s="1"/>
  <c r="H8" i="44" s="1"/>
  <c r="G7" i="50"/>
  <c r="G8" i="50" s="1"/>
  <c r="H8" i="50" s="1"/>
  <c r="E8" i="57"/>
  <c r="H8" i="57" s="1"/>
  <c r="E8" i="56"/>
  <c r="E74" i="56" s="1"/>
  <c r="G20" i="77"/>
  <c r="H20" i="77" s="1"/>
  <c r="H17" i="25"/>
  <c r="G7" i="13"/>
  <c r="G8" i="13" s="1"/>
  <c r="H8" i="13" s="1"/>
  <c r="E70" i="25"/>
  <c r="E71" i="25" s="1"/>
  <c r="E75" i="27"/>
  <c r="E84" i="27" s="1"/>
  <c r="H7" i="57"/>
  <c r="E57" i="50"/>
  <c r="E58" i="50" s="1"/>
  <c r="H36" i="50"/>
  <c r="E8" i="49"/>
  <c r="H8" i="49" s="1"/>
  <c r="H7" i="59"/>
  <c r="G44" i="39"/>
  <c r="H44" i="39" s="1"/>
  <c r="E72" i="47"/>
  <c r="E81" i="47" s="1"/>
  <c r="E82" i="47" s="1"/>
  <c r="E57" i="57"/>
  <c r="E65" i="57" s="1"/>
  <c r="G7" i="39"/>
  <c r="G8" i="39" s="1"/>
  <c r="H8" i="39" s="1"/>
  <c r="G49" i="36"/>
  <c r="H49" i="36" s="1"/>
  <c r="E66" i="81"/>
  <c r="E74" i="81" s="1"/>
  <c r="E75" i="81" s="1"/>
  <c r="E8" i="59"/>
  <c r="H8" i="59" s="1"/>
  <c r="G7" i="41"/>
  <c r="G8" i="41" s="1"/>
  <c r="H8" i="41" s="1"/>
  <c r="E9" i="22"/>
  <c r="E67" i="22" s="1"/>
  <c r="G7" i="58"/>
  <c r="G8" i="58" s="1"/>
  <c r="H8" i="58" s="1"/>
  <c r="G7" i="34"/>
  <c r="G8" i="34" s="1"/>
  <c r="H8" i="34" s="1"/>
  <c r="E72" i="31"/>
  <c r="E81" i="31" s="1"/>
  <c r="E75" i="32"/>
  <c r="E84" i="32" s="1"/>
  <c r="G7" i="36"/>
  <c r="G8" i="36" s="1"/>
  <c r="H8" i="36" s="1"/>
  <c r="G9" i="22"/>
  <c r="G7" i="55"/>
  <c r="H7" i="55" s="1"/>
  <c r="G7" i="46"/>
  <c r="H7" i="46" s="1"/>
  <c r="E75" i="34"/>
  <c r="E76" i="34" s="1"/>
  <c r="H45" i="34"/>
  <c r="G7" i="31"/>
  <c r="G8" i="31" s="1"/>
  <c r="H8" i="31" s="1"/>
  <c r="E72" i="29"/>
  <c r="E81" i="29" s="1"/>
  <c r="E78" i="28"/>
  <c r="E87" i="28" s="1"/>
  <c r="E88" i="28" s="1"/>
  <c r="E8" i="27"/>
  <c r="H8" i="27" s="1"/>
  <c r="H7" i="27"/>
  <c r="E8" i="40"/>
  <c r="H8" i="40" s="1"/>
  <c r="H7" i="22"/>
  <c r="G7" i="75"/>
  <c r="G9" i="75" s="1"/>
  <c r="H9" i="75" s="1"/>
  <c r="G7" i="69"/>
  <c r="G8" i="69" s="1"/>
  <c r="H8" i="69" s="1"/>
  <c r="G7" i="15"/>
  <c r="G8" i="15" s="1"/>
  <c r="H8" i="15" s="1"/>
  <c r="H7" i="49"/>
  <c r="G59" i="58"/>
  <c r="G67" i="58" s="1"/>
  <c r="G57" i="57"/>
  <c r="G65" i="57" s="1"/>
  <c r="G66" i="57" s="1"/>
  <c r="G64" i="56"/>
  <c r="G72" i="31"/>
  <c r="G81" i="31" s="1"/>
  <c r="G75" i="27"/>
  <c r="G84" i="27" s="1"/>
  <c r="G85" i="27" s="1"/>
  <c r="H7" i="40"/>
  <c r="E72" i="38"/>
  <c r="E73" i="38" s="1"/>
  <c r="G7" i="37"/>
  <c r="H7" i="37" s="1"/>
  <c r="G17" i="78"/>
  <c r="G66" i="78" s="1"/>
  <c r="G74" i="78" s="1"/>
  <c r="H8" i="74"/>
  <c r="E65" i="15"/>
  <c r="G7" i="10"/>
  <c r="G8" i="10" s="1"/>
  <c r="H8" i="10" s="1"/>
  <c r="G64" i="10"/>
  <c r="G73" i="10" s="1"/>
  <c r="E82" i="37"/>
  <c r="E83" i="37" s="1"/>
  <c r="E84" i="42"/>
  <c r="E67" i="51"/>
  <c r="E84" i="40"/>
  <c r="G47" i="35"/>
  <c r="H47" i="35" s="1"/>
  <c r="G44" i="38"/>
  <c r="H44" i="38" s="1"/>
  <c r="H69" i="55"/>
  <c r="E78" i="55"/>
  <c r="H78" i="55" s="1"/>
  <c r="G8" i="56"/>
  <c r="H7" i="56"/>
  <c r="G57" i="50"/>
  <c r="G65" i="50" s="1"/>
  <c r="G44" i="54"/>
  <c r="G72" i="54" s="1"/>
  <c r="G81" i="54" s="1"/>
  <c r="G7" i="42"/>
  <c r="G8" i="42" s="1"/>
  <c r="E8" i="42"/>
  <c r="G45" i="35"/>
  <c r="H45" i="35" s="1"/>
  <c r="H12" i="27"/>
  <c r="G78" i="28"/>
  <c r="G87" i="28" s="1"/>
  <c r="E81" i="30"/>
  <c r="E79" i="36"/>
  <c r="H80" i="38"/>
  <c r="H25" i="49"/>
  <c r="G72" i="47"/>
  <c r="G81" i="47" s="1"/>
  <c r="H14" i="56"/>
  <c r="G46" i="29"/>
  <c r="H46" i="29" s="1"/>
  <c r="H14" i="38"/>
  <c r="G42" i="41"/>
  <c r="G70" i="41" s="1"/>
  <c r="E72" i="54"/>
  <c r="G7" i="51"/>
  <c r="G8" i="51" s="1"/>
  <c r="E8" i="51"/>
  <c r="H17" i="57"/>
  <c r="G42" i="33"/>
  <c r="H83" i="32"/>
  <c r="H80" i="29"/>
  <c r="G44" i="29"/>
  <c r="H44" i="29" s="1"/>
  <c r="E70" i="33"/>
  <c r="E73" i="39"/>
  <c r="H14" i="46"/>
  <c r="H58" i="52"/>
  <c r="E66" i="52"/>
  <c r="H66" i="52" s="1"/>
  <c r="E8" i="52"/>
  <c r="G7" i="52"/>
  <c r="G8" i="52" s="1"/>
  <c r="E78" i="48"/>
  <c r="E67" i="59"/>
  <c r="H13" i="26"/>
  <c r="E72" i="49"/>
  <c r="H72" i="49" s="1"/>
  <c r="H63" i="49"/>
  <c r="E8" i="29"/>
  <c r="G7" i="29"/>
  <c r="G8" i="29" s="1"/>
  <c r="E8" i="30"/>
  <c r="G7" i="30"/>
  <c r="G8" i="30" s="1"/>
  <c r="H79" i="35"/>
  <c r="G44" i="32"/>
  <c r="E81" i="39"/>
  <c r="E82" i="39" s="1"/>
  <c r="G69" i="48"/>
  <c r="G78" i="48" s="1"/>
  <c r="G38" i="51"/>
  <c r="G59" i="51" s="1"/>
  <c r="G44" i="33"/>
  <c r="H44" i="33" s="1"/>
  <c r="G7" i="48"/>
  <c r="G8" i="48" s="1"/>
  <c r="E8" i="48"/>
  <c r="H76" i="38"/>
  <c r="E79" i="44"/>
  <c r="G75" i="34"/>
  <c r="H83" i="35"/>
  <c r="G42" i="30"/>
  <c r="G72" i="30" s="1"/>
  <c r="G81" i="30" s="1"/>
  <c r="G46" i="32"/>
  <c r="H46" i="32" s="1"/>
  <c r="G47" i="43"/>
  <c r="G75" i="43" s="1"/>
  <c r="E74" i="37"/>
  <c r="E70" i="41"/>
  <c r="E71" i="41" s="1"/>
  <c r="E75" i="43"/>
  <c r="H86" i="44"/>
  <c r="G59" i="59"/>
  <c r="H59" i="59" s="1"/>
  <c r="H63" i="59"/>
  <c r="H37" i="31"/>
  <c r="H64" i="53"/>
  <c r="E72" i="53"/>
  <c r="H72" i="53" s="1"/>
  <c r="E8" i="32"/>
  <c r="G7" i="32"/>
  <c r="G8" i="32" s="1"/>
  <c r="H83" i="42"/>
  <c r="E8" i="45"/>
  <c r="G7" i="45"/>
  <c r="G8" i="45" s="1"/>
  <c r="E82" i="45"/>
  <c r="E87" i="36"/>
  <c r="G80" i="39"/>
  <c r="H80" i="39" s="1"/>
  <c r="H12" i="37"/>
  <c r="E8" i="33"/>
  <c r="G7" i="33"/>
  <c r="G8" i="33" s="1"/>
  <c r="E75" i="35"/>
  <c r="G45" i="45"/>
  <c r="G73" i="45" s="1"/>
  <c r="E72" i="46"/>
  <c r="H64" i="46"/>
  <c r="E65" i="46"/>
  <c r="H65" i="58"/>
  <c r="E84" i="26"/>
  <c r="E60" i="58"/>
  <c r="G7" i="35"/>
  <c r="G8" i="35" s="1"/>
  <c r="E8" i="35"/>
  <c r="H12" i="29"/>
  <c r="G83" i="34"/>
  <c r="H83" i="34" s="1"/>
  <c r="G45" i="42"/>
  <c r="G75" i="42" s="1"/>
  <c r="G84" i="42" s="1"/>
  <c r="E87" i="44"/>
  <c r="H80" i="47"/>
  <c r="E70" i="55"/>
  <c r="E67" i="58"/>
  <c r="G47" i="37"/>
  <c r="H47" i="37" s="1"/>
  <c r="G44" i="40"/>
  <c r="G75" i="40" s="1"/>
  <c r="G42" i="38"/>
  <c r="H42" i="38" s="1"/>
  <c r="G73" i="53"/>
  <c r="G65" i="53"/>
  <c r="H7" i="53"/>
  <c r="G73" i="49"/>
  <c r="G64" i="49"/>
  <c r="E8" i="54"/>
  <c r="G7" i="54"/>
  <c r="G8" i="54" s="1"/>
  <c r="H62" i="52"/>
  <c r="E83" i="74"/>
  <c r="G58" i="14"/>
  <c r="H58" i="14" s="1"/>
  <c r="G7" i="72"/>
  <c r="G8" i="72" s="1"/>
  <c r="H8" i="72" s="1"/>
  <c r="E65" i="10"/>
  <c r="H7" i="23"/>
  <c r="E67" i="80"/>
  <c r="G9" i="78"/>
  <c r="G9" i="77"/>
  <c r="H9" i="77" s="1"/>
  <c r="E75" i="76"/>
  <c r="E99" i="76" s="1"/>
  <c r="G75" i="16"/>
  <c r="G83" i="16" s="1"/>
  <c r="G7" i="70"/>
  <c r="G8" i="70" s="1"/>
  <c r="G62" i="70" s="1"/>
  <c r="G64" i="15"/>
  <c r="E8" i="14"/>
  <c r="G7" i="14"/>
  <c r="H34" i="11"/>
  <c r="G66" i="69"/>
  <c r="G71" i="70"/>
  <c r="E77" i="13"/>
  <c r="H61" i="70"/>
  <c r="E71" i="70"/>
  <c r="G51" i="71"/>
  <c r="G59" i="71" s="1"/>
  <c r="E63" i="11"/>
  <c r="H55" i="11"/>
  <c r="E56" i="72"/>
  <c r="E65" i="72"/>
  <c r="E74" i="15"/>
  <c r="H57" i="69"/>
  <c r="E66" i="69"/>
  <c r="E58" i="69"/>
  <c r="H37" i="15"/>
  <c r="H32" i="69"/>
  <c r="E70" i="12"/>
  <c r="H73" i="15"/>
  <c r="H32" i="70"/>
  <c r="G61" i="12"/>
  <c r="G70" i="12" s="1"/>
  <c r="H76" i="13"/>
  <c r="H65" i="12"/>
  <c r="G67" i="13"/>
  <c r="G77" i="13" s="1"/>
  <c r="H13" i="10"/>
  <c r="E59" i="71"/>
  <c r="G66" i="14"/>
  <c r="H66" i="14" s="1"/>
  <c r="H62" i="11"/>
  <c r="G63" i="11"/>
  <c r="E8" i="12"/>
  <c r="G7" i="12"/>
  <c r="G8" i="12" s="1"/>
  <c r="E56" i="11"/>
  <c r="G65" i="69"/>
  <c r="H65" i="69" s="1"/>
  <c r="E62" i="70"/>
  <c r="H61" i="11"/>
  <c r="E68" i="13"/>
  <c r="G55" i="72"/>
  <c r="E73" i="10"/>
  <c r="E67" i="14"/>
  <c r="E8" i="71"/>
  <c r="G7" i="71"/>
  <c r="G8" i="71" s="1"/>
  <c r="H62" i="14"/>
  <c r="H9" i="21"/>
  <c r="H8" i="21"/>
  <c r="G8" i="17"/>
  <c r="H8" i="17" s="1"/>
  <c r="E9" i="17"/>
  <c r="E84" i="17" s="1"/>
  <c r="G7" i="17"/>
  <c r="H7" i="17" s="1"/>
  <c r="E74" i="80"/>
  <c r="E75" i="80" s="1"/>
  <c r="G9" i="80"/>
  <c r="H9" i="80" s="1"/>
  <c r="G17" i="80"/>
  <c r="H7" i="80"/>
  <c r="H7" i="78"/>
  <c r="H7" i="77"/>
  <c r="G75" i="76"/>
  <c r="G83" i="76" s="1"/>
  <c r="G84" i="76" s="1"/>
  <c r="G79" i="75"/>
  <c r="G88" i="75" s="1"/>
  <c r="G9" i="25"/>
  <c r="H9" i="25" s="1"/>
  <c r="H9" i="74"/>
  <c r="E83" i="73"/>
  <c r="E101" i="73" s="1"/>
  <c r="E99" i="73"/>
  <c r="H9" i="23"/>
  <c r="G20" i="20"/>
  <c r="H20" i="20" s="1"/>
  <c r="E88" i="75"/>
  <c r="E101" i="75" s="1"/>
  <c r="H8" i="22"/>
  <c r="E66" i="21"/>
  <c r="G17" i="21"/>
  <c r="G66" i="21" s="1"/>
  <c r="H88" i="17"/>
  <c r="H90" i="74"/>
  <c r="E100" i="74"/>
  <c r="G7" i="18"/>
  <c r="G9" i="18" s="1"/>
  <c r="E9" i="18"/>
  <c r="G87" i="18"/>
  <c r="E74" i="22"/>
  <c r="H9" i="76"/>
  <c r="H9" i="81"/>
  <c r="G66" i="79"/>
  <c r="E83" i="16"/>
  <c r="G7" i="82"/>
  <c r="G9" i="82" s="1"/>
  <c r="E9" i="82"/>
  <c r="G20" i="18"/>
  <c r="H20" i="18" s="1"/>
  <c r="H87" i="18"/>
  <c r="G7" i="79"/>
  <c r="G9" i="79" s="1"/>
  <c r="E9" i="79"/>
  <c r="H82" i="73"/>
  <c r="E100" i="73"/>
  <c r="E99" i="75"/>
  <c r="G7" i="20"/>
  <c r="G9" i="20" s="1"/>
  <c r="E9" i="20"/>
  <c r="G73" i="22"/>
  <c r="H73" i="22" s="1"/>
  <c r="H77" i="25"/>
  <c r="H17" i="75"/>
  <c r="H7" i="81"/>
  <c r="H83" i="75"/>
  <c r="E79" i="82"/>
  <c r="E101" i="82" s="1"/>
  <c r="H16" i="18"/>
  <c r="G66" i="23"/>
  <c r="H13" i="23"/>
  <c r="H78" i="25"/>
  <c r="E74" i="78"/>
  <c r="G70" i="82"/>
  <c r="H71" i="80"/>
  <c r="E67" i="78"/>
  <c r="H79" i="16"/>
  <c r="E74" i="24"/>
  <c r="G66" i="81"/>
  <c r="G74" i="81" s="1"/>
  <c r="G75" i="81" s="1"/>
  <c r="G17" i="24"/>
  <c r="H17" i="24" s="1"/>
  <c r="G83" i="17"/>
  <c r="G92" i="17" s="1"/>
  <c r="H17" i="81"/>
  <c r="E76" i="77"/>
  <c r="H82" i="20"/>
  <c r="G73" i="23"/>
  <c r="H73" i="23" s="1"/>
  <c r="G78" i="82"/>
  <c r="H78" i="82" s="1"/>
  <c r="H82" i="16"/>
  <c r="E83" i="77"/>
  <c r="E84" i="77" s="1"/>
  <c r="E79" i="18"/>
  <c r="G7" i="19"/>
  <c r="G9" i="19" s="1"/>
  <c r="E9" i="19"/>
  <c r="G82" i="77"/>
  <c r="H82" i="77" s="1"/>
  <c r="E9" i="24"/>
  <c r="G7" i="24"/>
  <c r="G9" i="24" s="1"/>
  <c r="G20" i="19"/>
  <c r="H20" i="19" s="1"/>
  <c r="H73" i="78"/>
  <c r="E100" i="78"/>
  <c r="E75" i="19"/>
  <c r="E80" i="75"/>
  <c r="H7" i="25"/>
  <c r="G20" i="73"/>
  <c r="H20" i="73" s="1"/>
  <c r="H91" i="17"/>
  <c r="H13" i="21"/>
  <c r="G7" i="73"/>
  <c r="G9" i="73" s="1"/>
  <c r="E9" i="73"/>
  <c r="G73" i="79"/>
  <c r="H73" i="79" s="1"/>
  <c r="H7" i="76"/>
  <c r="H70" i="79"/>
  <c r="H74" i="82"/>
  <c r="G70" i="25"/>
  <c r="G79" i="25" s="1"/>
  <c r="E76" i="16"/>
  <c r="E91" i="74"/>
  <c r="E75" i="20"/>
  <c r="E92" i="17"/>
  <c r="H14" i="74"/>
  <c r="H71" i="81"/>
  <c r="G66" i="22"/>
  <c r="H66" i="22" s="1"/>
  <c r="H16" i="16"/>
  <c r="G9" i="16"/>
  <c r="H7" i="16"/>
  <c r="B121" i="76"/>
  <c r="H105" i="76"/>
  <c r="A112" i="76"/>
  <c r="A122" i="76" s="1"/>
  <c r="A121" i="76"/>
  <c r="K107" i="77"/>
  <c r="K118" i="77"/>
  <c r="M118" i="77" s="1"/>
  <c r="B122" i="80"/>
  <c r="C122" i="80" s="1"/>
  <c r="I105" i="80"/>
  <c r="B117" i="82"/>
  <c r="B105" i="82"/>
  <c r="B116" i="82" s="1"/>
  <c r="A121" i="74"/>
  <c r="A112" i="74"/>
  <c r="A122" i="74" s="1"/>
  <c r="L118" i="76"/>
  <c r="M105" i="76"/>
  <c r="K118" i="81"/>
  <c r="K107" i="81"/>
  <c r="M120" i="81"/>
  <c r="K121" i="74"/>
  <c r="K112" i="74"/>
  <c r="K122" i="74" s="1"/>
  <c r="A106" i="77"/>
  <c r="A116" i="77" s="1"/>
  <c r="C116" i="77" s="1"/>
  <c r="A117" i="77"/>
  <c r="C117" i="77" s="1"/>
  <c r="M119" i="78"/>
  <c r="K120" i="77"/>
  <c r="M120" i="77" s="1"/>
  <c r="K111" i="77"/>
  <c r="K121" i="81"/>
  <c r="K112" i="81"/>
  <c r="K122" i="81" s="1"/>
  <c r="A121" i="79"/>
  <c r="C121" i="79" s="1"/>
  <c r="A112" i="79"/>
  <c r="A122" i="79" s="1"/>
  <c r="R105" i="74"/>
  <c r="L122" i="74" s="1"/>
  <c r="L121" i="74"/>
  <c r="C118" i="75"/>
  <c r="C118" i="78"/>
  <c r="K117" i="82"/>
  <c r="K106" i="82"/>
  <c r="K116" i="82" s="1"/>
  <c r="A106" i="75"/>
  <c r="A116" i="75" s="1"/>
  <c r="A117" i="75"/>
  <c r="C105" i="75"/>
  <c r="B118" i="75"/>
  <c r="K112" i="78"/>
  <c r="K122" i="78" s="1"/>
  <c r="K121" i="78"/>
  <c r="A120" i="75"/>
  <c r="C120" i="75" s="1"/>
  <c r="A111" i="75"/>
  <c r="K112" i="79"/>
  <c r="K122" i="79" s="1"/>
  <c r="M122" i="79" s="1"/>
  <c r="B122" i="77"/>
  <c r="I105" i="77"/>
  <c r="M120" i="78"/>
  <c r="A106" i="82"/>
  <c r="A116" i="82" s="1"/>
  <c r="C116" i="82" s="1"/>
  <c r="A117" i="82"/>
  <c r="K107" i="74"/>
  <c r="K118" i="74"/>
  <c r="M118" i="74" s="1"/>
  <c r="A106" i="76"/>
  <c r="A116" i="76" s="1"/>
  <c r="C116" i="76" s="1"/>
  <c r="A117" i="76"/>
  <c r="C117" i="76" s="1"/>
  <c r="A118" i="79"/>
  <c r="C118" i="79" s="1"/>
  <c r="A107" i="79"/>
  <c r="C120" i="79"/>
  <c r="A106" i="78"/>
  <c r="A116" i="78" s="1"/>
  <c r="C116" i="78" s="1"/>
  <c r="A117" i="78"/>
  <c r="C117" i="78" s="1"/>
  <c r="C117" i="73"/>
  <c r="A121" i="77"/>
  <c r="C121" i="77" s="1"/>
  <c r="A112" i="77"/>
  <c r="A122" i="77" s="1"/>
  <c r="C117" i="80"/>
  <c r="H105" i="75"/>
  <c r="B121" i="75"/>
  <c r="L121" i="75"/>
  <c r="R105" i="75"/>
  <c r="L122" i="75" s="1"/>
  <c r="L121" i="76"/>
  <c r="M121" i="76" s="1"/>
  <c r="R105" i="76"/>
  <c r="L122" i="76" s="1"/>
  <c r="M122" i="76" s="1"/>
  <c r="K112" i="75"/>
  <c r="K122" i="75" s="1"/>
  <c r="K121" i="75"/>
  <c r="K118" i="73"/>
  <c r="M118" i="73" s="1"/>
  <c r="K107" i="73"/>
  <c r="B122" i="82"/>
  <c r="I105" i="82"/>
  <c r="K112" i="80"/>
  <c r="K122" i="80" s="1"/>
  <c r="M122" i="80" s="1"/>
  <c r="K121" i="80"/>
  <c r="M121" i="80" s="1"/>
  <c r="M120" i="75"/>
  <c r="M119" i="81"/>
  <c r="K120" i="82"/>
  <c r="M120" i="82" s="1"/>
  <c r="K111" i="82"/>
  <c r="C116" i="80"/>
  <c r="L121" i="77"/>
  <c r="R105" i="77"/>
  <c r="L122" i="77" s="1"/>
  <c r="G105" i="81"/>
  <c r="B120" i="81"/>
  <c r="C120" i="81" s="1"/>
  <c r="G105" i="74"/>
  <c r="B120" i="74"/>
  <c r="C120" i="74" s="1"/>
  <c r="L117" i="80"/>
  <c r="L105" i="80"/>
  <c r="L116" i="80" s="1"/>
  <c r="M116" i="80" s="1"/>
  <c r="B122" i="79"/>
  <c r="I105" i="79"/>
  <c r="A112" i="81"/>
  <c r="A122" i="81" s="1"/>
  <c r="A121" i="81"/>
  <c r="M105" i="81"/>
  <c r="L118" i="81"/>
  <c r="A118" i="74"/>
  <c r="C118" i="74" s="1"/>
  <c r="A107" i="74"/>
  <c r="A120" i="82"/>
  <c r="C120" i="82" s="1"/>
  <c r="A111" i="82"/>
  <c r="H105" i="78"/>
  <c r="B121" i="78"/>
  <c r="C121" i="78" s="1"/>
  <c r="M117" i="80"/>
  <c r="B117" i="81"/>
  <c r="C117" i="81" s="1"/>
  <c r="B105" i="81"/>
  <c r="B116" i="81" s="1"/>
  <c r="C116" i="81" s="1"/>
  <c r="M105" i="75"/>
  <c r="L118" i="75"/>
  <c r="M118" i="75" s="1"/>
  <c r="A112" i="73"/>
  <c r="A122" i="73" s="1"/>
  <c r="A121" i="73"/>
  <c r="C121" i="73" s="1"/>
  <c r="H105" i="73"/>
  <c r="B121" i="73"/>
  <c r="L121" i="78"/>
  <c r="R105" i="78"/>
  <c r="L122" i="78" s="1"/>
  <c r="R105" i="81"/>
  <c r="L122" i="81" s="1"/>
  <c r="L121" i="81"/>
  <c r="E99" i="70"/>
  <c r="E99" i="80"/>
  <c r="E101" i="79"/>
  <c r="E99" i="71"/>
  <c r="E99" i="72"/>
  <c r="E100" i="69"/>
  <c r="E100" i="72"/>
  <c r="E99" i="69"/>
  <c r="G82" i="74" l="1"/>
  <c r="G91" i="74" s="1"/>
  <c r="G92" i="74" s="1"/>
  <c r="E74" i="23"/>
  <c r="E75" i="23" s="1"/>
  <c r="H66" i="23"/>
  <c r="H7" i="47"/>
  <c r="G82" i="47"/>
  <c r="H82" i="47" s="1"/>
  <c r="G75" i="26"/>
  <c r="G84" i="26" s="1"/>
  <c r="H84" i="26" s="1"/>
  <c r="E65" i="53"/>
  <c r="H65" i="53" s="1"/>
  <c r="H7" i="38"/>
  <c r="G64" i="11"/>
  <c r="H7" i="26"/>
  <c r="H7" i="43"/>
  <c r="H7" i="11"/>
  <c r="G56" i="11"/>
  <c r="H56" i="11" s="1"/>
  <c r="H7" i="28"/>
  <c r="E79" i="25"/>
  <c r="E80" i="25" s="1"/>
  <c r="G88" i="28"/>
  <c r="H88" i="28" s="1"/>
  <c r="M116" i="82"/>
  <c r="M117" i="82"/>
  <c r="M121" i="74"/>
  <c r="L121" i="73"/>
  <c r="M121" i="73" s="1"/>
  <c r="R105" i="73"/>
  <c r="L122" i="73" s="1"/>
  <c r="M122" i="73" s="1"/>
  <c r="L105" i="82"/>
  <c r="L116" i="82" s="1"/>
  <c r="L117" i="82"/>
  <c r="M121" i="75"/>
  <c r="L105" i="78"/>
  <c r="L116" i="78" s="1"/>
  <c r="M116" i="78" s="1"/>
  <c r="L117" i="78"/>
  <c r="M117" i="78" s="1"/>
  <c r="E64" i="49"/>
  <c r="H64" i="49" s="1"/>
  <c r="E65" i="56"/>
  <c r="H7" i="44"/>
  <c r="G58" i="69"/>
  <c r="H58" i="69" s="1"/>
  <c r="M118" i="76"/>
  <c r="K117" i="79"/>
  <c r="M117" i="79" s="1"/>
  <c r="K106" i="79"/>
  <c r="K116" i="79" s="1"/>
  <c r="M116" i="79" s="1"/>
  <c r="K117" i="76"/>
  <c r="K106" i="76"/>
  <c r="K116" i="76" s="1"/>
  <c r="H7" i="50"/>
  <c r="H8" i="56"/>
  <c r="G78" i="44"/>
  <c r="G87" i="44" s="1"/>
  <c r="G88" i="44" s="1"/>
  <c r="G72" i="39"/>
  <c r="H72" i="39" s="1"/>
  <c r="G75" i="77"/>
  <c r="G83" i="77" s="1"/>
  <c r="G84" i="77" s="1"/>
  <c r="H84" i="77" s="1"/>
  <c r="G78" i="13"/>
  <c r="G66" i="50"/>
  <c r="E58" i="57"/>
  <c r="H7" i="39"/>
  <c r="H7" i="13"/>
  <c r="E73" i="47"/>
  <c r="E65" i="50"/>
  <c r="E66" i="50" s="1"/>
  <c r="H9" i="22"/>
  <c r="E60" i="59"/>
  <c r="H7" i="69"/>
  <c r="H7" i="41"/>
  <c r="G78" i="36"/>
  <c r="G87" i="36" s="1"/>
  <c r="G88" i="36" s="1"/>
  <c r="E99" i="81"/>
  <c r="E67" i="81"/>
  <c r="G68" i="58"/>
  <c r="G8" i="55"/>
  <c r="H8" i="55" s="1"/>
  <c r="G75" i="32"/>
  <c r="G84" i="32" s="1"/>
  <c r="G85" i="32" s="1"/>
  <c r="G67" i="69"/>
  <c r="H7" i="34"/>
  <c r="E73" i="31"/>
  <c r="H7" i="36"/>
  <c r="E75" i="22"/>
  <c r="H7" i="58"/>
  <c r="G82" i="31"/>
  <c r="E79" i="28"/>
  <c r="E76" i="40"/>
  <c r="G65" i="15"/>
  <c r="H65" i="15" s="1"/>
  <c r="G60" i="58"/>
  <c r="H60" i="58" s="1"/>
  <c r="G8" i="46"/>
  <c r="G73" i="46" s="1"/>
  <c r="H75" i="34"/>
  <c r="H7" i="31"/>
  <c r="H17" i="78"/>
  <c r="H74" i="78"/>
  <c r="H66" i="78"/>
  <c r="H57" i="57"/>
  <c r="H65" i="57"/>
  <c r="E79" i="55"/>
  <c r="E84" i="34"/>
  <c r="E85" i="34" s="1"/>
  <c r="G76" i="34"/>
  <c r="H76" i="34" s="1"/>
  <c r="H44" i="32"/>
  <c r="E76" i="27"/>
  <c r="E85" i="40"/>
  <c r="G8" i="37"/>
  <c r="H8" i="37" s="1"/>
  <c r="G75" i="78"/>
  <c r="H7" i="75"/>
  <c r="G89" i="75"/>
  <c r="G75" i="35"/>
  <c r="G84" i="35" s="1"/>
  <c r="G85" i="35" s="1"/>
  <c r="G73" i="31"/>
  <c r="H7" i="15"/>
  <c r="H81" i="31"/>
  <c r="H75" i="27"/>
  <c r="H64" i="10"/>
  <c r="H9" i="78"/>
  <c r="E73" i="53"/>
  <c r="H73" i="53" s="1"/>
  <c r="H7" i="52"/>
  <c r="H57" i="50"/>
  <c r="G58" i="50"/>
  <c r="H58" i="50" s="1"/>
  <c r="H7" i="48"/>
  <c r="G73" i="47"/>
  <c r="H72" i="47"/>
  <c r="H81" i="47"/>
  <c r="H67" i="58"/>
  <c r="H59" i="58"/>
  <c r="G58" i="57"/>
  <c r="G73" i="56"/>
  <c r="H73" i="56" s="1"/>
  <c r="H64" i="56"/>
  <c r="G70" i="33"/>
  <c r="G79" i="33" s="1"/>
  <c r="G80" i="33" s="1"/>
  <c r="H42" i="33"/>
  <c r="H7" i="32"/>
  <c r="H72" i="31"/>
  <c r="H42" i="30"/>
  <c r="G72" i="29"/>
  <c r="G81" i="29" s="1"/>
  <c r="G82" i="29" s="1"/>
  <c r="H7" i="45"/>
  <c r="H45" i="45"/>
  <c r="G76" i="27"/>
  <c r="E88" i="44"/>
  <c r="H45" i="42"/>
  <c r="G79" i="41"/>
  <c r="G80" i="41" s="1"/>
  <c r="G71" i="41"/>
  <c r="H71" i="41" s="1"/>
  <c r="H42" i="41"/>
  <c r="E81" i="38"/>
  <c r="E82" i="38" s="1"/>
  <c r="G72" i="38"/>
  <c r="G81" i="38" s="1"/>
  <c r="G82" i="38" s="1"/>
  <c r="G73" i="37"/>
  <c r="G82" i="37" s="1"/>
  <c r="H7" i="35"/>
  <c r="G67" i="23"/>
  <c r="H67" i="23" s="1"/>
  <c r="H8" i="70"/>
  <c r="G56" i="72"/>
  <c r="H56" i="72" s="1"/>
  <c r="H7" i="10"/>
  <c r="G74" i="10"/>
  <c r="G65" i="10"/>
  <c r="H65" i="10" s="1"/>
  <c r="G84" i="40"/>
  <c r="G85" i="40" s="1"/>
  <c r="H75" i="40"/>
  <c r="G76" i="40"/>
  <c r="G82" i="45"/>
  <c r="H82" i="45" s="1"/>
  <c r="H73" i="45"/>
  <c r="G67" i="51"/>
  <c r="G68" i="51" s="1"/>
  <c r="H59" i="51"/>
  <c r="G84" i="43"/>
  <c r="G85" i="43" s="1"/>
  <c r="G76" i="43"/>
  <c r="E71" i="33"/>
  <c r="H8" i="33"/>
  <c r="H47" i="43"/>
  <c r="H7" i="42"/>
  <c r="H8" i="26"/>
  <c r="G74" i="45"/>
  <c r="H38" i="51"/>
  <c r="E84" i="43"/>
  <c r="H75" i="43"/>
  <c r="E76" i="43"/>
  <c r="H7" i="30"/>
  <c r="H44" i="54"/>
  <c r="E82" i="31"/>
  <c r="H84" i="27"/>
  <c r="E85" i="27"/>
  <c r="H85" i="27" s="1"/>
  <c r="G82" i="30"/>
  <c r="G73" i="30"/>
  <c r="E68" i="58"/>
  <c r="G82" i="54"/>
  <c r="G73" i="54"/>
  <c r="H8" i="32"/>
  <c r="E85" i="32"/>
  <c r="E76" i="32"/>
  <c r="G70" i="48"/>
  <c r="G79" i="48"/>
  <c r="H69" i="48"/>
  <c r="E88" i="36"/>
  <c r="H75" i="42"/>
  <c r="G76" i="42"/>
  <c r="G85" i="42"/>
  <c r="E79" i="48"/>
  <c r="H8" i="48"/>
  <c r="E70" i="48"/>
  <c r="E82" i="30"/>
  <c r="H8" i="30"/>
  <c r="E73" i="30"/>
  <c r="E68" i="59"/>
  <c r="H7" i="54"/>
  <c r="H44" i="40"/>
  <c r="H70" i="41"/>
  <c r="E79" i="41"/>
  <c r="H7" i="29"/>
  <c r="H78" i="48"/>
  <c r="H7" i="51"/>
  <c r="G65" i="56"/>
  <c r="H84" i="42"/>
  <c r="H8" i="35"/>
  <c r="E76" i="35"/>
  <c r="E84" i="35"/>
  <c r="E73" i="29"/>
  <c r="E82" i="29"/>
  <c r="H8" i="29"/>
  <c r="E60" i="51"/>
  <c r="H8" i="51"/>
  <c r="E68" i="51"/>
  <c r="H87" i="28"/>
  <c r="G67" i="59"/>
  <c r="G68" i="59" s="1"/>
  <c r="G60" i="59"/>
  <c r="E83" i="45"/>
  <c r="H8" i="45"/>
  <c r="E74" i="45"/>
  <c r="H8" i="54"/>
  <c r="E73" i="54"/>
  <c r="G67" i="52"/>
  <c r="G59" i="52"/>
  <c r="G60" i="51"/>
  <c r="E66" i="57"/>
  <c r="H66" i="57" s="1"/>
  <c r="H72" i="30"/>
  <c r="H78" i="28"/>
  <c r="E73" i="49"/>
  <c r="H73" i="49" s="1"/>
  <c r="E85" i="26"/>
  <c r="E67" i="52"/>
  <c r="E59" i="52"/>
  <c r="H8" i="52"/>
  <c r="E79" i="33"/>
  <c r="H72" i="54"/>
  <c r="E81" i="54"/>
  <c r="H81" i="54" s="1"/>
  <c r="H81" i="30"/>
  <c r="E76" i="42"/>
  <c r="H8" i="42"/>
  <c r="E85" i="42"/>
  <c r="H72" i="46"/>
  <c r="E73" i="46"/>
  <c r="G79" i="28"/>
  <c r="H7" i="33"/>
  <c r="G84" i="34"/>
  <c r="G85" i="34" s="1"/>
  <c r="H7" i="18"/>
  <c r="G67" i="78"/>
  <c r="H67" i="78" s="1"/>
  <c r="E76" i="76"/>
  <c r="H7" i="70"/>
  <c r="H71" i="70"/>
  <c r="H7" i="72"/>
  <c r="E83" i="76"/>
  <c r="E84" i="76" s="1"/>
  <c r="H84" i="76" s="1"/>
  <c r="G80" i="75"/>
  <c r="H80" i="75" s="1"/>
  <c r="G80" i="25"/>
  <c r="H75" i="16"/>
  <c r="H83" i="16"/>
  <c r="G72" i="70"/>
  <c r="E101" i="70"/>
  <c r="E72" i="70"/>
  <c r="E102" i="70" s="1"/>
  <c r="H64" i="15"/>
  <c r="G74" i="15"/>
  <c r="G75" i="15" s="1"/>
  <c r="H7" i="14"/>
  <c r="G8" i="14"/>
  <c r="G59" i="14" s="1"/>
  <c r="E59" i="14"/>
  <c r="H7" i="12"/>
  <c r="H63" i="11"/>
  <c r="E64" i="11"/>
  <c r="G60" i="71"/>
  <c r="G52" i="71"/>
  <c r="G68" i="13"/>
  <c r="H68" i="13" s="1"/>
  <c r="H66" i="69"/>
  <c r="E67" i="69"/>
  <c r="H7" i="71"/>
  <c r="H62" i="70"/>
  <c r="H77" i="13"/>
  <c r="E78" i="13"/>
  <c r="H8" i="71"/>
  <c r="E52" i="71"/>
  <c r="E60" i="71"/>
  <c r="E75" i="15"/>
  <c r="H67" i="13"/>
  <c r="E68" i="14"/>
  <c r="H59" i="71"/>
  <c r="H70" i="12"/>
  <c r="G67" i="14"/>
  <c r="H73" i="10"/>
  <c r="E74" i="10"/>
  <c r="G62" i="12"/>
  <c r="G71" i="12"/>
  <c r="H51" i="71"/>
  <c r="H61" i="12"/>
  <c r="G64" i="72"/>
  <c r="H55" i="72"/>
  <c r="E62" i="12"/>
  <c r="H8" i="12"/>
  <c r="E71" i="12"/>
  <c r="G66" i="24"/>
  <c r="G74" i="24" s="1"/>
  <c r="H74" i="24" s="1"/>
  <c r="G75" i="20"/>
  <c r="G83" i="20" s="1"/>
  <c r="G84" i="20" s="1"/>
  <c r="H7" i="20"/>
  <c r="H7" i="19"/>
  <c r="G79" i="18"/>
  <c r="G88" i="18" s="1"/>
  <c r="G89" i="18" s="1"/>
  <c r="H7" i="82"/>
  <c r="H83" i="17"/>
  <c r="G9" i="17"/>
  <c r="H9" i="17" s="1"/>
  <c r="G66" i="80"/>
  <c r="H17" i="80"/>
  <c r="E101" i="77"/>
  <c r="H75" i="76"/>
  <c r="G76" i="76"/>
  <c r="H79" i="75"/>
  <c r="H70" i="25"/>
  <c r="G71" i="25"/>
  <c r="H71" i="25" s="1"/>
  <c r="E84" i="16"/>
  <c r="G74" i="21"/>
  <c r="G75" i="21" s="1"/>
  <c r="G67" i="21"/>
  <c r="E83" i="20"/>
  <c r="E84" i="20" s="1"/>
  <c r="H17" i="21"/>
  <c r="E92" i="74"/>
  <c r="E84" i="73"/>
  <c r="E102" i="73" s="1"/>
  <c r="E76" i="73"/>
  <c r="H9" i="73"/>
  <c r="G75" i="19"/>
  <c r="G83" i="19" s="1"/>
  <c r="G84" i="19" s="1"/>
  <c r="E76" i="19"/>
  <c r="H9" i="19"/>
  <c r="G79" i="82"/>
  <c r="H79" i="82" s="1"/>
  <c r="G84" i="16"/>
  <c r="G76" i="16"/>
  <c r="H76" i="16" s="1"/>
  <c r="G74" i="79"/>
  <c r="H74" i="79" s="1"/>
  <c r="H66" i="79"/>
  <c r="H7" i="73"/>
  <c r="H9" i="79"/>
  <c r="E75" i="79"/>
  <c r="E67" i="79"/>
  <c r="G75" i="73"/>
  <c r="G76" i="73" s="1"/>
  <c r="G74" i="23"/>
  <c r="G75" i="23" s="1"/>
  <c r="H75" i="81"/>
  <c r="E101" i="78"/>
  <c r="G74" i="22"/>
  <c r="G75" i="22" s="1"/>
  <c r="H7" i="24"/>
  <c r="H7" i="79"/>
  <c r="E80" i="18"/>
  <c r="H9" i="18"/>
  <c r="H9" i="20"/>
  <c r="E76" i="20"/>
  <c r="H88" i="75"/>
  <c r="E89" i="75"/>
  <c r="E75" i="24"/>
  <c r="E67" i="24"/>
  <c r="H9" i="24"/>
  <c r="E83" i="19"/>
  <c r="G71" i="82"/>
  <c r="H9" i="16"/>
  <c r="E75" i="78"/>
  <c r="H70" i="82"/>
  <c r="H66" i="81"/>
  <c r="H92" i="17"/>
  <c r="E93" i="17"/>
  <c r="E74" i="21"/>
  <c r="H66" i="21"/>
  <c r="E67" i="21"/>
  <c r="E88" i="18"/>
  <c r="G67" i="79"/>
  <c r="H74" i="81"/>
  <c r="G67" i="22"/>
  <c r="H67" i="22" s="1"/>
  <c r="G67" i="81"/>
  <c r="H9" i="82"/>
  <c r="E80" i="82"/>
  <c r="E71" i="82"/>
  <c r="E102" i="77"/>
  <c r="K105" i="77" s="1"/>
  <c r="E99" i="74"/>
  <c r="K112" i="82"/>
  <c r="K122" i="82" s="1"/>
  <c r="M122" i="82" s="1"/>
  <c r="K121" i="82"/>
  <c r="M121" i="82" s="1"/>
  <c r="I105" i="78"/>
  <c r="B122" i="78"/>
  <c r="C122" i="78" s="1"/>
  <c r="A112" i="82"/>
  <c r="A122" i="82" s="1"/>
  <c r="C122" i="82" s="1"/>
  <c r="A121" i="82"/>
  <c r="C121" i="82" s="1"/>
  <c r="A121" i="75"/>
  <c r="C121" i="75" s="1"/>
  <c r="A112" i="75"/>
  <c r="A122" i="75" s="1"/>
  <c r="C122" i="73"/>
  <c r="K117" i="74"/>
  <c r="M117" i="74" s="1"/>
  <c r="K106" i="74"/>
  <c r="K116" i="74" s="1"/>
  <c r="M116" i="74" s="1"/>
  <c r="M122" i="78"/>
  <c r="B121" i="81"/>
  <c r="C121" i="81" s="1"/>
  <c r="H105" i="81"/>
  <c r="K106" i="73"/>
  <c r="K116" i="73" s="1"/>
  <c r="M116" i="73" s="1"/>
  <c r="K117" i="73"/>
  <c r="M117" i="73" s="1"/>
  <c r="C122" i="77"/>
  <c r="C117" i="82"/>
  <c r="M122" i="81"/>
  <c r="B122" i="73"/>
  <c r="I105" i="73"/>
  <c r="L117" i="75"/>
  <c r="M117" i="75" s="1"/>
  <c r="L105" i="75"/>
  <c r="L116" i="75" s="1"/>
  <c r="M116" i="75" s="1"/>
  <c r="L105" i="81"/>
  <c r="L116" i="81" s="1"/>
  <c r="L117" i="81"/>
  <c r="B117" i="75"/>
  <c r="C117" i="75" s="1"/>
  <c r="B105" i="75"/>
  <c r="B116" i="75" s="1"/>
  <c r="M121" i="81"/>
  <c r="K117" i="81"/>
  <c r="K106" i="81"/>
  <c r="K116" i="81" s="1"/>
  <c r="K117" i="77"/>
  <c r="M117" i="77" s="1"/>
  <c r="K106" i="77"/>
  <c r="K116" i="77" s="1"/>
  <c r="M116" i="77" s="1"/>
  <c r="B122" i="76"/>
  <c r="I105" i="76"/>
  <c r="A117" i="74"/>
  <c r="C117" i="74" s="1"/>
  <c r="A106" i="74"/>
  <c r="A116" i="74" s="1"/>
  <c r="C116" i="74" s="1"/>
  <c r="B122" i="75"/>
  <c r="I105" i="75"/>
  <c r="M121" i="78"/>
  <c r="K112" i="77"/>
  <c r="K122" i="77" s="1"/>
  <c r="M122" i="77" s="1"/>
  <c r="K121" i="77"/>
  <c r="M121" i="77" s="1"/>
  <c r="M118" i="81"/>
  <c r="C121" i="76"/>
  <c r="A117" i="79"/>
  <c r="C117" i="79" s="1"/>
  <c r="A106" i="79"/>
  <c r="A116" i="79" s="1"/>
  <c r="C116" i="79" s="1"/>
  <c r="M122" i="74"/>
  <c r="B121" i="74"/>
  <c r="C121" i="74" s="1"/>
  <c r="H105" i="74"/>
  <c r="C122" i="79"/>
  <c r="M122" i="75"/>
  <c r="C116" i="75"/>
  <c r="L105" i="76"/>
  <c r="L116" i="76" s="1"/>
  <c r="M116" i="76" s="1"/>
  <c r="L117" i="76"/>
  <c r="M117" i="76" s="1"/>
  <c r="C122" i="76"/>
  <c r="E101" i="81"/>
  <c r="E101" i="80"/>
  <c r="E101" i="71"/>
  <c r="E101" i="69"/>
  <c r="E101" i="72"/>
  <c r="A109" i="11"/>
  <c r="A108" i="11" s="1"/>
  <c r="A107" i="11" s="1"/>
  <c r="A106" i="11" s="1"/>
  <c r="D109" i="11"/>
  <c r="D108" i="11" s="1"/>
  <c r="D107" i="11" s="1"/>
  <c r="D106" i="11" s="1"/>
  <c r="G83" i="74" l="1"/>
  <c r="H83" i="74" s="1"/>
  <c r="H92" i="74"/>
  <c r="H82" i="74"/>
  <c r="H91" i="74"/>
  <c r="G85" i="26"/>
  <c r="H85" i="26" s="1"/>
  <c r="H75" i="26"/>
  <c r="G76" i="26"/>
  <c r="H76" i="26" s="1"/>
  <c r="H64" i="11"/>
  <c r="H79" i="25"/>
  <c r="H83" i="77"/>
  <c r="H75" i="77"/>
  <c r="G76" i="77"/>
  <c r="H76" i="77" s="1"/>
  <c r="H78" i="13"/>
  <c r="H65" i="56"/>
  <c r="H87" i="44"/>
  <c r="H78" i="44"/>
  <c r="H65" i="50"/>
  <c r="H58" i="57"/>
  <c r="G79" i="44"/>
  <c r="H79" i="44" s="1"/>
  <c r="G73" i="39"/>
  <c r="H73" i="39" s="1"/>
  <c r="G81" i="39"/>
  <c r="G82" i="39" s="1"/>
  <c r="H82" i="39" s="1"/>
  <c r="H66" i="50"/>
  <c r="H73" i="47"/>
  <c r="H60" i="59"/>
  <c r="H75" i="22"/>
  <c r="H75" i="32"/>
  <c r="H76" i="40"/>
  <c r="G76" i="32"/>
  <c r="H76" i="32" s="1"/>
  <c r="H85" i="40"/>
  <c r="G79" i="36"/>
  <c r="H79" i="36" s="1"/>
  <c r="H87" i="36"/>
  <c r="H67" i="69"/>
  <c r="G70" i="55"/>
  <c r="H70" i="55" s="1"/>
  <c r="H78" i="36"/>
  <c r="H67" i="81"/>
  <c r="H68" i="58"/>
  <c r="G79" i="55"/>
  <c r="H79" i="55" s="1"/>
  <c r="H84" i="32"/>
  <c r="H73" i="31"/>
  <c r="H79" i="28"/>
  <c r="H88" i="36"/>
  <c r="E101" i="76"/>
  <c r="H8" i="46"/>
  <c r="G65" i="46"/>
  <c r="H65" i="46" s="1"/>
  <c r="H82" i="31"/>
  <c r="G83" i="37"/>
  <c r="H83" i="37" s="1"/>
  <c r="H59" i="52"/>
  <c r="H82" i="30"/>
  <c r="G73" i="29"/>
  <c r="H73" i="29" s="1"/>
  <c r="H76" i="27"/>
  <c r="H84" i="35"/>
  <c r="H75" i="35"/>
  <c r="H75" i="78"/>
  <c r="H89" i="75"/>
  <c r="H74" i="10"/>
  <c r="G71" i="33"/>
  <c r="H71" i="33" s="1"/>
  <c r="H79" i="33"/>
  <c r="H84" i="40"/>
  <c r="G74" i="56"/>
  <c r="H74" i="56" s="1"/>
  <c r="H82" i="38"/>
  <c r="H67" i="51"/>
  <c r="G76" i="35"/>
  <c r="H76" i="35" s="1"/>
  <c r="H85" i="34"/>
  <c r="H88" i="44"/>
  <c r="H70" i="33"/>
  <c r="H73" i="54"/>
  <c r="H73" i="46"/>
  <c r="H85" i="32"/>
  <c r="H73" i="30"/>
  <c r="H72" i="29"/>
  <c r="G83" i="45"/>
  <c r="H83" i="45" s="1"/>
  <c r="H76" i="43"/>
  <c r="H72" i="38"/>
  <c r="G73" i="38"/>
  <c r="H73" i="38" s="1"/>
  <c r="H81" i="38"/>
  <c r="H73" i="37"/>
  <c r="H82" i="37"/>
  <c r="G74" i="37"/>
  <c r="H74" i="37" s="1"/>
  <c r="E85" i="35"/>
  <c r="H85" i="35" s="1"/>
  <c r="H75" i="20"/>
  <c r="E102" i="75"/>
  <c r="A105" i="75" s="1"/>
  <c r="H79" i="41"/>
  <c r="E80" i="41"/>
  <c r="H80" i="41" s="1"/>
  <c r="H85" i="42"/>
  <c r="H68" i="51"/>
  <c r="H76" i="42"/>
  <c r="H67" i="52"/>
  <c r="E82" i="54"/>
  <c r="H82" i="54" s="1"/>
  <c r="H60" i="51"/>
  <c r="H68" i="59"/>
  <c r="H84" i="43"/>
  <c r="E85" i="43"/>
  <c r="H85" i="43" s="1"/>
  <c r="H67" i="59"/>
  <c r="H81" i="29"/>
  <c r="H84" i="34"/>
  <c r="H74" i="45"/>
  <c r="H82" i="29"/>
  <c r="H70" i="48"/>
  <c r="E80" i="33"/>
  <c r="H80" i="33" s="1"/>
  <c r="H79" i="48"/>
  <c r="H71" i="82"/>
  <c r="H76" i="76"/>
  <c r="H83" i="76"/>
  <c r="H80" i="25"/>
  <c r="E102" i="69"/>
  <c r="E105" i="69" s="1"/>
  <c r="G80" i="18"/>
  <c r="H80" i="18" s="1"/>
  <c r="G75" i="79"/>
  <c r="H75" i="79" s="1"/>
  <c r="E102" i="78"/>
  <c r="A105" i="78" s="1"/>
  <c r="H60" i="71"/>
  <c r="H72" i="70"/>
  <c r="H75" i="15"/>
  <c r="H74" i="15"/>
  <c r="G68" i="14"/>
  <c r="H68" i="14" s="1"/>
  <c r="H59" i="14"/>
  <c r="H8" i="14"/>
  <c r="H67" i="14"/>
  <c r="H62" i="12"/>
  <c r="H64" i="72"/>
  <c r="G65" i="72"/>
  <c r="H65" i="72" s="1"/>
  <c r="H71" i="12"/>
  <c r="H52" i="71"/>
  <c r="G67" i="24"/>
  <c r="H67" i="24" s="1"/>
  <c r="H66" i="24"/>
  <c r="G75" i="24"/>
  <c r="H75" i="24" s="1"/>
  <c r="H74" i="22"/>
  <c r="H83" i="20"/>
  <c r="G76" i="20"/>
  <c r="H76" i="20" s="1"/>
  <c r="G76" i="19"/>
  <c r="H76" i="19" s="1"/>
  <c r="H75" i="19"/>
  <c r="H83" i="19"/>
  <c r="H79" i="18"/>
  <c r="H88" i="18"/>
  <c r="G84" i="17"/>
  <c r="H84" i="17" s="1"/>
  <c r="G93" i="17"/>
  <c r="H93" i="17" s="1"/>
  <c r="H66" i="80"/>
  <c r="G67" i="80"/>
  <c r="H67" i="80" s="1"/>
  <c r="G74" i="80"/>
  <c r="E102" i="79"/>
  <c r="K105" i="79" s="1"/>
  <c r="H67" i="79"/>
  <c r="H84" i="16"/>
  <c r="G80" i="82"/>
  <c r="H80" i="82" s="1"/>
  <c r="E89" i="18"/>
  <c r="H89" i="18" s="1"/>
  <c r="H74" i="21"/>
  <c r="E75" i="21"/>
  <c r="H75" i="21" s="1"/>
  <c r="H74" i="23"/>
  <c r="E102" i="76"/>
  <c r="K105" i="76" s="1"/>
  <c r="H84" i="20"/>
  <c r="H67" i="21"/>
  <c r="E84" i="19"/>
  <c r="H84" i="19" s="1"/>
  <c r="H76" i="73"/>
  <c r="G83" i="73"/>
  <c r="H75" i="73"/>
  <c r="H75" i="23"/>
  <c r="E102" i="82"/>
  <c r="A105" i="82" s="1"/>
  <c r="A105" i="77"/>
  <c r="E102" i="71"/>
  <c r="B105" i="71" s="1"/>
  <c r="E101" i="74"/>
  <c r="E102" i="74"/>
  <c r="A105" i="73"/>
  <c r="K105" i="73"/>
  <c r="B122" i="74"/>
  <c r="C122" i="74" s="1"/>
  <c r="I105" i="74"/>
  <c r="C122" i="75"/>
  <c r="M116" i="81"/>
  <c r="B122" i="81"/>
  <c r="C122" i="81" s="1"/>
  <c r="I105" i="81"/>
  <c r="M117" i="81"/>
  <c r="E102" i="80"/>
  <c r="E102" i="81"/>
  <c r="E105" i="70"/>
  <c r="B105" i="70"/>
  <c r="E102" i="72"/>
  <c r="A110" i="11"/>
  <c r="A111" i="11" s="1"/>
  <c r="A112" i="11" s="1"/>
  <c r="D110" i="11"/>
  <c r="D111" i="11" s="1"/>
  <c r="D112" i="11" s="1"/>
  <c r="H81" i="39" l="1"/>
  <c r="K105" i="75"/>
  <c r="B105" i="69"/>
  <c r="K105" i="78"/>
  <c r="G75" i="80"/>
  <c r="H75" i="80" s="1"/>
  <c r="H74" i="80"/>
  <c r="A105" i="79"/>
  <c r="A105" i="76"/>
  <c r="K105" i="82"/>
  <c r="G84" i="73"/>
  <c r="H84" i="73" s="1"/>
  <c r="H83" i="73"/>
  <c r="E105" i="71"/>
  <c r="K105" i="81"/>
  <c r="A105" i="81"/>
  <c r="K105" i="80"/>
  <c r="A105" i="80"/>
  <c r="A105" i="74"/>
  <c r="K105" i="74"/>
  <c r="E105" i="72"/>
  <c r="B105" i="72"/>
  <c r="E102" i="47" l="1"/>
  <c r="E101" i="26"/>
  <c r="G11" i="9" l="1"/>
  <c r="G12" i="9" s="1"/>
  <c r="G13" i="9" s="1"/>
  <c r="G14" i="9" s="1"/>
  <c r="K7" i="9"/>
  <c r="L7" i="9" s="1"/>
  <c r="M7" i="9" s="1"/>
  <c r="N7" i="9" s="1"/>
  <c r="N118" i="16"/>
  <c r="N118" i="25"/>
  <c r="N118" i="24"/>
  <c r="N118" i="23"/>
  <c r="N118" i="22"/>
  <c r="N118" i="21"/>
  <c r="N118" i="20"/>
  <c r="N118" i="19"/>
  <c r="N118" i="18"/>
  <c r="N118" i="17"/>
  <c r="N119" i="16"/>
  <c r="N119" i="25"/>
  <c r="N119" i="24"/>
  <c r="N119" i="23"/>
  <c r="N119" i="22"/>
  <c r="N119" i="21"/>
  <c r="N119" i="20"/>
  <c r="N119" i="19"/>
  <c r="N119" i="18"/>
  <c r="N119" i="17"/>
  <c r="N120" i="16"/>
  <c r="N120" i="25"/>
  <c r="N120" i="24"/>
  <c r="N120" i="23"/>
  <c r="N120" i="22"/>
  <c r="N120" i="21"/>
  <c r="N120" i="20"/>
  <c r="N120" i="19"/>
  <c r="N120" i="18"/>
  <c r="N120" i="17"/>
  <c r="X13" i="9"/>
  <c r="N122" i="17"/>
  <c r="N121" i="17"/>
  <c r="N117" i="17"/>
  <c r="N116" i="17"/>
  <c r="N122" i="18"/>
  <c r="N121" i="18"/>
  <c r="N117" i="18"/>
  <c r="N116" i="18"/>
  <c r="N122" i="19"/>
  <c r="N121" i="19"/>
  <c r="N117" i="19"/>
  <c r="N116" i="19"/>
  <c r="N122" i="20"/>
  <c r="N121" i="20"/>
  <c r="N117" i="20"/>
  <c r="N116" i="20"/>
  <c r="N122" i="21"/>
  <c r="N121" i="21"/>
  <c r="N117" i="21"/>
  <c r="N116" i="21"/>
  <c r="N122" i="22"/>
  <c r="N121" i="22"/>
  <c r="N117" i="22"/>
  <c r="N116" i="22"/>
  <c r="N122" i="23"/>
  <c r="N121" i="23"/>
  <c r="N117" i="23"/>
  <c r="N116" i="23"/>
  <c r="N122" i="24"/>
  <c r="N121" i="24"/>
  <c r="N117" i="24"/>
  <c r="N116" i="24"/>
  <c r="N122" i="25"/>
  <c r="N121" i="25"/>
  <c r="N117" i="25"/>
  <c r="N116" i="25"/>
  <c r="N122" i="16"/>
  <c r="N121" i="16"/>
  <c r="N117" i="16"/>
  <c r="N116" i="16"/>
  <c r="D122" i="17"/>
  <c r="D122" i="18"/>
  <c r="D122" i="19"/>
  <c r="D122" i="20"/>
  <c r="D122" i="21"/>
  <c r="D122" i="22"/>
  <c r="D122" i="23"/>
  <c r="D122" i="24"/>
  <c r="D122" i="25"/>
  <c r="D122" i="16"/>
  <c r="D121" i="17"/>
  <c r="D121" i="18"/>
  <c r="D121" i="19"/>
  <c r="D121" i="20"/>
  <c r="D121" i="21"/>
  <c r="D121" i="22"/>
  <c r="D121" i="23"/>
  <c r="D121" i="24"/>
  <c r="D121" i="25"/>
  <c r="D121" i="16"/>
  <c r="D120" i="17"/>
  <c r="D120" i="18"/>
  <c r="D120" i="19"/>
  <c r="D120" i="20"/>
  <c r="D120" i="21"/>
  <c r="D120" i="22"/>
  <c r="D120" i="23"/>
  <c r="D120" i="24"/>
  <c r="D120" i="25"/>
  <c r="D120" i="16"/>
  <c r="D119" i="17"/>
  <c r="D119" i="18"/>
  <c r="D119" i="19"/>
  <c r="D119" i="20"/>
  <c r="D119" i="21"/>
  <c r="D119" i="22"/>
  <c r="D119" i="23"/>
  <c r="D119" i="24"/>
  <c r="D119" i="25"/>
  <c r="D119" i="16"/>
  <c r="D118" i="17"/>
  <c r="D118" i="18"/>
  <c r="D118" i="19"/>
  <c r="D118" i="20"/>
  <c r="D118" i="21"/>
  <c r="D118" i="22"/>
  <c r="D118" i="23"/>
  <c r="D118" i="24"/>
  <c r="D118" i="25"/>
  <c r="D118" i="16"/>
  <c r="D117" i="17"/>
  <c r="D117" i="18"/>
  <c r="D117" i="19"/>
  <c r="D117" i="20"/>
  <c r="D117" i="21"/>
  <c r="D117" i="22"/>
  <c r="D117" i="23"/>
  <c r="D117" i="24"/>
  <c r="D117" i="25"/>
  <c r="D117" i="16"/>
  <c r="D116" i="17"/>
  <c r="D116" i="18"/>
  <c r="D116" i="19"/>
  <c r="D116" i="20"/>
  <c r="D116" i="21"/>
  <c r="D116" i="22"/>
  <c r="D116" i="23"/>
  <c r="D116" i="24"/>
  <c r="D116" i="25"/>
  <c r="D116" i="16"/>
  <c r="K109" i="25"/>
  <c r="K119" i="25" s="1"/>
  <c r="A109" i="25"/>
  <c r="A110" i="25" s="1"/>
  <c r="A111" i="25" s="1"/>
  <c r="A112" i="25" s="1"/>
  <c r="O105" i="25"/>
  <c r="N105" i="25" s="1"/>
  <c r="L118" i="25" s="1"/>
  <c r="E105" i="25"/>
  <c r="K109" i="24"/>
  <c r="K119" i="24" s="1"/>
  <c r="A109" i="24"/>
  <c r="A110" i="24" s="1"/>
  <c r="A111" i="24" s="1"/>
  <c r="A112" i="24" s="1"/>
  <c r="O105" i="24"/>
  <c r="L119" i="24" s="1"/>
  <c r="E105" i="24"/>
  <c r="K109" i="23"/>
  <c r="K119" i="23" s="1"/>
  <c r="A109" i="23"/>
  <c r="A110" i="23" s="1"/>
  <c r="A111" i="23" s="1"/>
  <c r="A112" i="23" s="1"/>
  <c r="O105" i="23"/>
  <c r="L119" i="23" s="1"/>
  <c r="E105" i="23"/>
  <c r="K109" i="22"/>
  <c r="K119" i="22" s="1"/>
  <c r="A109" i="22"/>
  <c r="A108" i="22" s="1"/>
  <c r="A107" i="22" s="1"/>
  <c r="O105" i="22"/>
  <c r="L119" i="22" s="1"/>
  <c r="E105" i="22"/>
  <c r="K109" i="21"/>
  <c r="K119" i="21" s="1"/>
  <c r="A109" i="21"/>
  <c r="O105" i="21"/>
  <c r="L119" i="21" s="1"/>
  <c r="E105" i="21"/>
  <c r="K109" i="20"/>
  <c r="K119" i="20" s="1"/>
  <c r="A109" i="20"/>
  <c r="O105" i="20"/>
  <c r="N105" i="20" s="1"/>
  <c r="L118" i="20" s="1"/>
  <c r="E105" i="20"/>
  <c r="K109" i="19"/>
  <c r="K119" i="19" s="1"/>
  <c r="A109" i="19"/>
  <c r="A110" i="19" s="1"/>
  <c r="A111" i="19" s="1"/>
  <c r="A112" i="19" s="1"/>
  <c r="O105" i="19"/>
  <c r="L119" i="19" s="1"/>
  <c r="E105" i="19"/>
  <c r="K109" i="18"/>
  <c r="K119" i="18" s="1"/>
  <c r="A109" i="18"/>
  <c r="A110" i="18" s="1"/>
  <c r="A111" i="18" s="1"/>
  <c r="A112" i="18" s="1"/>
  <c r="O105" i="18"/>
  <c r="L119" i="18" s="1"/>
  <c r="E105" i="18"/>
  <c r="K109" i="17"/>
  <c r="K119" i="17" s="1"/>
  <c r="A109" i="17"/>
  <c r="A110" i="17" s="1"/>
  <c r="A111" i="17" s="1"/>
  <c r="A112" i="17" s="1"/>
  <c r="O105" i="17"/>
  <c r="L119" i="17" s="1"/>
  <c r="E105" i="17"/>
  <c r="O105" i="16"/>
  <c r="L119" i="16" s="1"/>
  <c r="K109" i="16"/>
  <c r="K108" i="16" s="1"/>
  <c r="K118" i="16" s="1"/>
  <c r="E105" i="16"/>
  <c r="A109" i="16"/>
  <c r="A110" i="16" s="1"/>
  <c r="A111" i="16" s="1"/>
  <c r="A112" i="16" s="1"/>
  <c r="A27" i="9"/>
  <c r="H5" i="9"/>
  <c r="X24" i="9"/>
  <c r="X23" i="9" s="1"/>
  <c r="X22" i="9" s="1"/>
  <c r="X21" i="9" s="1"/>
  <c r="X20" i="9"/>
  <c r="X9" i="9"/>
  <c r="D109" i="47"/>
  <c r="D110" i="47" s="1"/>
  <c r="D111" i="47" s="1"/>
  <c r="D112" i="47" s="1"/>
  <c r="A109" i="47"/>
  <c r="A110" i="47" s="1"/>
  <c r="A111" i="47" s="1"/>
  <c r="A112" i="47" s="1"/>
  <c r="D109" i="48"/>
  <c r="D108" i="48" s="1"/>
  <c r="D107" i="48" s="1"/>
  <c r="D106" i="48" s="1"/>
  <c r="A109" i="48"/>
  <c r="A110" i="48" s="1"/>
  <c r="A111" i="48" s="1"/>
  <c r="A112" i="48" s="1"/>
  <c r="D109" i="49"/>
  <c r="D110" i="49" s="1"/>
  <c r="D111" i="49" s="1"/>
  <c r="D112" i="49" s="1"/>
  <c r="A109" i="49"/>
  <c r="A108" i="49" s="1"/>
  <c r="A107" i="49" s="1"/>
  <c r="A106" i="49" s="1"/>
  <c r="D109" i="50"/>
  <c r="D110" i="50" s="1"/>
  <c r="D111" i="50" s="1"/>
  <c r="D112" i="50" s="1"/>
  <c r="A109" i="50"/>
  <c r="A110" i="50" s="1"/>
  <c r="A111" i="50" s="1"/>
  <c r="A112" i="50" s="1"/>
  <c r="D109" i="51"/>
  <c r="D108" i="51" s="1"/>
  <c r="D107" i="51" s="1"/>
  <c r="D106" i="51" s="1"/>
  <c r="A109" i="51"/>
  <c r="A110" i="51" s="1"/>
  <c r="A111" i="51" s="1"/>
  <c r="A112" i="51" s="1"/>
  <c r="D109" i="52"/>
  <c r="D110" i="52" s="1"/>
  <c r="D111" i="52" s="1"/>
  <c r="D112" i="52" s="1"/>
  <c r="A109" i="52"/>
  <c r="A108" i="52" s="1"/>
  <c r="A107" i="52" s="1"/>
  <c r="A106" i="52" s="1"/>
  <c r="D109" i="53"/>
  <c r="D110" i="53" s="1"/>
  <c r="D111" i="53" s="1"/>
  <c r="D112" i="53" s="1"/>
  <c r="A109" i="53"/>
  <c r="A110" i="53" s="1"/>
  <c r="A111" i="53" s="1"/>
  <c r="A112" i="53" s="1"/>
  <c r="D109" i="54"/>
  <c r="D108" i="54" s="1"/>
  <c r="D107" i="54" s="1"/>
  <c r="D106" i="54" s="1"/>
  <c r="A109" i="54"/>
  <c r="A110" i="54" s="1"/>
  <c r="A111" i="54" s="1"/>
  <c r="A112" i="54" s="1"/>
  <c r="D109" i="55"/>
  <c r="D110" i="55" s="1"/>
  <c r="D111" i="55" s="1"/>
  <c r="D112" i="55" s="1"/>
  <c r="A109" i="55"/>
  <c r="A110" i="55" s="1"/>
  <c r="A111" i="55" s="1"/>
  <c r="A112" i="55" s="1"/>
  <c r="D109" i="56"/>
  <c r="D110" i="56" s="1"/>
  <c r="D111" i="56" s="1"/>
  <c r="D112" i="56" s="1"/>
  <c r="A109" i="56"/>
  <c r="A110" i="56" s="1"/>
  <c r="A111" i="56" s="1"/>
  <c r="A112" i="56" s="1"/>
  <c r="D109" i="57"/>
  <c r="D108" i="57" s="1"/>
  <c r="D107" i="57" s="1"/>
  <c r="D106" i="57" s="1"/>
  <c r="A109" i="57"/>
  <c r="A110" i="57" s="1"/>
  <c r="A111" i="57" s="1"/>
  <c r="A112" i="57" s="1"/>
  <c r="D109" i="58"/>
  <c r="D110" i="58" s="1"/>
  <c r="D111" i="58" s="1"/>
  <c r="D112" i="58" s="1"/>
  <c r="A109" i="58"/>
  <c r="A108" i="58" s="1"/>
  <c r="A107" i="58" s="1"/>
  <c r="A106" i="58" s="1"/>
  <c r="D109" i="59"/>
  <c r="D110" i="59" s="1"/>
  <c r="D111" i="59" s="1"/>
  <c r="D112" i="59" s="1"/>
  <c r="A109" i="59"/>
  <c r="A110" i="59" s="1"/>
  <c r="A111" i="59" s="1"/>
  <c r="A112" i="59" s="1"/>
  <c r="D109" i="46"/>
  <c r="D110" i="46" s="1"/>
  <c r="D111" i="46" s="1"/>
  <c r="D112" i="46" s="1"/>
  <c r="A109" i="46"/>
  <c r="A108" i="46" s="1"/>
  <c r="A107" i="46" s="1"/>
  <c r="A106" i="46" s="1"/>
  <c r="D109" i="45"/>
  <c r="D110" i="45" s="1"/>
  <c r="D111" i="45" s="1"/>
  <c r="D112" i="45" s="1"/>
  <c r="D109" i="44"/>
  <c r="D108" i="44" s="1"/>
  <c r="D107" i="44" s="1"/>
  <c r="D106" i="44" s="1"/>
  <c r="D109" i="43"/>
  <c r="D108" i="43" s="1"/>
  <c r="D107" i="43" s="1"/>
  <c r="D106" i="43" s="1"/>
  <c r="D109" i="42"/>
  <c r="D110" i="42" s="1"/>
  <c r="D111" i="42" s="1"/>
  <c r="D112" i="42" s="1"/>
  <c r="D109" i="41"/>
  <c r="D108" i="41" s="1"/>
  <c r="D107" i="41" s="1"/>
  <c r="D106" i="41" s="1"/>
  <c r="D109" i="40"/>
  <c r="D108" i="40" s="1"/>
  <c r="D107" i="40" s="1"/>
  <c r="D106" i="40" s="1"/>
  <c r="D109" i="39"/>
  <c r="D110" i="39" s="1"/>
  <c r="D111" i="39" s="1"/>
  <c r="D112" i="39" s="1"/>
  <c r="D109" i="38"/>
  <c r="D108" i="38" s="1"/>
  <c r="D107" i="38" s="1"/>
  <c r="D106" i="38" s="1"/>
  <c r="D109" i="37"/>
  <c r="D108" i="37" s="1"/>
  <c r="D107" i="37" s="1"/>
  <c r="D106" i="37" s="1"/>
  <c r="D109" i="36"/>
  <c r="D110" i="36" s="1"/>
  <c r="D111" i="36" s="1"/>
  <c r="D112" i="36" s="1"/>
  <c r="D109" i="35"/>
  <c r="D108" i="35" s="1"/>
  <c r="D107" i="35" s="1"/>
  <c r="D106" i="35" s="1"/>
  <c r="D109" i="34"/>
  <c r="D108" i="34" s="1"/>
  <c r="D107" i="34" s="1"/>
  <c r="D106" i="34" s="1"/>
  <c r="D109" i="33"/>
  <c r="D108" i="33" s="1"/>
  <c r="D107" i="33" s="1"/>
  <c r="D106" i="33" s="1"/>
  <c r="D109" i="32"/>
  <c r="D110" i="32" s="1"/>
  <c r="D111" i="32" s="1"/>
  <c r="D112" i="32" s="1"/>
  <c r="D109" i="31"/>
  <c r="D108" i="31" s="1"/>
  <c r="D107" i="31" s="1"/>
  <c r="D106" i="31" s="1"/>
  <c r="D109" i="30"/>
  <c r="D110" i="30" s="1"/>
  <c r="D111" i="30" s="1"/>
  <c r="D112" i="30" s="1"/>
  <c r="D109" i="29"/>
  <c r="D110" i="29" s="1"/>
  <c r="D111" i="29" s="1"/>
  <c r="D112" i="29" s="1"/>
  <c r="D109" i="28"/>
  <c r="D110" i="28" s="1"/>
  <c r="D111" i="28" s="1"/>
  <c r="D112" i="28" s="1"/>
  <c r="D109" i="27"/>
  <c r="D110" i="27" s="1"/>
  <c r="D111" i="27" s="1"/>
  <c r="D112" i="27" s="1"/>
  <c r="D109" i="26"/>
  <c r="D110" i="26" s="1"/>
  <c r="D111" i="26" s="1"/>
  <c r="D112" i="26" s="1"/>
  <c r="D109" i="15"/>
  <c r="D110" i="15" s="1"/>
  <c r="D111" i="15" s="1"/>
  <c r="D112" i="15" s="1"/>
  <c r="D109" i="14"/>
  <c r="D110" i="14" s="1"/>
  <c r="D111" i="14" s="1"/>
  <c r="D112" i="14" s="1"/>
  <c r="D109" i="13"/>
  <c r="D110" i="13" s="1"/>
  <c r="D111" i="13" s="1"/>
  <c r="D112" i="13" s="1"/>
  <c r="D109" i="12"/>
  <c r="D108" i="12" s="1"/>
  <c r="D107" i="12" s="1"/>
  <c r="D106" i="12" s="1"/>
  <c r="A109" i="26"/>
  <c r="A110" i="26" s="1"/>
  <c r="A111" i="26" s="1"/>
  <c r="A112" i="26" s="1"/>
  <c r="A109" i="28"/>
  <c r="A108" i="28" s="1"/>
  <c r="A107" i="28" s="1"/>
  <c r="A106" i="28" s="1"/>
  <c r="A109" i="29"/>
  <c r="A110" i="29" s="1"/>
  <c r="A111" i="29" s="1"/>
  <c r="A112" i="29" s="1"/>
  <c r="A109" i="30"/>
  <c r="A108" i="30" s="1"/>
  <c r="A107" i="30" s="1"/>
  <c r="A106" i="30" s="1"/>
  <c r="A109" i="31"/>
  <c r="A108" i="31" s="1"/>
  <c r="A107" i="31" s="1"/>
  <c r="A106" i="31" s="1"/>
  <c r="A109" i="32"/>
  <c r="A110" i="32" s="1"/>
  <c r="A111" i="32" s="1"/>
  <c r="A112" i="32" s="1"/>
  <c r="A109" i="33"/>
  <c r="A108" i="33" s="1"/>
  <c r="A107" i="33" s="1"/>
  <c r="A106" i="33" s="1"/>
  <c r="A109" i="34"/>
  <c r="A108" i="34" s="1"/>
  <c r="A107" i="34" s="1"/>
  <c r="A106" i="34" s="1"/>
  <c r="A109" i="35"/>
  <c r="A110" i="35" s="1"/>
  <c r="A111" i="35" s="1"/>
  <c r="A112" i="35" s="1"/>
  <c r="A109" i="36"/>
  <c r="A110" i="36" s="1"/>
  <c r="A111" i="36" s="1"/>
  <c r="A112" i="36" s="1"/>
  <c r="A109" i="37"/>
  <c r="A108" i="37" s="1"/>
  <c r="A107" i="37" s="1"/>
  <c r="A106" i="37" s="1"/>
  <c r="A109" i="38"/>
  <c r="A110" i="38" s="1"/>
  <c r="A111" i="38" s="1"/>
  <c r="A112" i="38" s="1"/>
  <c r="A109" i="39"/>
  <c r="A110" i="39" s="1"/>
  <c r="A111" i="39" s="1"/>
  <c r="A112" i="39" s="1"/>
  <c r="A109" i="40"/>
  <c r="A108" i="40" s="1"/>
  <c r="A107" i="40" s="1"/>
  <c r="A106" i="40" s="1"/>
  <c r="A109" i="41"/>
  <c r="A110" i="41" s="1"/>
  <c r="A111" i="41" s="1"/>
  <c r="A112" i="41" s="1"/>
  <c r="A109" i="42"/>
  <c r="A108" i="42" s="1"/>
  <c r="A107" i="42" s="1"/>
  <c r="A106" i="42" s="1"/>
  <c r="A109" i="43"/>
  <c r="A108" i="43" s="1"/>
  <c r="A107" i="43" s="1"/>
  <c r="A106" i="43" s="1"/>
  <c r="A109" i="44"/>
  <c r="A110" i="44" s="1"/>
  <c r="A111" i="44" s="1"/>
  <c r="A112" i="44" s="1"/>
  <c r="A109" i="45"/>
  <c r="A108" i="45" s="1"/>
  <c r="A107" i="45" s="1"/>
  <c r="A106" i="45" s="1"/>
  <c r="A109" i="27"/>
  <c r="A108" i="27" s="1"/>
  <c r="A107" i="27" s="1"/>
  <c r="A106" i="27" s="1"/>
  <c r="A109" i="13"/>
  <c r="A110" i="13" s="1"/>
  <c r="A111" i="13" s="1"/>
  <c r="A112" i="13" s="1"/>
  <c r="A109" i="14"/>
  <c r="A110" i="14" s="1"/>
  <c r="A111" i="14" s="1"/>
  <c r="A112" i="14" s="1"/>
  <c r="A109" i="15"/>
  <c r="A110" i="15" s="1"/>
  <c r="A111" i="15" s="1"/>
  <c r="A112" i="15" s="1"/>
  <c r="A109" i="12"/>
  <c r="A110" i="12" s="1"/>
  <c r="A111" i="12" s="1"/>
  <c r="A112" i="12" s="1"/>
  <c r="D109" i="10"/>
  <c r="D108" i="10" s="1"/>
  <c r="D107" i="10" s="1"/>
  <c r="D106" i="10" s="1"/>
  <c r="A109" i="10"/>
  <c r="A110" i="10" s="1"/>
  <c r="A111" i="10" s="1"/>
  <c r="A112" i="10" s="1"/>
  <c r="A108" i="44" l="1"/>
  <c r="A107" i="44" s="1"/>
  <c r="A106" i="44" s="1"/>
  <c r="D110" i="35"/>
  <c r="D111" i="35" s="1"/>
  <c r="D112" i="35" s="1"/>
  <c r="A108" i="38"/>
  <c r="A107" i="38" s="1"/>
  <c r="A106" i="38" s="1"/>
  <c r="A108" i="54"/>
  <c r="A107" i="54" s="1"/>
  <c r="A106" i="54" s="1"/>
  <c r="A110" i="52"/>
  <c r="A111" i="52" s="1"/>
  <c r="A112" i="52" s="1"/>
  <c r="J7" i="9"/>
  <c r="I7" i="9" s="1"/>
  <c r="H7" i="9" s="1"/>
  <c r="M119" i="17"/>
  <c r="M119" i="23"/>
  <c r="G10" i="9"/>
  <c r="G9" i="9" s="1"/>
  <c r="G8" i="9" s="1"/>
  <c r="M119" i="18"/>
  <c r="M119" i="21"/>
  <c r="M119" i="24"/>
  <c r="M119" i="19"/>
  <c r="M119" i="22"/>
  <c r="A108" i="35"/>
  <c r="A107" i="35" s="1"/>
  <c r="A106" i="35" s="1"/>
  <c r="A108" i="51"/>
  <c r="A107" i="51" s="1"/>
  <c r="A106" i="51" s="1"/>
  <c r="A108" i="13"/>
  <c r="A107" i="13" s="1"/>
  <c r="A106" i="13" s="1"/>
  <c r="A110" i="58"/>
  <c r="A111" i="58" s="1"/>
  <c r="A112" i="58" s="1"/>
  <c r="A108" i="57"/>
  <c r="A107" i="57" s="1"/>
  <c r="A106" i="57" s="1"/>
  <c r="D110" i="38"/>
  <c r="D111" i="38" s="1"/>
  <c r="D112" i="38" s="1"/>
  <c r="D108" i="56"/>
  <c r="D107" i="56" s="1"/>
  <c r="D106" i="56" s="1"/>
  <c r="A108" i="41"/>
  <c r="A107" i="41" s="1"/>
  <c r="A106" i="41" s="1"/>
  <c r="A108" i="32"/>
  <c r="A107" i="32" s="1"/>
  <c r="A106" i="32" s="1"/>
  <c r="D108" i="50"/>
  <c r="D107" i="50" s="1"/>
  <c r="D106" i="50" s="1"/>
  <c r="A108" i="10"/>
  <c r="A107" i="10" s="1"/>
  <c r="A106" i="10" s="1"/>
  <c r="L119" i="25"/>
  <c r="M119" i="25" s="1"/>
  <c r="L119" i="20"/>
  <c r="M119" i="20" s="1"/>
  <c r="K119" i="16"/>
  <c r="M119" i="16" s="1"/>
  <c r="A122" i="23"/>
  <c r="A120" i="24"/>
  <c r="A118" i="22"/>
  <c r="P105" i="24"/>
  <c r="L120" i="24" s="1"/>
  <c r="A110" i="22"/>
  <c r="P105" i="25"/>
  <c r="L120" i="25" s="1"/>
  <c r="A121" i="16"/>
  <c r="A120" i="25"/>
  <c r="B119" i="21"/>
  <c r="A120" i="19"/>
  <c r="A119" i="23"/>
  <c r="A122" i="25"/>
  <c r="A119" i="25"/>
  <c r="A119" i="17"/>
  <c r="A122" i="19"/>
  <c r="A119" i="21"/>
  <c r="A120" i="18"/>
  <c r="B119" i="25"/>
  <c r="A121" i="18"/>
  <c r="B119" i="22"/>
  <c r="A122" i="18"/>
  <c r="A120" i="17"/>
  <c r="A119" i="19"/>
  <c r="A121" i="24"/>
  <c r="A122" i="24"/>
  <c r="K110" i="16"/>
  <c r="A120" i="23"/>
  <c r="A122" i="17"/>
  <c r="A120" i="16"/>
  <c r="N105" i="24"/>
  <c r="L118" i="24" s="1"/>
  <c r="A122" i="16"/>
  <c r="P105" i="17"/>
  <c r="N105" i="17"/>
  <c r="K110" i="18"/>
  <c r="K120" i="18" s="1"/>
  <c r="P105" i="21"/>
  <c r="K110" i="22"/>
  <c r="K120" i="22" s="1"/>
  <c r="B119" i="20"/>
  <c r="F105" i="16"/>
  <c r="K110" i="24"/>
  <c r="K120" i="24" s="1"/>
  <c r="A110" i="21"/>
  <c r="P105" i="23"/>
  <c r="N105" i="23"/>
  <c r="L118" i="23" s="1"/>
  <c r="P105" i="22"/>
  <c r="L120" i="22" s="1"/>
  <c r="K110" i="23"/>
  <c r="K120" i="23" s="1"/>
  <c r="B119" i="19"/>
  <c r="K110" i="21"/>
  <c r="K120" i="21" s="1"/>
  <c r="K110" i="25"/>
  <c r="K120" i="25" s="1"/>
  <c r="P105" i="19"/>
  <c r="A110" i="20"/>
  <c r="A119" i="20"/>
  <c r="D105" i="16"/>
  <c r="B119" i="16"/>
  <c r="K110" i="20"/>
  <c r="K120" i="20" s="1"/>
  <c r="A119" i="16"/>
  <c r="A119" i="24"/>
  <c r="A119" i="22"/>
  <c r="C119" i="22" s="1"/>
  <c r="A119" i="18"/>
  <c r="A121" i="25"/>
  <c r="A121" i="23"/>
  <c r="A121" i="19"/>
  <c r="A121" i="17"/>
  <c r="B119" i="18"/>
  <c r="P105" i="18"/>
  <c r="K110" i="19"/>
  <c r="K120" i="19" s="1"/>
  <c r="B119" i="23"/>
  <c r="K107" i="16"/>
  <c r="K110" i="17"/>
  <c r="K120" i="17" s="1"/>
  <c r="B119" i="24"/>
  <c r="B119" i="17"/>
  <c r="F105" i="25"/>
  <c r="A108" i="25"/>
  <c r="M105" i="25"/>
  <c r="K108" i="25"/>
  <c r="K118" i="25" s="1"/>
  <c r="M118" i="25" s="1"/>
  <c r="D105" i="25"/>
  <c r="F105" i="24"/>
  <c r="A108" i="24"/>
  <c r="K108" i="24"/>
  <c r="K118" i="24" s="1"/>
  <c r="D105" i="24"/>
  <c r="F105" i="23"/>
  <c r="A108" i="23"/>
  <c r="K108" i="23"/>
  <c r="K118" i="23" s="1"/>
  <c r="D105" i="23"/>
  <c r="A117" i="22"/>
  <c r="A106" i="22"/>
  <c r="F105" i="22"/>
  <c r="K108" i="22"/>
  <c r="K118" i="22" s="1"/>
  <c r="N105" i="22"/>
  <c r="L118" i="22" s="1"/>
  <c r="D105" i="22"/>
  <c r="F105" i="21"/>
  <c r="A108" i="21"/>
  <c r="K108" i="21"/>
  <c r="K118" i="21" s="1"/>
  <c r="N105" i="21"/>
  <c r="L118" i="21" s="1"/>
  <c r="D105" i="21"/>
  <c r="P105" i="20"/>
  <c r="L120" i="20" s="1"/>
  <c r="F105" i="20"/>
  <c r="A108" i="20"/>
  <c r="M105" i="20"/>
  <c r="K108" i="20"/>
  <c r="K118" i="20" s="1"/>
  <c r="M118" i="20" s="1"/>
  <c r="D105" i="20"/>
  <c r="F105" i="19"/>
  <c r="A108" i="19"/>
  <c r="K108" i="19"/>
  <c r="K118" i="19" s="1"/>
  <c r="N105" i="19"/>
  <c r="L118" i="19" s="1"/>
  <c r="D105" i="19"/>
  <c r="F105" i="18"/>
  <c r="A108" i="18"/>
  <c r="K108" i="18"/>
  <c r="K118" i="18" s="1"/>
  <c r="N105" i="18"/>
  <c r="L118" i="18" s="1"/>
  <c r="D105" i="18"/>
  <c r="F105" i="17"/>
  <c r="A108" i="17"/>
  <c r="K108" i="17"/>
  <c r="K118" i="17" s="1"/>
  <c r="D105" i="17"/>
  <c r="A108" i="12"/>
  <c r="A107" i="12" s="1"/>
  <c r="A106" i="12" s="1"/>
  <c r="A108" i="29"/>
  <c r="A107" i="29" s="1"/>
  <c r="A106" i="29" s="1"/>
  <c r="A110" i="49"/>
  <c r="A111" i="49" s="1"/>
  <c r="A112" i="49" s="1"/>
  <c r="A108" i="55"/>
  <c r="A107" i="55" s="1"/>
  <c r="A106" i="55" s="1"/>
  <c r="A108" i="48"/>
  <c r="A107" i="48" s="1"/>
  <c r="A106" i="48" s="1"/>
  <c r="A110" i="46"/>
  <c r="A111" i="46" s="1"/>
  <c r="A112" i="46" s="1"/>
  <c r="A108" i="16"/>
  <c r="D108" i="47"/>
  <c r="D107" i="47" s="1"/>
  <c r="D106" i="47" s="1"/>
  <c r="D110" i="12"/>
  <c r="D111" i="12" s="1"/>
  <c r="D112" i="12" s="1"/>
  <c r="D108" i="36"/>
  <c r="D107" i="36" s="1"/>
  <c r="D106" i="36" s="1"/>
  <c r="D110" i="34"/>
  <c r="D111" i="34" s="1"/>
  <c r="D112" i="34" s="1"/>
  <c r="D110" i="41"/>
  <c r="D111" i="41" s="1"/>
  <c r="D112" i="41" s="1"/>
  <c r="D110" i="40"/>
  <c r="D111" i="40" s="1"/>
  <c r="D112" i="40" s="1"/>
  <c r="X25" i="9"/>
  <c r="D108" i="59"/>
  <c r="D107" i="59" s="1"/>
  <c r="D106" i="59" s="1"/>
  <c r="D110" i="43"/>
  <c r="D111" i="43" s="1"/>
  <c r="D112" i="43" s="1"/>
  <c r="D110" i="37"/>
  <c r="D111" i="37" s="1"/>
  <c r="D112" i="37" s="1"/>
  <c r="D110" i="44"/>
  <c r="D111" i="44" s="1"/>
  <c r="D112" i="44" s="1"/>
  <c r="D110" i="31"/>
  <c r="D111" i="31" s="1"/>
  <c r="D112" i="31" s="1"/>
  <c r="D108" i="53"/>
  <c r="D107" i="53" s="1"/>
  <c r="D106" i="53" s="1"/>
  <c r="D110" i="33"/>
  <c r="D111" i="33" s="1"/>
  <c r="D112" i="33" s="1"/>
  <c r="A108" i="59"/>
  <c r="A107" i="59" s="1"/>
  <c r="A106" i="59" s="1"/>
  <c r="A108" i="56"/>
  <c r="A107" i="56" s="1"/>
  <c r="A106" i="56" s="1"/>
  <c r="A108" i="53"/>
  <c r="A107" i="53" s="1"/>
  <c r="A106" i="53" s="1"/>
  <c r="A108" i="50"/>
  <c r="A107" i="50" s="1"/>
  <c r="A106" i="50" s="1"/>
  <c r="A108" i="47"/>
  <c r="A107" i="47" s="1"/>
  <c r="A106" i="47" s="1"/>
  <c r="D110" i="57"/>
  <c r="D111" i="57" s="1"/>
  <c r="D112" i="57" s="1"/>
  <c r="D110" i="54"/>
  <c r="D111" i="54" s="1"/>
  <c r="D112" i="54" s="1"/>
  <c r="D110" i="48"/>
  <c r="D111" i="48" s="1"/>
  <c r="D112" i="48" s="1"/>
  <c r="D110" i="51"/>
  <c r="D111" i="51" s="1"/>
  <c r="D112" i="51" s="1"/>
  <c r="D108" i="46"/>
  <c r="D107" i="46" s="1"/>
  <c r="D106" i="46" s="1"/>
  <c r="D108" i="58"/>
  <c r="D107" i="58" s="1"/>
  <c r="D106" i="58" s="1"/>
  <c r="D108" i="55"/>
  <c r="D107" i="55" s="1"/>
  <c r="D106" i="55" s="1"/>
  <c r="D108" i="52"/>
  <c r="D107" i="52" s="1"/>
  <c r="D106" i="52" s="1"/>
  <c r="D108" i="49"/>
  <c r="D107" i="49" s="1"/>
  <c r="D106" i="49" s="1"/>
  <c r="D108" i="45"/>
  <c r="D107" i="45" s="1"/>
  <c r="D106" i="45" s="1"/>
  <c r="D108" i="42"/>
  <c r="D107" i="42" s="1"/>
  <c r="D106" i="42" s="1"/>
  <c r="D108" i="39"/>
  <c r="D107" i="39" s="1"/>
  <c r="D106" i="39" s="1"/>
  <c r="D108" i="32"/>
  <c r="D107" i="32" s="1"/>
  <c r="D106" i="32" s="1"/>
  <c r="D108" i="30"/>
  <c r="D107" i="30" s="1"/>
  <c r="D106" i="30" s="1"/>
  <c r="D108" i="29"/>
  <c r="D107" i="29" s="1"/>
  <c r="D106" i="29" s="1"/>
  <c r="D108" i="28"/>
  <c r="D107" i="28" s="1"/>
  <c r="D106" i="28" s="1"/>
  <c r="D108" i="27"/>
  <c r="D107" i="27" s="1"/>
  <c r="D106" i="27" s="1"/>
  <c r="D108" i="26"/>
  <c r="D107" i="26" s="1"/>
  <c r="D106" i="26" s="1"/>
  <c r="D108" i="15"/>
  <c r="D107" i="15" s="1"/>
  <c r="D106" i="15" s="1"/>
  <c r="D108" i="14"/>
  <c r="D107" i="14" s="1"/>
  <c r="D106" i="14" s="1"/>
  <c r="D108" i="13"/>
  <c r="D107" i="13" s="1"/>
  <c r="D106" i="13" s="1"/>
  <c r="D110" i="10"/>
  <c r="D111" i="10" s="1"/>
  <c r="D112" i="10" s="1"/>
  <c r="A110" i="33"/>
  <c r="A111" i="33" s="1"/>
  <c r="A112" i="33" s="1"/>
  <c r="A110" i="30"/>
  <c r="A111" i="30" s="1"/>
  <c r="A112" i="30" s="1"/>
  <c r="A110" i="27"/>
  <c r="A111" i="27" s="1"/>
  <c r="A112" i="27" s="1"/>
  <c r="A110" i="43"/>
  <c r="A111" i="43" s="1"/>
  <c r="A112" i="43" s="1"/>
  <c r="A110" i="40"/>
  <c r="A111" i="40" s="1"/>
  <c r="A112" i="40" s="1"/>
  <c r="A110" i="37"/>
  <c r="A111" i="37" s="1"/>
  <c r="A112" i="37" s="1"/>
  <c r="A110" i="34"/>
  <c r="A111" i="34" s="1"/>
  <c r="A112" i="34" s="1"/>
  <c r="A110" i="31"/>
  <c r="A111" i="31" s="1"/>
  <c r="A112" i="31" s="1"/>
  <c r="A110" i="28"/>
  <c r="A111" i="28" s="1"/>
  <c r="A112" i="28" s="1"/>
  <c r="A110" i="42"/>
  <c r="A111" i="42" s="1"/>
  <c r="A112" i="42" s="1"/>
  <c r="A110" i="45"/>
  <c r="A111" i="45" s="1"/>
  <c r="A112" i="45" s="1"/>
  <c r="A108" i="39"/>
  <c r="A107" i="39" s="1"/>
  <c r="A106" i="39" s="1"/>
  <c r="A108" i="36"/>
  <c r="A107" i="36" s="1"/>
  <c r="A106" i="36" s="1"/>
  <c r="A108" i="26"/>
  <c r="A107" i="26" s="1"/>
  <c r="A106" i="26" s="1"/>
  <c r="A108" i="14"/>
  <c r="A107" i="14" s="1"/>
  <c r="A106" i="14" s="1"/>
  <c r="A108" i="15"/>
  <c r="A107" i="15" s="1"/>
  <c r="A106" i="15" s="1"/>
  <c r="A15" i="9"/>
  <c r="X12" i="9"/>
  <c r="C24" i="9"/>
  <c r="C21" i="9"/>
  <c r="B24" i="9"/>
  <c r="B21" i="9"/>
  <c r="B12" i="9"/>
  <c r="C9" i="9"/>
  <c r="B9" i="9"/>
  <c r="E100" i="12"/>
  <c r="E100" i="13"/>
  <c r="E100" i="14"/>
  <c r="E100" i="15"/>
  <c r="E100" i="26"/>
  <c r="E100" i="27"/>
  <c r="E100" i="28"/>
  <c r="E100" i="29"/>
  <c r="E100" i="30"/>
  <c r="E100" i="31"/>
  <c r="E100" i="32"/>
  <c r="E100" i="33"/>
  <c r="E100" i="34"/>
  <c r="E100" i="35"/>
  <c r="E100" i="36"/>
  <c r="E100" i="37"/>
  <c r="E100" i="38"/>
  <c r="E100" i="39"/>
  <c r="E100" i="40"/>
  <c r="E100" i="41"/>
  <c r="E100" i="42"/>
  <c r="E100" i="43"/>
  <c r="E100" i="44"/>
  <c r="E100" i="45"/>
  <c r="E101" i="46"/>
  <c r="E100" i="46"/>
  <c r="E99" i="46"/>
  <c r="E101" i="47"/>
  <c r="E100" i="47"/>
  <c r="E99" i="47"/>
  <c r="E101" i="48"/>
  <c r="E100" i="48"/>
  <c r="E99" i="48"/>
  <c r="E101" i="49"/>
  <c r="E100" i="49"/>
  <c r="E99" i="49"/>
  <c r="E101" i="50"/>
  <c r="E100" i="50"/>
  <c r="E99" i="50"/>
  <c r="E101" i="51"/>
  <c r="E100" i="51"/>
  <c r="E99" i="51"/>
  <c r="E101" i="52"/>
  <c r="E100" i="52"/>
  <c r="E99" i="52"/>
  <c r="E101" i="53"/>
  <c r="E100" i="53"/>
  <c r="E99" i="53"/>
  <c r="E101" i="54"/>
  <c r="E100" i="54"/>
  <c r="E99" i="54"/>
  <c r="E101" i="55"/>
  <c r="E100" i="55"/>
  <c r="E99" i="55"/>
  <c r="E101" i="56"/>
  <c r="E100" i="56"/>
  <c r="E99" i="56"/>
  <c r="E101" i="57"/>
  <c r="E100" i="57"/>
  <c r="E99" i="57"/>
  <c r="E101" i="58"/>
  <c r="E100" i="58"/>
  <c r="E99" i="58"/>
  <c r="E101" i="59"/>
  <c r="E100" i="59"/>
  <c r="E99" i="59"/>
  <c r="E100" i="11"/>
  <c r="C31" i="9"/>
  <c r="D31" i="9"/>
  <c r="E100" i="10"/>
  <c r="C119" i="24" l="1"/>
  <c r="C119" i="16"/>
  <c r="M120" i="24"/>
  <c r="M118" i="23"/>
  <c r="M118" i="18"/>
  <c r="M118" i="21"/>
  <c r="M118" i="22"/>
  <c r="C119" i="23"/>
  <c r="C119" i="20"/>
  <c r="C119" i="17"/>
  <c r="C119" i="25"/>
  <c r="M120" i="22"/>
  <c r="M120" i="25"/>
  <c r="C119" i="19"/>
  <c r="C119" i="18"/>
  <c r="M118" i="19"/>
  <c r="M118" i="24"/>
  <c r="M120" i="20"/>
  <c r="C119" i="21"/>
  <c r="Q105" i="21"/>
  <c r="R105" i="21" s="1"/>
  <c r="L120" i="21"/>
  <c r="M120" i="21" s="1"/>
  <c r="M105" i="17"/>
  <c r="L117" i="17" s="1"/>
  <c r="L118" i="17"/>
  <c r="M118" i="17" s="1"/>
  <c r="Q105" i="19"/>
  <c r="R105" i="19" s="1"/>
  <c r="L120" i="19"/>
  <c r="M120" i="19" s="1"/>
  <c r="Q105" i="17"/>
  <c r="R105" i="17" s="1"/>
  <c r="L120" i="17"/>
  <c r="M120" i="17" s="1"/>
  <c r="Q105" i="18"/>
  <c r="L121" i="18" s="1"/>
  <c r="L120" i="18"/>
  <c r="M120" i="18" s="1"/>
  <c r="K111" i="16"/>
  <c r="K112" i="16" s="1"/>
  <c r="K120" i="16"/>
  <c r="Q105" i="23"/>
  <c r="L121" i="23" s="1"/>
  <c r="L120" i="23"/>
  <c r="M120" i="23" s="1"/>
  <c r="Q105" i="25"/>
  <c r="R105" i="25" s="1"/>
  <c r="L122" i="25" s="1"/>
  <c r="Q105" i="24"/>
  <c r="R105" i="24" s="1"/>
  <c r="A120" i="22"/>
  <c r="A111" i="22"/>
  <c r="M105" i="24"/>
  <c r="B118" i="20"/>
  <c r="B118" i="22"/>
  <c r="C118" i="22" s="1"/>
  <c r="A111" i="20"/>
  <c r="A120" i="20"/>
  <c r="B118" i="25"/>
  <c r="K107" i="18"/>
  <c r="L117" i="20"/>
  <c r="K107" i="22"/>
  <c r="K107" i="23"/>
  <c r="K111" i="19"/>
  <c r="A107" i="18"/>
  <c r="A117" i="18" s="1"/>
  <c r="A118" i="18"/>
  <c r="A107" i="20"/>
  <c r="A117" i="20" s="1"/>
  <c r="A118" i="20"/>
  <c r="B120" i="22"/>
  <c r="M105" i="23"/>
  <c r="L105" i="23" s="1"/>
  <c r="L117" i="25"/>
  <c r="K111" i="23"/>
  <c r="K111" i="22"/>
  <c r="B120" i="18"/>
  <c r="C120" i="18" s="1"/>
  <c r="B120" i="20"/>
  <c r="A107" i="23"/>
  <c r="A118" i="23"/>
  <c r="A107" i="25"/>
  <c r="A118" i="25"/>
  <c r="K111" i="20"/>
  <c r="K111" i="18"/>
  <c r="B120" i="25"/>
  <c r="C120" i="25" s="1"/>
  <c r="K106" i="16"/>
  <c r="K117" i="16"/>
  <c r="K111" i="24"/>
  <c r="B118" i="17"/>
  <c r="K111" i="25"/>
  <c r="B118" i="21"/>
  <c r="K107" i="17"/>
  <c r="A107" i="19"/>
  <c r="A106" i="19" s="1"/>
  <c r="A118" i="19"/>
  <c r="A111" i="21"/>
  <c r="A120" i="21"/>
  <c r="B120" i="23"/>
  <c r="C120" i="23" s="1"/>
  <c r="C105" i="16"/>
  <c r="B118" i="16"/>
  <c r="B118" i="19"/>
  <c r="B120" i="16"/>
  <c r="G105" i="16"/>
  <c r="B118" i="24"/>
  <c r="K111" i="17"/>
  <c r="K107" i="19"/>
  <c r="K107" i="21"/>
  <c r="K107" i="24"/>
  <c r="A107" i="17"/>
  <c r="A118" i="17"/>
  <c r="A107" i="21"/>
  <c r="A106" i="21" s="1"/>
  <c r="A118" i="21"/>
  <c r="A107" i="16"/>
  <c r="A118" i="16"/>
  <c r="B120" i="17"/>
  <c r="C120" i="17" s="1"/>
  <c r="B120" i="19"/>
  <c r="C120" i="19" s="1"/>
  <c r="B120" i="21"/>
  <c r="A107" i="24"/>
  <c r="A118" i="24"/>
  <c r="K111" i="21"/>
  <c r="B120" i="24"/>
  <c r="C120" i="24" s="1"/>
  <c r="B118" i="18"/>
  <c r="Q105" i="22"/>
  <c r="R105" i="22" s="1"/>
  <c r="K107" i="20"/>
  <c r="B118" i="23"/>
  <c r="K107" i="25"/>
  <c r="G105" i="25"/>
  <c r="C105" i="25"/>
  <c r="L105" i="25"/>
  <c r="G105" i="24"/>
  <c r="C105" i="24"/>
  <c r="G105" i="23"/>
  <c r="C105" i="23"/>
  <c r="A116" i="22"/>
  <c r="C105" i="22"/>
  <c r="M105" i="22"/>
  <c r="G105" i="22"/>
  <c r="C105" i="21"/>
  <c r="M105" i="21"/>
  <c r="G105" i="21"/>
  <c r="L105" i="20"/>
  <c r="G105" i="20"/>
  <c r="Q105" i="20"/>
  <c r="C105" i="20"/>
  <c r="G105" i="19"/>
  <c r="C105" i="19"/>
  <c r="M105" i="19"/>
  <c r="G105" i="18"/>
  <c r="C105" i="18"/>
  <c r="M105" i="18"/>
  <c r="G105" i="17"/>
  <c r="C105" i="17"/>
  <c r="X11" i="9"/>
  <c r="X26" i="9"/>
  <c r="X14" i="9"/>
  <c r="C118" i="20" l="1"/>
  <c r="C118" i="24"/>
  <c r="C118" i="19"/>
  <c r="C118" i="25"/>
  <c r="C118" i="18"/>
  <c r="C118" i="16"/>
  <c r="R105" i="18"/>
  <c r="C118" i="23"/>
  <c r="C120" i="22"/>
  <c r="C120" i="16"/>
  <c r="C118" i="17"/>
  <c r="C118" i="21"/>
  <c r="C120" i="21"/>
  <c r="C120" i="20"/>
  <c r="L105" i="17"/>
  <c r="L116" i="17" s="1"/>
  <c r="L121" i="17"/>
  <c r="R105" i="23"/>
  <c r="L122" i="23" s="1"/>
  <c r="L121" i="21"/>
  <c r="K121" i="16"/>
  <c r="L121" i="19"/>
  <c r="L121" i="25"/>
  <c r="A106" i="20"/>
  <c r="A116" i="20" s="1"/>
  <c r="A112" i="22"/>
  <c r="A122" i="22" s="1"/>
  <c r="L121" i="24"/>
  <c r="L122" i="24"/>
  <c r="K122" i="16"/>
  <c r="A121" i="22"/>
  <c r="A117" i="19"/>
  <c r="A117" i="21"/>
  <c r="L117" i="24"/>
  <c r="A117" i="23"/>
  <c r="L105" i="24"/>
  <c r="A106" i="23"/>
  <c r="A116" i="23" s="1"/>
  <c r="L117" i="22"/>
  <c r="K106" i="20"/>
  <c r="K117" i="20"/>
  <c r="M117" i="20" s="1"/>
  <c r="K106" i="21"/>
  <c r="K117" i="21"/>
  <c r="K106" i="17"/>
  <c r="K117" i="17"/>
  <c r="M117" i="17" s="1"/>
  <c r="K106" i="22"/>
  <c r="K117" i="22"/>
  <c r="B117" i="17"/>
  <c r="L122" i="18"/>
  <c r="B117" i="23"/>
  <c r="B121" i="25"/>
  <c r="C121" i="25" s="1"/>
  <c r="L121" i="22"/>
  <c r="A117" i="17"/>
  <c r="L117" i="18"/>
  <c r="B121" i="18"/>
  <c r="C121" i="18" s="1"/>
  <c r="B117" i="19"/>
  <c r="B117" i="22"/>
  <c r="C117" i="22" s="1"/>
  <c r="L116" i="25"/>
  <c r="A117" i="16"/>
  <c r="K116" i="16"/>
  <c r="K112" i="20"/>
  <c r="K121" i="20"/>
  <c r="K112" i="22"/>
  <c r="K121" i="22"/>
  <c r="L117" i="23"/>
  <c r="A106" i="17"/>
  <c r="A116" i="17" s="1"/>
  <c r="B117" i="18"/>
  <c r="C117" i="18" s="1"/>
  <c r="L122" i="19"/>
  <c r="B121" i="23"/>
  <c r="C121" i="23" s="1"/>
  <c r="B117" i="24"/>
  <c r="K106" i="18"/>
  <c r="K117" i="18"/>
  <c r="L121" i="20"/>
  <c r="A112" i="21"/>
  <c r="A121" i="21"/>
  <c r="K106" i="23"/>
  <c r="K117" i="23"/>
  <c r="A112" i="20"/>
  <c r="A121" i="20"/>
  <c r="K106" i="25"/>
  <c r="K117" i="25"/>
  <c r="M117" i="25" s="1"/>
  <c r="B121" i="24"/>
  <c r="C121" i="24" s="1"/>
  <c r="K112" i="25"/>
  <c r="K121" i="25"/>
  <c r="B121" i="22"/>
  <c r="B117" i="25"/>
  <c r="K112" i="17"/>
  <c r="K121" i="17"/>
  <c r="L116" i="23"/>
  <c r="K106" i="24"/>
  <c r="K117" i="24"/>
  <c r="A106" i="25"/>
  <c r="B121" i="16"/>
  <c r="C121" i="16" s="1"/>
  <c r="H105" i="16"/>
  <c r="K112" i="24"/>
  <c r="K121" i="24"/>
  <c r="L117" i="21"/>
  <c r="A106" i="24"/>
  <c r="L122" i="21"/>
  <c r="K106" i="19"/>
  <c r="K117" i="19"/>
  <c r="K112" i="19"/>
  <c r="K121" i="19"/>
  <c r="B121" i="19"/>
  <c r="C121" i="19" s="1"/>
  <c r="K112" i="21"/>
  <c r="K121" i="21"/>
  <c r="B121" i="20"/>
  <c r="A117" i="25"/>
  <c r="B105" i="16"/>
  <c r="B116" i="16" s="1"/>
  <c r="B117" i="16"/>
  <c r="A106" i="18"/>
  <c r="A116" i="18" s="1"/>
  <c r="A117" i="24"/>
  <c r="K112" i="18"/>
  <c r="K121" i="18"/>
  <c r="M121" i="18" s="1"/>
  <c r="K112" i="23"/>
  <c r="K121" i="23"/>
  <c r="M121" i="23" s="1"/>
  <c r="B117" i="20"/>
  <c r="C117" i="20" s="1"/>
  <c r="L116" i="20"/>
  <c r="B121" i="21"/>
  <c r="B117" i="21"/>
  <c r="L122" i="22"/>
  <c r="B121" i="17"/>
  <c r="C121" i="17" s="1"/>
  <c r="L122" i="17"/>
  <c r="L117" i="19"/>
  <c r="B105" i="25"/>
  <c r="B116" i="25" s="1"/>
  <c r="H105" i="25"/>
  <c r="H105" i="24"/>
  <c r="B105" i="24"/>
  <c r="B116" i="24" s="1"/>
  <c r="B105" i="23"/>
  <c r="B116" i="23" s="1"/>
  <c r="H105" i="23"/>
  <c r="B105" i="22"/>
  <c r="B116" i="22" s="1"/>
  <c r="C116" i="22" s="1"/>
  <c r="H105" i="22"/>
  <c r="L105" i="22"/>
  <c r="H105" i="21"/>
  <c r="A116" i="21"/>
  <c r="L105" i="21"/>
  <c r="B105" i="21"/>
  <c r="B116" i="21" s="1"/>
  <c r="H105" i="20"/>
  <c r="B105" i="20"/>
  <c r="B116" i="20" s="1"/>
  <c r="R105" i="20"/>
  <c r="H105" i="19"/>
  <c r="L105" i="19"/>
  <c r="A116" i="19"/>
  <c r="B105" i="19"/>
  <c r="B116" i="19" s="1"/>
  <c r="H105" i="18"/>
  <c r="B105" i="18"/>
  <c r="B116" i="18" s="1"/>
  <c r="L105" i="18"/>
  <c r="H105" i="17"/>
  <c r="B105" i="17"/>
  <c r="B116" i="17" s="1"/>
  <c r="X10" i="9"/>
  <c r="X15" i="9"/>
  <c r="X27" i="9"/>
  <c r="Y24" i="9"/>
  <c r="Y27" i="9"/>
  <c r="Y21" i="9"/>
  <c r="Y10" i="9"/>
  <c r="Y23" i="9"/>
  <c r="Y25" i="9"/>
  <c r="Y22" i="9"/>
  <c r="Y26" i="9"/>
  <c r="M121" i="19" l="1"/>
  <c r="M117" i="24"/>
  <c r="C116" i="19"/>
  <c r="M121" i="17"/>
  <c r="M121" i="20"/>
  <c r="M121" i="25"/>
  <c r="C117" i="21"/>
  <c r="C121" i="20"/>
  <c r="C121" i="22"/>
  <c r="C117" i="24"/>
  <c r="C117" i="17"/>
  <c r="C116" i="21"/>
  <c r="C121" i="21"/>
  <c r="C116" i="17"/>
  <c r="M117" i="21"/>
  <c r="C117" i="19"/>
  <c r="M117" i="23"/>
  <c r="M121" i="22"/>
  <c r="C116" i="23"/>
  <c r="C117" i="25"/>
  <c r="M121" i="24"/>
  <c r="M117" i="18"/>
  <c r="C116" i="20"/>
  <c r="C117" i="16"/>
  <c r="C117" i="23"/>
  <c r="M117" i="19"/>
  <c r="C116" i="18"/>
  <c r="M121" i="21"/>
  <c r="M117" i="22"/>
  <c r="L116" i="24"/>
  <c r="A116" i="25"/>
  <c r="C116" i="25" s="1"/>
  <c r="L116" i="21"/>
  <c r="K116" i="23"/>
  <c r="M116" i="23" s="1"/>
  <c r="K122" i="23"/>
  <c r="M122" i="23" s="1"/>
  <c r="K122" i="19"/>
  <c r="M122" i="19" s="1"/>
  <c r="K122" i="20"/>
  <c r="I105" i="16"/>
  <c r="B122" i="16"/>
  <c r="C122" i="16" s="1"/>
  <c r="A116" i="24"/>
  <c r="C116" i="24" s="1"/>
  <c r="A122" i="20"/>
  <c r="K116" i="17"/>
  <c r="M116" i="17" s="1"/>
  <c r="L116" i="18"/>
  <c r="K122" i="25"/>
  <c r="M122" i="25" s="1"/>
  <c r="A116" i="16"/>
  <c r="K122" i="21"/>
  <c r="M122" i="21" s="1"/>
  <c r="K116" i="21"/>
  <c r="L116" i="19"/>
  <c r="B122" i="18"/>
  <c r="C122" i="18" s="1"/>
  <c r="B122" i="20"/>
  <c r="K116" i="22"/>
  <c r="K122" i="17"/>
  <c r="M122" i="17" s="1"/>
  <c r="B122" i="23"/>
  <c r="C122" i="23" s="1"/>
  <c r="K122" i="18"/>
  <c r="M122" i="18" s="1"/>
  <c r="K116" i="19"/>
  <c r="M116" i="19" s="1"/>
  <c r="K116" i="24"/>
  <c r="K122" i="22"/>
  <c r="M122" i="22" s="1"/>
  <c r="K116" i="25"/>
  <c r="M116" i="25" s="1"/>
  <c r="B122" i="17"/>
  <c r="C122" i="17" s="1"/>
  <c r="B122" i="19"/>
  <c r="C122" i="19" s="1"/>
  <c r="B122" i="21"/>
  <c r="A122" i="21"/>
  <c r="K116" i="20"/>
  <c r="M116" i="20" s="1"/>
  <c r="L122" i="20"/>
  <c r="L116" i="22"/>
  <c r="B122" i="22"/>
  <c r="C122" i="22" s="1"/>
  <c r="B122" i="24"/>
  <c r="C122" i="24" s="1"/>
  <c r="K116" i="18"/>
  <c r="K122" i="24"/>
  <c r="M122" i="24" s="1"/>
  <c r="B122" i="25"/>
  <c r="C122" i="25" s="1"/>
  <c r="I105" i="25"/>
  <c r="I105" i="24"/>
  <c r="I105" i="23"/>
  <c r="I105" i="22"/>
  <c r="I105" i="21"/>
  <c r="I105" i="19"/>
  <c r="I105" i="18"/>
  <c r="I105" i="17"/>
  <c r="X16" i="9"/>
  <c r="M116" i="18" l="1"/>
  <c r="C122" i="20"/>
  <c r="C116" i="16"/>
  <c r="M116" i="21"/>
  <c r="M116" i="24"/>
  <c r="M116" i="22"/>
  <c r="C122" i="21"/>
  <c r="M122" i="20"/>
  <c r="P105" i="16" l="1"/>
  <c r="L120" i="16" s="1"/>
  <c r="M120" i="16" s="1"/>
  <c r="N105" i="16"/>
  <c r="L118" i="16" s="1"/>
  <c r="M118" i="16" s="1"/>
  <c r="M105" i="16" l="1"/>
  <c r="Q105" i="16"/>
  <c r="L121" i="16" l="1"/>
  <c r="M121" i="16" s="1"/>
  <c r="L117" i="16"/>
  <c r="M117" i="16" s="1"/>
  <c r="R105" i="16"/>
  <c r="L105" i="16"/>
  <c r="L116" i="16" l="1"/>
  <c r="M116" i="16" s="1"/>
  <c r="L122" i="16"/>
  <c r="M122" i="16" s="1"/>
  <c r="E100" i="19" l="1"/>
  <c r="E100" i="24"/>
  <c r="E99" i="35"/>
  <c r="E99" i="11"/>
  <c r="E99" i="32"/>
  <c r="E99" i="31"/>
  <c r="E99" i="13"/>
  <c r="E99" i="12"/>
  <c r="E99" i="34"/>
  <c r="E99" i="30"/>
  <c r="E99" i="27"/>
  <c r="E99" i="29"/>
  <c r="E99" i="28"/>
  <c r="E99" i="33"/>
  <c r="E99" i="44"/>
  <c r="E99" i="39"/>
  <c r="E99" i="42"/>
  <c r="E99" i="40"/>
  <c r="E99" i="41"/>
  <c r="E99" i="43"/>
  <c r="E99" i="37"/>
  <c r="E99" i="45"/>
  <c r="E100" i="16"/>
  <c r="E100" i="17"/>
  <c r="E99" i="20"/>
  <c r="E100" i="22"/>
  <c r="E99" i="22"/>
  <c r="E100" i="21"/>
  <c r="E99" i="16"/>
  <c r="E100" i="23"/>
  <c r="E99" i="19"/>
  <c r="E99" i="24"/>
  <c r="E99" i="23"/>
  <c r="E99" i="21"/>
  <c r="E100" i="25"/>
  <c r="E99" i="10"/>
  <c r="E99" i="14"/>
  <c r="C33" i="9"/>
  <c r="C32" i="9"/>
  <c r="D33" i="9"/>
  <c r="E99" i="25" l="1"/>
  <c r="E99" i="18"/>
  <c r="E100" i="18"/>
  <c r="E100" i="20"/>
  <c r="E99" i="17"/>
  <c r="E101" i="12"/>
  <c r="E101" i="13"/>
  <c r="E102" i="11"/>
  <c r="B105" i="11" s="1"/>
  <c r="E101" i="31"/>
  <c r="E102" i="48"/>
  <c r="E99" i="38"/>
  <c r="E99" i="36"/>
  <c r="E99" i="26"/>
  <c r="E99" i="15"/>
  <c r="E102" i="46"/>
  <c r="E102" i="55"/>
  <c r="E102" i="51"/>
  <c r="E102" i="56"/>
  <c r="E101" i="27"/>
  <c r="E101" i="35"/>
  <c r="E101" i="42"/>
  <c r="E101" i="32"/>
  <c r="E101" i="39"/>
  <c r="E101" i="28"/>
  <c r="E101" i="34"/>
  <c r="E101" i="36"/>
  <c r="E101" i="29"/>
  <c r="E101" i="30"/>
  <c r="E101" i="45"/>
  <c r="E101" i="40"/>
  <c r="E101" i="43"/>
  <c r="E101" i="37"/>
  <c r="E101" i="38"/>
  <c r="E101" i="44"/>
  <c r="E101" i="17"/>
  <c r="E101" i="20"/>
  <c r="E101" i="18"/>
  <c r="E101" i="19"/>
  <c r="E101" i="25"/>
  <c r="E101" i="21"/>
  <c r="E101" i="22"/>
  <c r="E101" i="15"/>
  <c r="E101" i="10"/>
  <c r="E101" i="14"/>
  <c r="D32" i="9"/>
  <c r="E105" i="11" l="1"/>
  <c r="E102" i="20"/>
  <c r="K105" i="20" s="1"/>
  <c r="E101" i="23"/>
  <c r="E101" i="24"/>
  <c r="E101" i="16"/>
  <c r="E102" i="16"/>
  <c r="K105" i="16" s="1"/>
  <c r="E102" i="22"/>
  <c r="E102" i="13"/>
  <c r="B105" i="13" s="1"/>
  <c r="E102" i="12"/>
  <c r="B105" i="12" s="1"/>
  <c r="E105" i="56"/>
  <c r="B105" i="56"/>
  <c r="E105" i="55"/>
  <c r="B105" i="55"/>
  <c r="E105" i="51"/>
  <c r="B105" i="51"/>
  <c r="E105" i="48"/>
  <c r="B105" i="48"/>
  <c r="B105" i="46"/>
  <c r="E105" i="46"/>
  <c r="E102" i="31"/>
  <c r="E101" i="11"/>
  <c r="E102" i="43"/>
  <c r="E102" i="42"/>
  <c r="E101" i="41"/>
  <c r="E102" i="40"/>
  <c r="E101" i="33"/>
  <c r="E102" i="57"/>
  <c r="E102" i="34"/>
  <c r="E102" i="35"/>
  <c r="E102" i="44"/>
  <c r="E102" i="39"/>
  <c r="E102" i="38"/>
  <c r="E102" i="10"/>
  <c r="B105" i="10" s="1"/>
  <c r="D34" i="9"/>
  <c r="C34" i="9"/>
  <c r="C35" i="9" l="1"/>
  <c r="E102" i="24"/>
  <c r="K105" i="24" s="1"/>
  <c r="D35" i="9"/>
  <c r="A105" i="20"/>
  <c r="A105" i="22"/>
  <c r="K105" i="22"/>
  <c r="A105" i="16"/>
  <c r="E105" i="13"/>
  <c r="E105" i="12"/>
  <c r="E102" i="18"/>
  <c r="E102" i="25"/>
  <c r="E102" i="21"/>
  <c r="E102" i="17"/>
  <c r="E102" i="19"/>
  <c r="E102" i="23"/>
  <c r="E105" i="57"/>
  <c r="B105" i="57"/>
  <c r="B105" i="44"/>
  <c r="E105" i="44"/>
  <c r="B105" i="43"/>
  <c r="E105" i="43"/>
  <c r="B105" i="42"/>
  <c r="E105" i="42"/>
  <c r="B105" i="40"/>
  <c r="E105" i="40"/>
  <c r="B105" i="39"/>
  <c r="E105" i="39"/>
  <c r="B105" i="38"/>
  <c r="E105" i="38"/>
  <c r="B105" i="35"/>
  <c r="E105" i="35"/>
  <c r="B105" i="34"/>
  <c r="E105" i="34"/>
  <c r="B105" i="31"/>
  <c r="E105" i="31"/>
  <c r="E105" i="10"/>
  <c r="E102" i="50"/>
  <c r="E102" i="54"/>
  <c r="E102" i="59"/>
  <c r="E102" i="53"/>
  <c r="E102" i="58"/>
  <c r="E102" i="49"/>
  <c r="E102" i="52"/>
  <c r="E102" i="37"/>
  <c r="E102" i="27"/>
  <c r="E102" i="28"/>
  <c r="E102" i="26"/>
  <c r="E105" i="26" s="1"/>
  <c r="E102" i="36"/>
  <c r="E102" i="29"/>
  <c r="E102" i="41"/>
  <c r="E102" i="33"/>
  <c r="E102" i="45"/>
  <c r="E102" i="30"/>
  <c r="E102" i="32"/>
  <c r="E102" i="15"/>
  <c r="E102" i="14"/>
  <c r="Y14" i="9"/>
  <c r="Y13" i="9"/>
  <c r="Y11" i="9"/>
  <c r="Y16" i="9"/>
  <c r="Y15" i="9"/>
  <c r="Y12" i="9"/>
  <c r="N10" i="9" l="1"/>
  <c r="N12" i="9"/>
  <c r="N11" i="9"/>
  <c r="N9" i="9"/>
  <c r="N13" i="9"/>
  <c r="N14" i="9"/>
  <c r="N8" i="9"/>
  <c r="L12" i="9"/>
  <c r="L14" i="9"/>
  <c r="L10" i="9"/>
  <c r="L13" i="9"/>
  <c r="L11" i="9"/>
  <c r="L8" i="9"/>
  <c r="L9" i="9"/>
  <c r="M14" i="9"/>
  <c r="M13" i="9"/>
  <c r="M11" i="9"/>
  <c r="M12" i="9"/>
  <c r="M9" i="9"/>
  <c r="M10" i="9"/>
  <c r="M8" i="9"/>
  <c r="J14" i="9"/>
  <c r="J11" i="9"/>
  <c r="J13" i="9"/>
  <c r="J9" i="9"/>
  <c r="J8" i="9"/>
  <c r="J10" i="9"/>
  <c r="J12" i="9"/>
  <c r="K10" i="9"/>
  <c r="K13" i="9"/>
  <c r="K11" i="9"/>
  <c r="K9" i="9"/>
  <c r="K8" i="9"/>
  <c r="K14" i="9"/>
  <c r="K12" i="9"/>
  <c r="I12" i="9"/>
  <c r="I14" i="9"/>
  <c r="I10" i="9"/>
  <c r="I11" i="9"/>
  <c r="I8" i="9"/>
  <c r="I13" i="9"/>
  <c r="I9" i="9"/>
  <c r="H13" i="9"/>
  <c r="H14" i="9"/>
  <c r="H8" i="9"/>
  <c r="H9" i="9"/>
  <c r="H10" i="9"/>
  <c r="H11" i="9"/>
  <c r="H12" i="9"/>
  <c r="A105" i="24"/>
  <c r="K105" i="25"/>
  <c r="A105" i="25"/>
  <c r="K105" i="23"/>
  <c r="A105" i="23"/>
  <c r="K105" i="21"/>
  <c r="A105" i="21"/>
  <c r="K105" i="19"/>
  <c r="A105" i="19"/>
  <c r="K105" i="18"/>
  <c r="A105" i="18"/>
  <c r="K105" i="17"/>
  <c r="A105" i="17"/>
  <c r="B105" i="26"/>
  <c r="E105" i="59"/>
  <c r="B105" i="59"/>
  <c r="E105" i="58"/>
  <c r="B105" i="58"/>
  <c r="B105" i="54"/>
  <c r="E105" i="54"/>
  <c r="E105" i="53"/>
  <c r="B105" i="53"/>
  <c r="E105" i="52"/>
  <c r="B105" i="52"/>
  <c r="E105" i="50"/>
  <c r="B105" i="50"/>
  <c r="E105" i="49"/>
  <c r="B105" i="49"/>
  <c r="E105" i="47"/>
  <c r="B105" i="47"/>
  <c r="B105" i="45"/>
  <c r="E105" i="45"/>
  <c r="B105" i="41"/>
  <c r="E105" i="41"/>
  <c r="B105" i="37"/>
  <c r="E105" i="37"/>
  <c r="B105" i="36"/>
  <c r="E105" i="36"/>
  <c r="B105" i="33"/>
  <c r="E105" i="33"/>
  <c r="B105" i="32"/>
  <c r="E105" i="32"/>
  <c r="B105" i="30"/>
  <c r="E105" i="30"/>
  <c r="B105" i="29"/>
  <c r="E105" i="29"/>
  <c r="B105" i="28"/>
  <c r="E105" i="28"/>
  <c r="B105" i="27"/>
  <c r="E105" i="27"/>
  <c r="B105" i="15"/>
  <c r="E105" i="15"/>
  <c r="B105" i="14"/>
  <c r="E105" i="14"/>
  <c r="A1" i="3" l="1"/>
  <c r="E22" i="3"/>
  <c r="E23" i="3"/>
  <c r="E7" i="3"/>
  <c r="E8" i="3"/>
  <c r="E9" i="3" s="1"/>
  <c r="E94" i="3" s="1"/>
  <c r="E13" i="3"/>
  <c r="G13" i="3" s="1"/>
  <c r="E14" i="3"/>
  <c r="G14" i="3" s="1"/>
  <c r="E16" i="3"/>
  <c r="E17" i="3"/>
  <c r="E18" i="3"/>
  <c r="G18" i="3" s="1"/>
  <c r="D20" i="3"/>
  <c r="E20" i="3" s="1"/>
  <c r="E25" i="3"/>
  <c r="G25" i="3" s="1"/>
  <c r="E27" i="3"/>
  <c r="G27" i="3" s="1"/>
  <c r="H27" i="3" s="1"/>
  <c r="E28" i="3"/>
  <c r="E29" i="3"/>
  <c r="E30" i="3"/>
  <c r="G30" i="3" s="1"/>
  <c r="E31" i="3"/>
  <c r="G31" i="3" s="1"/>
  <c r="H31" i="3" s="1"/>
  <c r="E32" i="3"/>
  <c r="E33" i="3"/>
  <c r="G33" i="3" s="1"/>
  <c r="H33" i="3" s="1"/>
  <c r="E34" i="3"/>
  <c r="G34" i="3" s="1"/>
  <c r="E36" i="3"/>
  <c r="G36" i="3" s="1"/>
  <c r="H36" i="3" s="1"/>
  <c r="E37" i="3"/>
  <c r="E38" i="3"/>
  <c r="E39" i="3"/>
  <c r="G39" i="3" s="1"/>
  <c r="E40" i="3"/>
  <c r="G40" i="3" s="1"/>
  <c r="H40" i="3" s="1"/>
  <c r="E42" i="3"/>
  <c r="E44" i="3"/>
  <c r="E46" i="3"/>
  <c r="G46" i="3" s="1"/>
  <c r="E48" i="3"/>
  <c r="G48" i="3" s="1"/>
  <c r="H48" i="3" s="1"/>
  <c r="E50" i="3"/>
  <c r="E52" i="3"/>
  <c r="G52" i="3" s="1"/>
  <c r="H52" i="3" s="1"/>
  <c r="E54" i="3"/>
  <c r="G54" i="3" s="1"/>
  <c r="E56" i="3"/>
  <c r="G56" i="3" s="1"/>
  <c r="H56" i="3" s="1"/>
  <c r="E58" i="3"/>
  <c r="E59" i="3"/>
  <c r="E61" i="3"/>
  <c r="G61" i="3" s="1"/>
  <c r="E62" i="3"/>
  <c r="G62" i="3" s="1"/>
  <c r="H62" i="3" s="1"/>
  <c r="E64" i="3"/>
  <c r="E65" i="3"/>
  <c r="E66" i="3"/>
  <c r="G66" i="3" s="1"/>
  <c r="E68" i="3"/>
  <c r="G68" i="3" s="1"/>
  <c r="H68" i="3" s="1"/>
  <c r="E69" i="3"/>
  <c r="E70" i="3"/>
  <c r="G70" i="3" s="1"/>
  <c r="H70" i="3" s="1"/>
  <c r="E72" i="3"/>
  <c r="G72" i="3" s="1"/>
  <c r="E73" i="3"/>
  <c r="G73" i="3" s="1"/>
  <c r="H73" i="3" s="1"/>
  <c r="E74" i="3"/>
  <c r="E75" i="3"/>
  <c r="E76" i="3"/>
  <c r="G76" i="3" s="1"/>
  <c r="E81" i="3"/>
  <c r="G81" i="3" s="1"/>
  <c r="E82" i="3"/>
  <c r="E83" i="3"/>
  <c r="G83" i="3" s="1"/>
  <c r="H83" i="3" s="1"/>
  <c r="E84" i="3"/>
  <c r="G7" i="3"/>
  <c r="G8" i="3"/>
  <c r="H8" i="3" s="1"/>
  <c r="G17" i="3"/>
  <c r="G22" i="3"/>
  <c r="G23" i="3"/>
  <c r="H23" i="3" s="1"/>
  <c r="G28" i="3"/>
  <c r="H28" i="3" s="1"/>
  <c r="G29" i="3"/>
  <c r="H29" i="3" s="1"/>
  <c r="G32" i="3"/>
  <c r="H32" i="3" s="1"/>
  <c r="G37" i="3"/>
  <c r="H37" i="3" s="1"/>
  <c r="G38" i="3"/>
  <c r="H38" i="3" s="1"/>
  <c r="G42" i="3"/>
  <c r="H42" i="3" s="1"/>
  <c r="G44" i="3"/>
  <c r="H44" i="3" s="1"/>
  <c r="G50" i="3"/>
  <c r="H50" i="3" s="1"/>
  <c r="G58" i="3"/>
  <c r="G59" i="3"/>
  <c r="H59" i="3" s="1"/>
  <c r="G64" i="3"/>
  <c r="H64" i="3" s="1"/>
  <c r="G65" i="3"/>
  <c r="H65" i="3" s="1"/>
  <c r="G69" i="3"/>
  <c r="G74" i="3"/>
  <c r="H74" i="3" s="1"/>
  <c r="G75" i="3"/>
  <c r="H75" i="3" s="1"/>
  <c r="G82" i="3"/>
  <c r="H82" i="3" s="1"/>
  <c r="H58" i="3"/>
  <c r="H22" i="3"/>
  <c r="H7" i="3"/>
  <c r="H14" i="3" l="1"/>
  <c r="G9" i="3"/>
  <c r="H69" i="3"/>
  <c r="E85" i="3"/>
  <c r="G20" i="3"/>
  <c r="H20" i="3" s="1"/>
  <c r="G16" i="3"/>
  <c r="H16" i="3" s="1"/>
  <c r="H17" i="3"/>
  <c r="H81" i="3"/>
  <c r="G77" i="3"/>
  <c r="G78" i="3" s="1"/>
  <c r="E77" i="3"/>
  <c r="E78" i="3" s="1"/>
  <c r="G84" i="3"/>
  <c r="G85" i="3" s="1"/>
  <c r="H9" i="3"/>
  <c r="H13" i="3"/>
  <c r="H18" i="3"/>
  <c r="H25" i="3"/>
  <c r="H30" i="3"/>
  <c r="H34" i="3"/>
  <c r="H39" i="3"/>
  <c r="H46" i="3"/>
  <c r="H54" i="3"/>
  <c r="H61" i="3"/>
  <c r="H66" i="3"/>
  <c r="H72" i="3"/>
  <c r="H76" i="3"/>
  <c r="H85" i="3" l="1"/>
  <c r="H78" i="3"/>
  <c r="E90" i="3"/>
  <c r="E86" i="3"/>
  <c r="H77" i="3"/>
  <c r="G86" i="3"/>
  <c r="G87" i="3" s="1"/>
  <c r="H84" i="3"/>
  <c r="E96" i="3" l="1"/>
  <c r="E91" i="3"/>
  <c r="H86" i="3"/>
  <c r="E87" i="3"/>
  <c r="H87" i="3" s="1"/>
</calcChain>
</file>

<file path=xl/sharedStrings.xml><?xml version="1.0" encoding="utf-8"?>
<sst xmlns="http://schemas.openxmlformats.org/spreadsheetml/2006/main" count="9514" uniqueCount="454">
  <si>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</si>
  <si>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</si>
  <si>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</si>
  <si>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</si>
  <si>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</si>
  <si>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</si>
  <si>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</si>
  <si>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</si>
  <si>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</si>
  <si>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</si>
  <si>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Soybeans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</si>
  <si>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</si>
  <si>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</si>
  <si>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</si>
  <si>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</si>
  <si>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</si>
  <si>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</si>
  <si>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 xml:space="preserve">  HARVEST AIDS</t>
  </si>
  <si>
    <t>oz</t>
  </si>
  <si>
    <t>gal</t>
  </si>
  <si>
    <t xml:space="preserve">  FERTILIZERS</t>
  </si>
  <si>
    <t>cwt</t>
  </si>
  <si>
    <t>Potash (60% K2O)</t>
  </si>
  <si>
    <t xml:space="preserve">  FUNGICIDES</t>
  </si>
  <si>
    <t xml:space="preserve">  HERBICIDES</t>
  </si>
  <si>
    <t>Glyphosate 3lbs a.e</t>
  </si>
  <si>
    <t>pt</t>
  </si>
  <si>
    <t xml:space="preserve">  INSECTICIDES</t>
  </si>
  <si>
    <t>Karate Z</t>
  </si>
  <si>
    <t>lb</t>
  </si>
  <si>
    <t xml:space="preserve">  IRRIGATION SUPPLIES</t>
  </si>
  <si>
    <t>Roll-Out Pipe</t>
  </si>
  <si>
    <t>ft</t>
  </si>
  <si>
    <t xml:space="preserve">  SEED/PLANTS</t>
  </si>
  <si>
    <t xml:space="preserve">  CUSTOM LIME</t>
  </si>
  <si>
    <t>Lime (Spread)</t>
  </si>
  <si>
    <t>ton</t>
  </si>
  <si>
    <t xml:space="preserve">  OPERATOR LABOR      </t>
  </si>
  <si>
    <t>Tractors</t>
  </si>
  <si>
    <t>hour</t>
  </si>
  <si>
    <t xml:space="preserve">  IRRIGATE LABOR      </t>
  </si>
  <si>
    <t>Special Labor</t>
  </si>
  <si>
    <t>Implements</t>
  </si>
  <si>
    <t xml:space="preserve">  HAND LABOR          </t>
  </si>
  <si>
    <t>UNALLOCATED LABOR</t>
  </si>
  <si>
    <t xml:space="preserve">  DIESEL FUEL</t>
  </si>
  <si>
    <t>Roll-Out Pipe Irr.</t>
  </si>
  <si>
    <t xml:space="preserve">  REPAIR &amp; MAINTENANCE</t>
  </si>
  <si>
    <t>acre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</si>
  <si>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</si>
  <si>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</si>
  <si>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</si>
  <si>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</si>
  <si>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</si>
  <si>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</si>
  <si>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</si>
  <si>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Corn</t>
  </si>
  <si>
    <t>App by Air ( 3 gal)</t>
  </si>
  <si>
    <t>UAN (32% N)</t>
  </si>
  <si>
    <t>Clarity</t>
  </si>
  <si>
    <t>thous</t>
  </si>
  <si>
    <t xml:space="preserve">  CUSTOM FERTILIZE</t>
  </si>
  <si>
    <t>Custom Apply Fert</t>
  </si>
  <si>
    <t>Cotton, 12R-38" solid, conservation tillage,</t>
  </si>
  <si>
    <t>Cotton Lint</t>
  </si>
  <si>
    <t>Cotton Seed</t>
  </si>
  <si>
    <t>Thidiazuron 4lb</t>
  </si>
  <si>
    <t>Ethephon 6E</t>
  </si>
  <si>
    <t>Tribufos 6lb</t>
  </si>
  <si>
    <t xml:space="preserve">  GINNING</t>
  </si>
  <si>
    <t>Gin &amp; Haul</t>
  </si>
  <si>
    <t>Cotton Seed Trt.</t>
  </si>
  <si>
    <t>Gramonone SL 2.0</t>
  </si>
  <si>
    <t>Cotoran 4L</t>
  </si>
  <si>
    <t>Dual Magnum</t>
  </si>
  <si>
    <t>Caparol 4L</t>
  </si>
  <si>
    <t>MSMA 6.6</t>
  </si>
  <si>
    <t>Diuron 4L</t>
  </si>
  <si>
    <t>Acephate 90%</t>
  </si>
  <si>
    <t>Centric 40WG</t>
  </si>
  <si>
    <t>Bidrin 8WM</t>
  </si>
  <si>
    <t>Incidental Pest Trt</t>
  </si>
  <si>
    <t>Cotton Seed B2RF</t>
  </si>
  <si>
    <t xml:space="preserve">  TECHNOLOGY FEE</t>
  </si>
  <si>
    <t>B2RF Cot Tech Fee</t>
  </si>
  <si>
    <t xml:space="preserve">  GROWTH REGULATORS</t>
  </si>
  <si>
    <t>Mepiquat Chloride</t>
  </si>
  <si>
    <t xml:space="preserve">  ERADICATION FEE</t>
  </si>
  <si>
    <t>Eradication</t>
  </si>
  <si>
    <t xml:space="preserve">  INSECT SCOUTING</t>
  </si>
  <si>
    <t>Insect Scouting</t>
  </si>
  <si>
    <t>Self-Propelled</t>
  </si>
  <si>
    <t>B2RF variety, furrow irrigated, 10.5 ac-in., Delta Area, Mississippi, 2014</t>
  </si>
  <si>
    <t>LAND CHARGE ($/ACRE)</t>
  </si>
  <si>
    <t>MANAGEMENT &amp; OVERHEAD CHARGE (% OF GROSS)</t>
  </si>
  <si>
    <t>TOTAL DIRECT EXPENSE BREAKEVEN - $/POUND</t>
  </si>
  <si>
    <t>TOTAL SPECIFIED EXPENSE BREAKEVEN - $/POUND</t>
  </si>
  <si>
    <t>BREAKEVEN PRICE ($/POUND)</t>
  </si>
  <si>
    <t>Rice</t>
  </si>
  <si>
    <t xml:space="preserve">  SURVEY &amp; MARK LEVEES</t>
  </si>
  <si>
    <t xml:space="preserve">  RICE MGT. LABOR     </t>
  </si>
  <si>
    <t>Table 2.M Estimated costs and returns per acre</t>
  </si>
  <si>
    <t>Cotton, 12R-38" solid, conserv. tillage, furrow irr.,</t>
  </si>
  <si>
    <t>UAN (32%)</t>
  </si>
  <si>
    <t>Select Max</t>
  </si>
  <si>
    <t>Gramoxone SL 2.0</t>
  </si>
  <si>
    <t>Cotoran</t>
  </si>
  <si>
    <t>Bidrin 8EC</t>
  </si>
  <si>
    <t>Diamond .83EC</t>
  </si>
  <si>
    <t>Imidacloprid 4F</t>
  </si>
  <si>
    <t>Bifenthrin</t>
  </si>
  <si>
    <t>Lambda</t>
  </si>
  <si>
    <t>IncidentalPestTrt$15</t>
  </si>
  <si>
    <t>Transform WG</t>
  </si>
  <si>
    <t xml:space="preserve">  ADJUVANTS</t>
  </si>
  <si>
    <t>Surfactant</t>
  </si>
  <si>
    <t xml:space="preserve">  CROP CONSULTANT</t>
  </si>
  <si>
    <t>Cotton Consultant</t>
  </si>
  <si>
    <t xml:space="preserve">  SOIL TEST</t>
  </si>
  <si>
    <t>Soil Test</t>
  </si>
  <si>
    <t>_____________________________________________________________</t>
  </si>
  <si>
    <t>The mention in this report of any commercial product does not imply its endorsement by MSU-ES, MAFES, or</t>
  </si>
  <si>
    <t>USDA over other products not named nor does the omission imply they are not satisfactory.</t>
  </si>
  <si>
    <t>Cotton</t>
  </si>
  <si>
    <t>Corn, conventional tillage, RR2 seed, 12-row 38",</t>
  </si>
  <si>
    <t>bu</t>
  </si>
  <si>
    <t>Phosphorus(46% P2O5)</t>
  </si>
  <si>
    <t>UAN + Sulfur (28%)</t>
  </si>
  <si>
    <t>Atrazine 4L</t>
  </si>
  <si>
    <t>Halex GT</t>
  </si>
  <si>
    <t>Intrepid 2F</t>
  </si>
  <si>
    <t>Corn Seed RR2</t>
  </si>
  <si>
    <t xml:space="preserve">  HAULING</t>
  </si>
  <si>
    <t>Haul Corn</t>
  </si>
  <si>
    <t>Corn Consultant</t>
  </si>
  <si>
    <t>Harvesters</t>
  </si>
  <si>
    <t>Table 12.M Estimated costs and returns per acre</t>
  </si>
  <si>
    <t>Gramoxone SL</t>
  </si>
  <si>
    <t>Sodium Chlorate 5L</t>
  </si>
  <si>
    <t>2,4-D Amine 4</t>
  </si>
  <si>
    <t>Valor SX</t>
  </si>
  <si>
    <t>Boundary</t>
  </si>
  <si>
    <t>Zidua DF</t>
  </si>
  <si>
    <t>Acephate 90SP</t>
  </si>
  <si>
    <t>IncidentalPestTrt $8</t>
  </si>
  <si>
    <t>Soybean Seed RR2X</t>
  </si>
  <si>
    <t>Haul Soybeans</t>
  </si>
  <si>
    <t>Soybeans Consultant</t>
  </si>
  <si>
    <t xml:space="preserve">  INOCULANT</t>
  </si>
  <si>
    <t>Inoculant -Soybean</t>
  </si>
  <si>
    <t>Fert 10-34-0</t>
  </si>
  <si>
    <t>Zinc Plus</t>
  </si>
  <si>
    <t>Corn Seed BtRR</t>
  </si>
  <si>
    <t>Corn, stale seedbed, BtRR, non-irrigated, 12row 38"</t>
  </si>
  <si>
    <t>Corn, conventional tillage, RR2 seed, 12-row 38"</t>
  </si>
  <si>
    <t>Table 18.M Estimated costs and returns per acre</t>
  </si>
  <si>
    <t>Corn, stale seedbed, RR2 seed, 12-row 30",</t>
  </si>
  <si>
    <t>Table 19.M Estimated costs and returns per acre</t>
  </si>
  <si>
    <t>Corn, no-tillage, BtRR, 12-row 30", 170 bu yield goal</t>
  </si>
  <si>
    <t>DAP</t>
  </si>
  <si>
    <t>Table 1.M Estimated costs and returns per acre</t>
  </si>
  <si>
    <t>Cotton, 12R-38" solid, conservation tillage</t>
  </si>
  <si>
    <t>Table 3.M Estimated costs and returns per acre</t>
  </si>
  <si>
    <t>Cotton, 12R-38" solid, cons. tillage, pivot irr.,</t>
  </si>
  <si>
    <t>1/4-mi. Pivot Irr.</t>
  </si>
  <si>
    <t>Table 4.M Estimated costs and returns per acre</t>
  </si>
  <si>
    <t>Cotton, 12R-38" solid, no-till</t>
  </si>
  <si>
    <t>Table 5.M Estimated costs and returns per acre</t>
  </si>
  <si>
    <t>Cotton, 12R-38" 2X1 full-skip (8 rows planted)</t>
  </si>
  <si>
    <t>Cotton, 8R-38" solid, conservation tillage</t>
  </si>
  <si>
    <t>Cotton, 8R-38" solid, no-till</t>
  </si>
  <si>
    <t>Contour levee rice</t>
  </si>
  <si>
    <t>Amm Sulfate (21% N)</t>
  </si>
  <si>
    <t>Urea, Solid (46% N)</t>
  </si>
  <si>
    <t>NBPT</t>
  </si>
  <si>
    <t>Command 3ME</t>
  </si>
  <si>
    <t>Sharpen</t>
  </si>
  <si>
    <t>Regiment</t>
  </si>
  <si>
    <t>Facet L</t>
  </si>
  <si>
    <t>Permit</t>
  </si>
  <si>
    <t>Clincher SF</t>
  </si>
  <si>
    <t>Warrior ZT</t>
  </si>
  <si>
    <t>Rice Seed Conv.</t>
  </si>
  <si>
    <t>Rice Seed Trt/Insect</t>
  </si>
  <si>
    <t>lbseed</t>
  </si>
  <si>
    <t>Rice Seed Cv(Levees)</t>
  </si>
  <si>
    <t>Class Act NG</t>
  </si>
  <si>
    <t>MSO</t>
  </si>
  <si>
    <t>Dyne-A-Pak</t>
  </si>
  <si>
    <t>Crop Oil Conc.(Pet.)</t>
  </si>
  <si>
    <t>App Fert by Air</t>
  </si>
  <si>
    <t>Haul Rice</t>
  </si>
  <si>
    <t xml:space="preserve">  DRYING</t>
  </si>
  <si>
    <t>Dry Rice</t>
  </si>
  <si>
    <t>Survey &amp; Mark Levees</t>
  </si>
  <si>
    <t>Rice Consultant</t>
  </si>
  <si>
    <t>Flood Irr.</t>
  </si>
  <si>
    <t>Straight levee rice</t>
  </si>
  <si>
    <t>Straight levee rice - zero grade</t>
  </si>
  <si>
    <t>Conventional hybrid contour levee rice</t>
  </si>
  <si>
    <t>Rice Conv Hyb Trt</t>
  </si>
  <si>
    <t>Rice Seed CvH(Levee)</t>
  </si>
  <si>
    <t>Conventional hybrid straight levee rice</t>
  </si>
  <si>
    <t>Conventional hybrid straight levee multi inlet rice</t>
  </si>
  <si>
    <t>Conventional hybrid straight levee-zero grade rice</t>
  </si>
  <si>
    <t>Clearfield contour levee rice</t>
  </si>
  <si>
    <t>App by Air (10 gal)</t>
  </si>
  <si>
    <t>Clearpath</t>
  </si>
  <si>
    <t>Newpath</t>
  </si>
  <si>
    <t>Aim</t>
  </si>
  <si>
    <t>Rice Seed CF(Levees)</t>
  </si>
  <si>
    <t>Clearfield straight levee rice</t>
  </si>
  <si>
    <t>Clearfield straight levee multi inlet rice</t>
  </si>
  <si>
    <t>Clearfield straight levee-zero grade rice</t>
  </si>
  <si>
    <t>Provisia contour levee rice</t>
  </si>
  <si>
    <t>Provisia</t>
  </si>
  <si>
    <t>Rice Seed Provisia</t>
  </si>
  <si>
    <t>Provisia straight levee rice</t>
  </si>
  <si>
    <t>Provisia straight levee multi inlet rice</t>
  </si>
  <si>
    <t>Provisia straight levee-zero grade rice</t>
  </si>
  <si>
    <t>Table 6.M Estimated costs and returns per acre</t>
  </si>
  <si>
    <t>Table 7.M Estimated costs and returns per acre</t>
  </si>
  <si>
    <t>Table 8.M Estimated costs and returns per acre</t>
  </si>
  <si>
    <t>Contour Flood Irr.</t>
  </si>
  <si>
    <t>Table 9.M Estimated costs and returns per acre</t>
  </si>
  <si>
    <t>Prevathon</t>
  </si>
  <si>
    <t xml:space="preserve"> oz</t>
  </si>
  <si>
    <t>1/2-mi Pivot Irr.</t>
  </si>
  <si>
    <t>Fierce</t>
  </si>
  <si>
    <t>Dimilin 2L</t>
  </si>
  <si>
    <t>Table 10.M Estimated costs and returns per acre</t>
  </si>
  <si>
    <t>Table 11.M Estimated costs and returns per acre</t>
  </si>
  <si>
    <t>Table 13.M Estimated costs and returns per acre</t>
  </si>
  <si>
    <t>Table 14.M Estimated costs and returns per acre</t>
  </si>
  <si>
    <t>Table 15.M Estimated costs and returns per acre</t>
  </si>
  <si>
    <t>Table 16.M Estimated costs and returns per acre</t>
  </si>
  <si>
    <t>Table 17.M Estimated costs and returns per acre</t>
  </si>
  <si>
    <t>Table 20.M Estimated costs and returns per acre</t>
  </si>
  <si>
    <t xml:space="preserve">2. Corn, stale seedbed, BtRR, non-irrigated, 12row 38" - 170 bu yield goal, Delta Area                                 </t>
  </si>
  <si>
    <t>Cotton Budget List</t>
  </si>
  <si>
    <t>Soybean Budget List</t>
  </si>
  <si>
    <t>Rice Enterprise Budget List</t>
  </si>
  <si>
    <t>1. Contour levee rice - Flood irrigated, 33 ac-in., Delta Area</t>
  </si>
  <si>
    <t>2. Straight levee rice - Flood irrigated, 27 ac-in., Delta Area</t>
  </si>
  <si>
    <t>3. Straight levee rice - Multi inlet flood irrigated, 23 ac-in., Delta Area</t>
  </si>
  <si>
    <t>4. Straight levee rice - zero grade - Flood irrigated, 19 ac-in., Delta Area</t>
  </si>
  <si>
    <t>5. Conventional hybrid contour levee rice - Flood irrigated, 33 ac-in., Delta Area</t>
  </si>
  <si>
    <t xml:space="preserve">6. Conventional hybrid straight levee rice, Flood irrigated, 27 ac-in., Delta Area                        </t>
  </si>
  <si>
    <t xml:space="preserve">7. Conventional hybrid straight levee multi inlet rice, Flood irrigated, 23 ac-in., Delta Area                        </t>
  </si>
  <si>
    <t xml:space="preserve">8. Conventional hybrid straight levee-zero grade rice, Flood irrigated, 19 ac-in., Delta Area                        </t>
  </si>
  <si>
    <t xml:space="preserve">9. Clearfield contour levee rice - Flood irrigated, 33 ac-in., Delta Area                       </t>
  </si>
  <si>
    <t xml:space="preserve">10. Clearfield straight levee rice - Flood irrigated, 27 ac-in., Delta Area    </t>
  </si>
  <si>
    <t xml:space="preserve">11. Clearfield straight levee multi inlet rice - Flood irrigated, 23 ac-in., Delta Area                        </t>
  </si>
  <si>
    <t xml:space="preserve">12. Clearfield straight levee-zero grade rice - Flood irrigated, 19 ac-in., Delta Area                        </t>
  </si>
  <si>
    <t xml:space="preserve">17. Provisia contour levee rice - Flood irrigated, 33 ac-in., Delta Area                       </t>
  </si>
  <si>
    <t xml:space="preserve">18. Provisia straight levee rice - Flood irrigated, 27 ac-in., Delta Area    </t>
  </si>
  <si>
    <t xml:space="preserve">19. Provisia straight levee multi inlet rice - Flood irrigated, 23 ac-in., Delta Area                        </t>
  </si>
  <si>
    <t xml:space="preserve">20. Provisia straight levee-zero grade rice - Flood irrigated, 19 ac-in., Delta Area                        </t>
  </si>
  <si>
    <t>Corn Budget List</t>
  </si>
  <si>
    <t>Crop</t>
  </si>
  <si>
    <t>Expected Yield</t>
  </si>
  <si>
    <t>Budget</t>
  </si>
  <si>
    <t>Expected Price</t>
  </si>
  <si>
    <t>Crop 1</t>
  </si>
  <si>
    <t>Crop 2</t>
  </si>
  <si>
    <t>Corn1</t>
  </si>
  <si>
    <t>Corn2</t>
  </si>
  <si>
    <t>Corn3</t>
  </si>
  <si>
    <t>Corn4</t>
  </si>
  <si>
    <t>Corn5</t>
  </si>
  <si>
    <t>Corn6</t>
  </si>
  <si>
    <t>Cotton1</t>
  </si>
  <si>
    <t>Cotton4</t>
  </si>
  <si>
    <t>Cotton2</t>
  </si>
  <si>
    <t>Cotton3</t>
  </si>
  <si>
    <t>Cotton5</t>
  </si>
  <si>
    <t>Cotton6</t>
  </si>
  <si>
    <t>Cotton7</t>
  </si>
  <si>
    <t>Cotton8</t>
  </si>
  <si>
    <t>Cotton9</t>
  </si>
  <si>
    <t>Cotton10</t>
  </si>
  <si>
    <t>Rice1</t>
  </si>
  <si>
    <t>Rice2</t>
  </si>
  <si>
    <t>Rice3</t>
  </si>
  <si>
    <t>Rice4</t>
  </si>
  <si>
    <t>Rice5</t>
  </si>
  <si>
    <t>Rice6</t>
  </si>
  <si>
    <t>Rice7</t>
  </si>
  <si>
    <t>Rice8</t>
  </si>
  <si>
    <t>Rice9</t>
  </si>
  <si>
    <t>Rice10</t>
  </si>
  <si>
    <t>Rice11</t>
  </si>
  <si>
    <t>Rice12</t>
  </si>
  <si>
    <t>Rice13</t>
  </si>
  <si>
    <t>Rice14</t>
  </si>
  <si>
    <t>Rice15</t>
  </si>
  <si>
    <t>Rice16</t>
  </si>
  <si>
    <t>Rice17</t>
  </si>
  <si>
    <t>Rice18</t>
  </si>
  <si>
    <t>Rice19</t>
  </si>
  <si>
    <t>Rice20</t>
  </si>
  <si>
    <t>Total Fixed Expenses</t>
  </si>
  <si>
    <t>Total Specified Expenses</t>
  </si>
  <si>
    <t>$/ac</t>
  </si>
  <si>
    <t>Total Direct Expenses</t>
  </si>
  <si>
    <t>Choose crop and budget</t>
  </si>
  <si>
    <t>Crop2</t>
  </si>
  <si>
    <t>soy1</t>
  </si>
  <si>
    <t>soy2</t>
  </si>
  <si>
    <t>soy3</t>
  </si>
  <si>
    <t>soy4</t>
  </si>
  <si>
    <t>soy5</t>
  </si>
  <si>
    <t>soy6</t>
  </si>
  <si>
    <t>soy7</t>
  </si>
  <si>
    <t>soy8</t>
  </si>
  <si>
    <t>soy9</t>
  </si>
  <si>
    <t>soy10</t>
  </si>
  <si>
    <t>soy11</t>
  </si>
  <si>
    <t>soy12</t>
  </si>
  <si>
    <t>soy13</t>
  </si>
  <si>
    <t>soy14</t>
  </si>
  <si>
    <t>Lint yield</t>
  </si>
  <si>
    <t>Cottonseed Yield</t>
  </si>
  <si>
    <t>Returns Above Total Specified Expenses</t>
  </si>
  <si>
    <t>13. Fullpage hybrid contour levee rice - Flood irrigated, 33 ac-in., Delta Area</t>
  </si>
  <si>
    <t xml:space="preserve">14. Fullpage hybrid straight levee rice - Flood irrigated, 27 ac-in., Delta Area                        </t>
  </si>
  <si>
    <t>15. Fullpage hybrid straight levee multi inlet rice, Flood irrigated, 23 ac-in., Delta Area</t>
  </si>
  <si>
    <t>16. Fullpage hybrid straight levee-zero grade rice, Flood irrigated, 19 ac-in., Delta Area</t>
  </si>
  <si>
    <t xml:space="preserve">Expected Breakeven Price </t>
  </si>
  <si>
    <t>$/bu</t>
  </si>
  <si>
    <t>Rice Seed Clearfield</t>
  </si>
  <si>
    <t>Fullpage hybrid contour levee rice</t>
  </si>
  <si>
    <t>Preface</t>
  </si>
  <si>
    <t>Rice Fullpage Hyb Tr</t>
  </si>
  <si>
    <t>Rice Seed FPH(Levee)</t>
  </si>
  <si>
    <t>Fullpage hybrid straight levee rice</t>
  </si>
  <si>
    <t>Fullpage hybrid straight levee multi inlet rice</t>
  </si>
  <si>
    <t>Fullpage hybrid straight levee-zero grade rice</t>
  </si>
  <si>
    <t>CruiserMaxx Vibrance</t>
  </si>
  <si>
    <t>Soybean Enlist E3</t>
  </si>
  <si>
    <t>Miravis Top</t>
  </si>
  <si>
    <t>Grain Sorghum Budget List</t>
  </si>
  <si>
    <t xml:space="preserve">1. Grain sorghum, 12-row 30", 100 bu yield goal - All Areas                                                     </t>
  </si>
  <si>
    <t>Wheat Budget List</t>
  </si>
  <si>
    <t xml:space="preserve">1. Wheat followed by soybeans, 70 bu yield goal - All Areas                                                     </t>
  </si>
  <si>
    <t xml:space="preserve">1. Corn, stale seedbed, BtRR, 16-row 30", 220 bu yield goal - Furrow Irrigated, 13 ac-in., Delta Area                       </t>
  </si>
  <si>
    <t>3. Corn, stale seedbed, BtRR, 16-row 30", 220 bu yield goal, Pivot Irrigated, 13 ac-in., Delta Area</t>
  </si>
  <si>
    <t xml:space="preserve">4. Corn, conventional tillage, RR2 seed, 12-row 38", 220 bu yld goal, furrow irrigated, 13 ac-in.,Delta Area       </t>
  </si>
  <si>
    <t xml:space="preserve">5. Corn, conventional tillage, RR2 seed, 12-row 38" - 170 bu yield goal, non-irrigated, Delta Area                  </t>
  </si>
  <si>
    <t>6.Corn, conventional tillage, RR2 seed, 12-row 38",220 bu yld goal, Pivot Irrigated, 13 ac-in.,Delta Area</t>
  </si>
  <si>
    <t xml:space="preserve">7. Corn, stale seedbed, RR2 seed, 12-row 30", - 170 bu yield goal, Non-Delta Areas                                </t>
  </si>
  <si>
    <t>Corn7</t>
  </si>
  <si>
    <t>8.Corn, stale seedbed, RR2 seed, 16-row 30", Pivot Irrigated, 220 bu yield goal, Non-Delta Areas</t>
  </si>
  <si>
    <t>Corn8</t>
  </si>
  <si>
    <t xml:space="preserve">9. Corn, no-tillage, BtRR, 12-row 30", 170 bu yield goal- Non-Delta Areas                                               </t>
  </si>
  <si>
    <t>Corn9</t>
  </si>
  <si>
    <t>10.Corn, no-tillage, BtRR, 12-row 30", 220 bu yield goal, Pivot Irrigated, Non-Delta Areas</t>
  </si>
  <si>
    <t>Corn10</t>
  </si>
  <si>
    <t>1. Cotton, 12R-38" solid, conservation tillage, B3XF variety, Delta Area</t>
  </si>
  <si>
    <t>2. Cotton, 12R-38" solid, conservation tillage, furrow irrigated, B3XF variety, 10.5 ac-in., Delta Area</t>
  </si>
  <si>
    <t>3. Cotton, 12R-38" solid, conservation tillage, pivot irrigated, B3XF variety, 7.5 ac.-in., Delta Area</t>
  </si>
  <si>
    <t>4. Cotton, 12R-38" solid, no-till,B3XF variety, Delta Area</t>
  </si>
  <si>
    <t>5. Cotton, 12R-38" 2X1 full-skip (8 rows planted), Conservation tillage, B3XF variety, Delta Area</t>
  </si>
  <si>
    <t>6. Cotton, 8R-38" solid, conservation tillage, B3XF variety, Non-Delta Area</t>
  </si>
  <si>
    <t>7. Cotton, 8R-38" solid, no-till, B3XF variety, Non-Delta Area</t>
  </si>
  <si>
    <t>8. Cotton, 12R-38" solid, conservation tillage, B3XF variety, Non-Delta Area</t>
  </si>
  <si>
    <t>9. Cotton, 12R-38" solid, no-till, B3XF variety, Non-Delta Area</t>
  </si>
  <si>
    <t>10. Cotton, 12R-38" solid, conservation tillage, B3XF, pivot irrigated, 7.5 ac.-in., Non-Delta Area</t>
  </si>
  <si>
    <t>11. Cotton, 12R-38" solid, conservation tillage, W3FE variety, Delta Area</t>
  </si>
  <si>
    <t>Cotton11</t>
  </si>
  <si>
    <t>12. Cotton, 12R-38" solid, conservation tillage, furrow irrigated, W3FE variety, 10.5 ac-in., Delta Area</t>
  </si>
  <si>
    <t>Cotton12</t>
  </si>
  <si>
    <t>13. Cotton, 12R-38" solid, conservation tillage, pivot irrigated, W3FE variety, 7.5 ac.-in., Delta Area</t>
  </si>
  <si>
    <t>Cotton13</t>
  </si>
  <si>
    <t>14. Cotton, 12R-38" solid, no-till,W3FE variety, Delta Area</t>
  </si>
  <si>
    <t>Cotton14</t>
  </si>
  <si>
    <t>15. Cotton, 12R-38" 2X1 full-skip (8 rows planted), Conservation tillage, W3FE variety, Delta Area</t>
  </si>
  <si>
    <t>Cotton15</t>
  </si>
  <si>
    <t>16. Cotton, 8R-38" solid, conservation tillage, W3FE variety, Non-Delta Area</t>
  </si>
  <si>
    <t>Cotton16</t>
  </si>
  <si>
    <t>17. Cotton, 8R-38" solid, no-till, W3FE variety, Non-Delta Area</t>
  </si>
  <si>
    <t>Cotton17</t>
  </si>
  <si>
    <t>18. Cotton, 12R-38" solid, conservation tillage, W3FE variety, Non-Delta Area</t>
  </si>
  <si>
    <t>Cotton18</t>
  </si>
  <si>
    <t>19. Cotton, 12R-38" solid, no-till, W3FE variety, Non-Delta Area</t>
  </si>
  <si>
    <t>Cotton19</t>
  </si>
  <si>
    <t>20. Cotton, 12R-38" solid, conservation tillage, W3FE variety, pivot irrigated, 7.5 ac.-in., Non-Delta Area</t>
  </si>
  <si>
    <t>Cotton20</t>
  </si>
  <si>
    <t>1. Soybeans, full-season, Enlist E3, stale seedbed, 16R 30", Non-irrigated, Delta Area</t>
  </si>
  <si>
    <t>2. Soybeans, full-season, Enlist E3, stale seedbed, 16R 30", Furrow irrigated, 9 ac-in., Delta Area</t>
  </si>
  <si>
    <t>3. Soybeans, full-season, Enlist E3, stale seedbed, 16R 30", Flood irrigated, 13.5 ac-in., Delta Area</t>
  </si>
  <si>
    <t>4. Soybeans, double crop after wheat, Enlist E3, 16R 30", Pivot irrigated, 7.5 ac-in., All Areas</t>
  </si>
  <si>
    <t>5. Soybeans, full-season, Enlist E3, April planted, 16R 30”, Non-Delta Area</t>
  </si>
  <si>
    <t>6. Soybeans, full-season, Enlist E3, May planted, 16R 30”, Non-Delta Area</t>
  </si>
  <si>
    <t>7. Soybeans, double crop after wheat, Enlist E3, 16R 30", Non-irrigated, All Areas</t>
  </si>
  <si>
    <t>8. Soybeans, full-season, RR2X/XF, stale seedbed, 16R 30", Non-irrigated, Delta Area</t>
  </si>
  <si>
    <t>9. Soybeans, full-season, RR2X/XF, stale seedbed, 16R 30", Furrow irrigated, 9 ac-in., Delta Area</t>
  </si>
  <si>
    <t>10. Soybeans, full-season, RR2X/XF, stale seedbed, 16R 30", Flood irrigated, 13.5 ac-in., Delta Area</t>
  </si>
  <si>
    <t>11. Soybeans, double crop after wheat, RR2X/XF, 16R 30", Pivot irrigated, 7.5 ac-in., All Areas</t>
  </si>
  <si>
    <t>12. Soybeans, full-season, RR2X/XF, April planted, 16R 30", Non-Delta Area</t>
  </si>
  <si>
    <t>13. Soybeans, full-season, RR2X/XF, May Planted, 16R 30", Non-Delta Area</t>
  </si>
  <si>
    <t>14. Soybeans, double crop after wheat, RR2X/XF, 16R 30", Non-irrigated, All Areas</t>
  </si>
  <si>
    <t>170 bu yield goal, Non-Delta, Mississippi, 2022</t>
  </si>
  <si>
    <t>Note: Cost of production estimates are based on 2021 input prices.</t>
  </si>
  <si>
    <t>Corn, stale seedbed, RR2 seed, 16-row 30",</t>
  </si>
  <si>
    <t>Pivot Irrigated, 220 bu yield goal, Non-Delta Areas, Mississippi, 2022</t>
  </si>
  <si>
    <t>Non-Delta Areas, Mississippi, 2022</t>
  </si>
  <si>
    <t>Corn, no-tillage, BtRR, 12-row 30", 220 bu yield goal</t>
  </si>
  <si>
    <t>Pivot Irrigated, Non-Delta Areas, Mississippi, 2022</t>
  </si>
  <si>
    <t>Corn, stale seedbed, BtRR, 16-row 30", 220 bu yield goa</t>
  </si>
  <si>
    <t>Furrow Irrigated, 13 ac-in., Delta Area, Mississippi, 2022</t>
  </si>
  <si>
    <t>220 bu yld goal, Pivot Irrigated, 13 ac-in.,Delta Area, Mississippi, 2022</t>
  </si>
  <si>
    <t>170 bu yield goal, non-irrigated, Delta Area, Mississippi, 2022</t>
  </si>
  <si>
    <t>220 bu yld goal, furrow irrigated, 13 ac-in.,Delta Area, Mississippi, 2022</t>
  </si>
  <si>
    <t>Pivot Irrigated, 13 ac-in., Delta Area, Mississippi, 2022</t>
  </si>
  <si>
    <t>170 bu yield goal, Delta Area, Mississippi, 2022</t>
  </si>
  <si>
    <t>B3XF variety, Delta Area, Mississippi, 2022</t>
  </si>
  <si>
    <t>Engenia</t>
  </si>
  <si>
    <t>Cotton Seed B3XF</t>
  </si>
  <si>
    <t>B3XF pivot irrigated, 7.5 ac.-in., Non-Delta, Mississippi, 2022</t>
  </si>
  <si>
    <t>B3XF variety, Non-Delta Area, Mississippi, 2022</t>
  </si>
  <si>
    <t>Cons. till., B3XF variety, Delta, Mississippi, 2022</t>
  </si>
  <si>
    <t>B3XF variety, 7.5 ac.-in., Delta Area, Mississippi, 2022</t>
  </si>
  <si>
    <t>B3XF variety, 10.5 ac-in., Delta Area, Mississippi, 2022</t>
  </si>
  <si>
    <t>W3FE variety, Delta Area, Mississippi, 2022</t>
  </si>
  <si>
    <t>Enlist Duo</t>
  </si>
  <si>
    <t>Cotton Seed W3FE</t>
  </si>
  <si>
    <t>W3FE variety, 10.5 ac-in., Delta Area, Mississippi, 2022</t>
  </si>
  <si>
    <t>W3FE variety, 7.5 ac.-in., Delta Area, Mississippi, 2022</t>
  </si>
  <si>
    <t>Cons. till., W3FE variety, Delta, Mississippi, 2022</t>
  </si>
  <si>
    <t>W3FE variety, Non-Delta Area, Mississippi, 2022</t>
  </si>
  <si>
    <t>W3FE pivot irrigated, 7.5 ac.-in., Non-Delta, Mississippi, 2022</t>
  </si>
  <si>
    <t>Flood irrigated, 33 ac-in., Mississippi, 2022</t>
  </si>
  <si>
    <t>Ameristar Top</t>
  </si>
  <si>
    <t>Flood irrigated, 19 ac-in., Mississippi, 2022</t>
  </si>
  <si>
    <t>Flood irrigated, 23 ac-in., Mississippi, 2022</t>
  </si>
  <si>
    <t>Flood irrigated, 27 ac-in., Mississippi, 2022</t>
  </si>
  <si>
    <t>Multi inlet flood irrigated, 23 ac-in., Mississippi, 2022</t>
  </si>
  <si>
    <t>Flood irrigated, 27 ac-in, Mississippi, 2022</t>
  </si>
  <si>
    <t>Soybeans, double crop after wheat, RR2X/XF, 16R 30"</t>
  </si>
  <si>
    <t>Non-irrigated, All Areas, Mississippi, 2022</t>
  </si>
  <si>
    <t>Soybeans, full-season, RR2X/XF, May planted, 16R 30"</t>
  </si>
  <si>
    <t>Non-Delta Area, Mississippi, 2022</t>
  </si>
  <si>
    <t>Soybeans, full-season, RR2X/XF, April planted, 16R 30"</t>
  </si>
  <si>
    <t>Pivot irrigated, 7.5 ac-in., All Areas, Mississippi, 2022</t>
  </si>
  <si>
    <t>Soybeans, full-season, RR2X/XF, stale seedbed, 16R 30"</t>
  </si>
  <si>
    <t>Flood irrigated, 13.5 ac-in., Delta Area, Mississippi, 2022</t>
  </si>
  <si>
    <t>Furrow irrigated, 9 ac-in., Delta Area, Mississippi, 2022</t>
  </si>
  <si>
    <t>Non-irrigated, Delta Area, Mississippi, 2022</t>
  </si>
  <si>
    <t>Soybeans, double crop after wheat, Enlist E3, 16R30"</t>
  </si>
  <si>
    <t>Soybeans, full-season, Enlist E3, May planted, 16R30"</t>
  </si>
  <si>
    <t>Soybeans, full-season, Enlist E3, April planted, 16R30"</t>
  </si>
  <si>
    <t>Soybeans, full-season, Enlist E3, stale seedbed, 16R30"</t>
  </si>
  <si>
    <r>
      <rPr>
        <sz val="18"/>
        <color indexed="8"/>
        <rFont val="Calibri"/>
        <family val="2"/>
      </rPr>
      <t>Net Returns Comparison Calculator</t>
    </r>
    <r>
      <rPr>
        <sz val="10"/>
        <rFont val="Arial"/>
        <family val="2"/>
      </rPr>
      <t xml:space="preserve">
Mississippi State University Extension Service</t>
    </r>
    <r>
      <rPr>
        <sz val="16"/>
        <color indexed="8"/>
        <rFont val="Calibri"/>
        <family val="2"/>
      </rPr>
      <t xml:space="preserve">
</t>
    </r>
    <r>
      <rPr>
        <sz val="10"/>
        <rFont val="Arial"/>
        <family val="2"/>
      </rPr>
      <t xml:space="preserve">Developed by Brian Mills and Will Maples, Department of Agricultural Economics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</si>
</sst>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44" fontId="1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1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9" fontId="6" fillId="0" borderId="0" xfId="2" applyFont="1"/>
    <xf numFmtId="165" fontId="1" fillId="0" borderId="0" xfId="1" applyNumberFormat="1" applyFont="1"/>
    <xf numFmtId="0" fontId="6" fillId="0" borderId="0" xfId="0" applyFont="1"/>
    <xf numFmtId="0" fontId="2" fillId="0" borderId="2" xfId="0" applyFont="1" applyBorder="1"/>
    <xf numFmtId="44" fontId="6" fillId="0" borderId="0" xfId="1" applyFont="1"/>
    <xf numFmtId="166" fontId="0" fillId="0" borderId="0" xfId="1" applyNumberFormat="1" applyFont="1"/>
    <xf numFmtId="44" fontId="5" fillId="0" borderId="0" xfId="1" applyFont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/>
    <xf numFmtId="0" fontId="2" fillId="0" borderId="0" xfId="0" applyFont="1" applyBorder="1" applyAlignment="1">
      <alignment horizontal="right"/>
    </xf>
    <xf numFmtId="44" fontId="0" fillId="0" borderId="1" xfId="1" applyFont="1" applyBorder="1"/>
    <xf numFmtId="0" fontId="2" fillId="0" borderId="0" xfId="0" applyFont="1" applyAlignment="1">
      <alignment horizontal="center"/>
    </xf>
    <xf numFmtId="44" fontId="0" fillId="0" borderId="0" xfId="1" applyFont="1"/>
    <xf numFmtId="0" fontId="11" fillId="0" borderId="0" xfId="0" applyFont="1" applyAlignment="1">
      <alignment horizontal="center"/>
    </xf>
    <xf numFmtId="44" fontId="7" fillId="0" borderId="1" xfId="2" applyNumberFormat="1" applyFont="1" applyBorder="1" applyAlignment="1">
      <alignment horizontal="right"/>
    </xf>
    <xf numFmtId="0" fontId="6" fillId="0" borderId="1" xfId="0" applyFont="1" applyBorder="1"/>
    <xf numFmtId="167" fontId="0" fillId="0" borderId="0" xfId="0" applyNumberFormat="1"/>
    <xf numFmtId="167" fontId="5" fillId="0" borderId="0" xfId="1" applyNumberFormat="1" applyFont="1"/>
    <xf numFmtId="167" fontId="5" fillId="0" borderId="0" xfId="2" applyNumberFormat="1" applyFont="1"/>
    <xf numFmtId="0" fontId="13" fillId="0" borderId="1" xfId="0" applyFont="1" applyBorder="1"/>
    <xf numFmtId="167" fontId="6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0" fillId="0" borderId="1" xfId="0" applyNumberFormat="1" applyBorder="1"/>
    <xf numFmtId="0" fontId="14" fillId="0" borderId="0" xfId="0" applyFont="1"/>
    <xf numFmtId="0" fontId="14" fillId="0" borderId="0" xfId="0" applyFont="1" applyAlignment="1">
      <alignment horizontal="right"/>
    </xf>
    <xf numFmtId="167" fontId="5" fillId="0" borderId="0" xfId="2" quotePrefix="1" applyNumberFormat="1" applyFont="1"/>
    <xf numFmtId="0" fontId="0" fillId="0" borderId="0" xfId="0" quotePrefix="1"/>
    <xf numFmtId="167" fontId="0" fillId="0" borderId="0" xfId="0" quotePrefix="1" applyNumberFormat="1"/>
    <xf numFmtId="44" fontId="6" fillId="0" borderId="0" xfId="1" applyFont="1" applyAlignment="1">
      <alignment wrapText="1"/>
    </xf>
    <xf numFmtId="0" fontId="6" fillId="0" borderId="0" xfId="0" applyFont="1" applyAlignment="1">
      <alignment wrapText="1"/>
    </xf>
    <xf numFmtId="44" fontId="5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4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quotePrefix="1" applyFont="1" applyAlignment="1">
      <alignment horizontal="center" textRotation="90"/>
    </xf>
    <xf numFmtId="0" fontId="8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495300</xdr:colOff>
      <xdr:row>0</xdr:row>
      <xdr:rowOff>0</xdr:rowOff>
    </xdr:from>
    <xdr:ext cx="1943100" cy="1147191"/>
    <xdr:pic>
      <xdr:nvPicPr>
        <xdr:cNvPr id="2" name="Picture 1">
          <a:extLst>
            <a:ext uri="{FF2B5EF4-FFF2-40B4-BE49-F238E27FC236}">
              <a16:creationId xmlns:a16="http://schemas.microsoft.com/office/drawing/2014/main" id="{E081181F-8313-45CF-A846-26955E11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5264" y="0"/>
          <a:ext cx="1943100" cy="1147191"/>
        </a:xfrm>
        <a:prstGeom prst="rect">
          <a:avLst/>
        </a:prstGeom>
      </xdr:spPr>
    </xdr:pic>
    <xdr:clientData/>
  </xdr:oneCellAnchor>
  <xdr:oneCellAnchor>
    <xdr:from>
      <xdr:col>2</xdr:col>
      <xdr:colOff>1581669</xdr:colOff>
      <xdr:row>9</xdr:row>
      <xdr:rowOff>118630</xdr:rowOff>
    </xdr:from>
    <xdr:ext cx="1341119" cy="56188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EFDB44-064C-4B4C-AFC6-A1989D9F7D3B}"/>
            </a:ext>
          </a:extLst>
        </xdr:cNvPr>
        <xdr:cNvSpPr txBox="1"/>
      </xdr:nvSpPr>
      <xdr:spPr>
        <a:xfrm>
          <a:off x="3992360" y="2903394"/>
          <a:ext cx="1341119" cy="561885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Any value in blue can be changed without modifying a formula.</a:t>
          </a:r>
        </a:p>
      </xdr:txBody>
    </xdr:sp>
    <xdr:clientData/>
  </xdr:oneCellAnchor>
  <xdr:oneCellAnchor>
    <xdr:from>
      <xdr:col>5</xdr:col>
      <xdr:colOff>241937</xdr:colOff>
      <xdr:row>28</xdr:row>
      <xdr:rowOff>129540</xdr:rowOff>
    </xdr:from>
    <xdr:ext cx="1224914" cy="71840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3F79F16-E958-447F-92ED-6A108D75696A}"/>
            </a:ext>
          </a:extLst>
        </xdr:cNvPr>
        <xdr:cNvSpPr txBox="1"/>
      </xdr:nvSpPr>
      <xdr:spPr>
        <a:xfrm>
          <a:off x="7090412" y="6797040"/>
          <a:ext cx="1224914" cy="718402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These</a:t>
          </a:r>
          <a:r>
            <a:rPr lang="en-US" sz="1000" baseline="0"/>
            <a:t> values are calculated from data in the budget worksheets.</a:t>
          </a:r>
          <a:endParaRPr lang="en-US" sz="1000"/>
        </a:p>
      </xdr:txBody>
    </xdr:sp>
    <xdr:clientData/>
  </xdr:oneCellAnchor>
  <xdr:twoCellAnchor>
    <xdr:from>
      <xdr:col>5</xdr:col>
      <xdr:colOff>9525</xdr:colOff>
      <xdr:row>29</xdr:row>
      <xdr:rowOff>114300</xdr:rowOff>
    </xdr:from>
    <xdr:to>
      <xdr:col>5</xdr:col>
      <xdr:colOff>236221</xdr:colOff>
      <xdr:row>30</xdr:row>
      <xdr:rowOff>123825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6744027-F58E-43AC-BCE2-E67D991B0F1D}"/>
            </a:ext>
          </a:extLst>
        </xdr:cNvPr>
        <xdr:cNvCxnSpPr/>
      </xdr:nvCxnSpPr>
      <xdr:spPr>
        <a:xfrm flipH="1">
          <a:off x="6858000" y="6962775"/>
          <a:ext cx="226696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401955</xdr:colOff>
      <xdr:row>6</xdr:row>
      <xdr:rowOff>200025</xdr:rowOff>
    </xdr:from>
    <xdr:ext cx="1790700" cy="71840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BBC53BD-1FF8-4FDF-BB17-23A6C959A208}"/>
            </a:ext>
          </a:extLst>
        </xdr:cNvPr>
        <xdr:cNvSpPr txBox="1"/>
      </xdr:nvSpPr>
      <xdr:spPr>
        <a:xfrm>
          <a:off x="12296775" y="2265045"/>
          <a:ext cx="1790700" cy="718402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Any value in white, Crop</a:t>
          </a:r>
          <a:r>
            <a:rPr lang="en-US" sz="1000" baseline="0"/>
            <a:t> 1 has higher returns than Crop 2. Any value that is red, Crop 1 has lower returns than Crop 2.</a:t>
          </a:r>
          <a:endParaRPr lang="en-US" sz="1000"/>
        </a:p>
      </xdr:txBody>
    </xdr:sp>
    <xdr:clientData/>
  </xdr:oneCellAnchor>
  <xdr:twoCellAnchor>
    <xdr:from>
      <xdr:col>14</xdr:col>
      <xdr:colOff>123825</xdr:colOff>
      <xdr:row>8</xdr:row>
      <xdr:rowOff>121920</xdr:rowOff>
    </xdr:from>
    <xdr:to>
      <xdr:col>14</xdr:col>
      <xdr:colOff>312420</xdr:colOff>
      <xdr:row>9</xdr:row>
      <xdr:rowOff>152400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378F9EB-9A6D-4CD3-B890-AA28F39412D7}"/>
            </a:ext>
          </a:extLst>
        </xdr:cNvPr>
        <xdr:cNvCxnSpPr/>
      </xdr:nvCxnSpPr>
      <xdr:spPr>
        <a:xfrm flipH="1">
          <a:off x="13001625" y="2552700"/>
          <a:ext cx="188595" cy="2133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EF48-7AB9-4EA7-A10C-D03060882632}">
  <dimension ref="A1:AG35"/>
  <sheetViews>
    <sheetView tabSelected="1" zoomScaleNormal="100" workbookViewId="0">
      <selection activeCell="D9" sqref="D9"/>
    </sheetView>
  </sheetViews>
  <sheetFormatPr defaultRowHeight="15" x14ac:dyDescent="0.25"/>
  <cols>
    <col min="1" max="1" width="23.7109375" customWidth="1"/>
    <col min="2" max="2" width="11.42578125" customWidth="1"/>
    <col min="3" max="3" width="50.42578125" customWidth="1"/>
    <col min="4" max="4" width="25.7109375" customWidth="1"/>
    <col min="5" max="5" width="5.140625" customWidth="1"/>
    <col min="6" max="6" width="5.5703125" customWidth="1"/>
    <col min="7" max="7" width="5.7109375" customWidth="1"/>
    <col min="23" max="23" width="9.140625" customWidth="1"/>
    <col min="24" max="24" width="10.140625" customWidth="1"/>
    <col min="25" max="25" width="10.42578125" customWidth="1"/>
    <col min="26" max="26" width="8.85546875" customWidth="1"/>
  </cols>
  <sheetData>
    <row r="1" spans="1:33" ht="90" customHeight="1" x14ac:dyDescent="0.25">
      <c r="A1" s="56" t="s">
        <v>453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Z1" t="s">
        <v>263</v>
      </c>
      <c r="AA1" t="s">
        <v>264</v>
      </c>
    </row>
    <row r="2" spans="1:33" x14ac:dyDescent="0.25">
      <c r="X2" t="s">
        <v>56</v>
      </c>
      <c r="Z2" t="str">
        <f>VLOOKUP(C7,BudgetList!$A$1:$B$68,2,FALSE)</f>
        <v>Corn1</v>
      </c>
      <c r="AA2" t="str">
        <f>VLOOKUP(C19,BudgetList!$A$1:$B$68,2,FALSE)</f>
        <v>Rice1</v>
      </c>
    </row>
    <row r="3" spans="1:33" x14ac:dyDescent="0.25">
      <c r="X3" t="s">
        <v>123</v>
      </c>
    </row>
    <row r="4" spans="1:33" ht="15" customHeight="1" x14ac:dyDescent="0.25">
      <c r="X4" t="s">
        <v>98</v>
      </c>
    </row>
    <row r="5" spans="1:33" ht="15.6" customHeight="1" x14ac:dyDescent="0.3">
      <c r="A5" s="37" t="s">
        <v>263</v>
      </c>
      <c r="B5" s="1"/>
      <c r="C5" s="1"/>
      <c r="F5" s="55" t="str">
        <f>IF(B19="Corn","Corn Yields bu/ac",IF(B19="Cotton","Seedcotton Yields (Lint + Cottonseed)",IF(B19="Rice","Rice Yields bu/ac",IF(B19="Soybeans","Soybean Yields bu/ac",""))))</f>
        <v>Rice Yields bu/ac</v>
      </c>
      <c r="H5" s="54" t="str">
        <f>IF(AND(B7="Corn",B19="Cotton"),"Difference in Returns Between Corn and Cotton $/ac",IF(AND(B7="Corn",B19="Rice"),"Difference in Returns Between Corn and Rice $/ac",IF(AND(B7="Corn",B19="Soybeans"),"Difference in Returns Between Corn and Soybeans $/ac",IF(AND(B7="Cotton",B19="Corn"),"Difference in Returns Between Cotton and Corn $/ac",IF(AND(B7="Cotton",B19="Rice"),"Difference in Returns Between Cotton and Rice $/ac",IF(AND(B7="Cotton",B19="Soybeans"),"Difference in Returns Between Cotton and Soybeans $/ac",IF(AND(B7="Rice",B19="Corn"),"Difference in Returns Between Rice and Corn $/ac",IF(AND(B7="Rice",B19="Cotton"),"Difference in Returns Between Rice and Cotton $/ac",IF(AND(B7="Rice",B19="Soybeans"),"Difference in Returns Between Rice and Soybeans $/ac",IF(AND(B7="Soybeans",B19="Corn"),"Difference in Returns Between Soybeans and Corn $/ac",IF(AND(B7="Soybeans",B19="Cotton"),"Difference in Returns Between Soybeans and Cotton $/ac",IF(AND(B7="Soybeans",B19="Rice"),"Difference in Returns Between Soybeans and Rice $/ac",))))))))))))</f>
        <v>Difference in Returns Between Corn and Rice $/ac</v>
      </c>
      <c r="I5" s="54"/>
      <c r="J5" s="54"/>
      <c r="K5" s="54"/>
      <c r="L5" s="54"/>
      <c r="M5" s="54"/>
      <c r="N5" s="54"/>
      <c r="X5" t="s">
        <v>10</v>
      </c>
    </row>
    <row r="6" spans="1:33" x14ac:dyDescent="0.25">
      <c r="B6" t="s">
        <v>259</v>
      </c>
      <c r="C6" t="s">
        <v>261</v>
      </c>
      <c r="F6" s="55"/>
      <c r="H6" s="53" t="str">
        <f>IF(B7="Corn","Corn Yields bu/ac",IF(B7="Cotton","Seedcotton Yields (Lint + Cottonseed)",IF(B7="Rice","Rice Yields bu/ac",IF(B7="Soybeans","Soybean Yields bu/ac",""))))</f>
        <v>Corn Yields bu/ac</v>
      </c>
      <c r="I6" s="53"/>
      <c r="J6" s="53"/>
      <c r="K6" s="53"/>
      <c r="L6" s="53"/>
      <c r="M6" s="53"/>
      <c r="N6" s="53"/>
    </row>
    <row r="7" spans="1:33" ht="28.9" customHeight="1" x14ac:dyDescent="0.25">
      <c r="A7" s="7" t="s">
        <v>305</v>
      </c>
      <c r="B7" s="22" t="s">
        <v>56</v>
      </c>
      <c r="C7" s="47" t="s">
        <v>345</v>
      </c>
      <c r="F7" s="55"/>
      <c r="H7" s="26">
        <f>IF($B$7="Cotton",I7-2*B15,I7-$B$15)</f>
        <v>205</v>
      </c>
      <c r="I7" s="26">
        <f>IF($B$7="Cotton",J7-2*B15,J7-$B$15)</f>
        <v>210</v>
      </c>
      <c r="J7" s="26">
        <f>IF($B$7="Cotton",K7-2*$B$15,K7-$B$15)</f>
        <v>215</v>
      </c>
      <c r="K7" s="26">
        <f>IF(B7="Cotton",B10+C10,B10)</f>
        <v>220</v>
      </c>
      <c r="L7" s="26">
        <f>IF($B$7="Cotton",K7+2*$B$15,K7+$B$15)</f>
        <v>225</v>
      </c>
      <c r="M7" s="26">
        <f t="shared" ref="M7:N7" si="0">IF($B$7="Cotton",L7+2*$B$15,L7+$B$15)</f>
        <v>230</v>
      </c>
      <c r="N7" s="26">
        <f t="shared" si="0"/>
        <v>235</v>
      </c>
    </row>
    <row r="8" spans="1:33" x14ac:dyDescent="0.25">
      <c r="A8" s="7"/>
      <c r="F8" s="55"/>
      <c r="G8" s="21">
        <f t="shared" ref="G8:G9" si="1">IF($B$19="Cotton",G9-2*$B$27,G9-$B$27)</f>
        <v>145</v>
      </c>
      <c r="H8" s="23">
        <f ca="1">$Y$10-Y21</f>
        <v>475.31999999999971</v>
      </c>
      <c r="I8" s="23">
        <f ca="1">$Y$11-Y21</f>
        <v>502.91999999999973</v>
      </c>
      <c r="J8" s="23">
        <f ca="1">$Y$12-Y21</f>
        <v>530.51999999999975</v>
      </c>
      <c r="K8" s="23">
        <f ca="1">$Y$13-Y21</f>
        <v>558.11999999999978</v>
      </c>
      <c r="L8" s="23">
        <f ca="1">$Y$14-Y21</f>
        <v>585.71999999999969</v>
      </c>
      <c r="M8" s="23">
        <f t="shared" ref="M8:M14" ca="1" si="2">$Y$15-Y21</f>
        <v>613.31999999999971</v>
      </c>
      <c r="N8" s="23">
        <f ca="1">$Y$16-Y21</f>
        <v>640.91999999999973</v>
      </c>
      <c r="X8" t="s">
        <v>263</v>
      </c>
    </row>
    <row r="9" spans="1:33" x14ac:dyDescent="0.25">
      <c r="A9" s="7"/>
      <c r="B9" t="str">
        <f>IF(B7="Cotton","Lint lbs/ac","bu/ac")</f>
        <v>bu/ac</v>
      </c>
      <c r="C9" t="str">
        <f>IF(B7="Cotton","Cottonseed lbs/ac","")</f>
        <v/>
      </c>
      <c r="F9" s="55"/>
      <c r="G9" s="21">
        <f t="shared" si="1"/>
        <v>150</v>
      </c>
      <c r="H9" s="23">
        <f t="shared" ref="H9:H14" ca="1" si="3">$Y$10-Y22</f>
        <v>450.06999999999971</v>
      </c>
      <c r="I9" s="23">
        <f t="shared" ref="I9:I14" ca="1" si="4">$Y$11-Y22</f>
        <v>477.66999999999973</v>
      </c>
      <c r="J9" s="23">
        <f t="shared" ref="J9:J14" ca="1" si="5">$Y$12-Y22</f>
        <v>505.26999999999975</v>
      </c>
      <c r="K9" s="23">
        <f t="shared" ref="K9:K14" ca="1" si="6">$Y$13-Y22</f>
        <v>532.86999999999978</v>
      </c>
      <c r="L9" s="23">
        <f t="shared" ref="L9:L14" ca="1" si="7">$Y$14-Y22</f>
        <v>560.46999999999969</v>
      </c>
      <c r="M9" s="23">
        <f t="shared" ca="1" si="2"/>
        <v>588.06999999999971</v>
      </c>
      <c r="N9" s="23">
        <f t="shared" ref="N9:N14" ca="1" si="8">$Y$16-Y22</f>
        <v>615.66999999999973</v>
      </c>
      <c r="X9" s="12" t="str">
        <f>B7</f>
        <v>Corn</v>
      </c>
    </row>
    <row r="10" spans="1:33" x14ac:dyDescent="0.25">
      <c r="A10" s="7" t="s">
        <v>260</v>
      </c>
      <c r="B10" s="20">
        <v>220</v>
      </c>
      <c r="C10" s="20"/>
      <c r="F10" s="55"/>
      <c r="G10" s="21">
        <f>IF($B$19="Cotton",G11-2*$B$27,G11-$B$27)</f>
        <v>155</v>
      </c>
      <c r="H10" s="23">
        <f t="shared" ca="1" si="3"/>
        <v>424.81999999999971</v>
      </c>
      <c r="I10" s="23">
        <f t="shared" ca="1" si="4"/>
        <v>452.41999999999973</v>
      </c>
      <c r="J10" s="23">
        <f t="shared" ca="1" si="5"/>
        <v>480.01999999999975</v>
      </c>
      <c r="K10" s="23">
        <f t="shared" ca="1" si="6"/>
        <v>507.61999999999978</v>
      </c>
      <c r="L10" s="23">
        <f t="shared" ca="1" si="7"/>
        <v>535.21999999999969</v>
      </c>
      <c r="M10" s="23">
        <f t="shared" ca="1" si="2"/>
        <v>562.81999999999971</v>
      </c>
      <c r="N10" s="23">
        <f t="shared" ca="1" si="8"/>
        <v>590.41999999999973</v>
      </c>
      <c r="X10">
        <f t="shared" ref="X10:X11" si="9">X11-$B$15</f>
        <v>205</v>
      </c>
      <c r="Y10" s="46">
        <f ca="1">IF($B$7="Cotton",VLOOKUP(X10,INDIRECT("'"&amp;$Z$2&amp;"'!"&amp;"A116:D122"),4,FALSE),VLOOKUP(X10,INDIRECT("'"&amp;$Z$2&amp;"'!"&amp;"A104:B112"),2,FALSE))</f>
        <v>397.58999999999958</v>
      </c>
      <c r="AG10" s="45"/>
    </row>
    <row r="11" spans="1:33" x14ac:dyDescent="0.25">
      <c r="A11" s="7"/>
      <c r="F11" s="55"/>
      <c r="G11" s="21">
        <f>IF(B19="Cotton",B22+C22,B22)</f>
        <v>160</v>
      </c>
      <c r="H11" s="23">
        <f t="shared" ca="1" si="3"/>
        <v>399.56999999999971</v>
      </c>
      <c r="I11" s="23">
        <f t="shared" ca="1" si="4"/>
        <v>427.16999999999973</v>
      </c>
      <c r="J11" s="23">
        <f t="shared" ca="1" si="5"/>
        <v>454.76999999999975</v>
      </c>
      <c r="K11" s="23">
        <f t="shared" ca="1" si="6"/>
        <v>482.36999999999978</v>
      </c>
      <c r="L11" s="23">
        <f t="shared" ca="1" si="7"/>
        <v>509.96999999999969</v>
      </c>
      <c r="M11" s="23">
        <f t="shared" ca="1" si="2"/>
        <v>537.56999999999971</v>
      </c>
      <c r="N11" s="23">
        <f t="shared" ca="1" si="8"/>
        <v>565.16999999999973</v>
      </c>
      <c r="X11">
        <f t="shared" si="9"/>
        <v>210</v>
      </c>
      <c r="Y11" s="46">
        <f t="shared" ref="Y11:Y16" ca="1" si="10">IF($B$7="Cotton",VLOOKUP(X11,INDIRECT("'"&amp;$Z$2&amp;"'!"&amp;"A116:D122"),4,FALSE),VLOOKUP(X11,INDIRECT("'"&amp;$Z$2&amp;"'!"&amp;"A104:B112"),2,FALSE))</f>
        <v>425.1899999999996</v>
      </c>
    </row>
    <row r="12" spans="1:33" x14ac:dyDescent="0.25">
      <c r="A12" s="7"/>
      <c r="B12" s="17" t="str">
        <f>IF(B7="Cotton","Lint $/lb","$/bu")</f>
        <v>$/bu</v>
      </c>
      <c r="C12" t="str">
        <f>IF(B7="Cotton", "Cottonseed $/lb","")</f>
        <v/>
      </c>
      <c r="F12" s="55"/>
      <c r="G12" s="21">
        <f>IF($B$19="Cotton",G11+2*$B$27, G11+$B$27)</f>
        <v>165</v>
      </c>
      <c r="H12" s="23">
        <f t="shared" ca="1" si="3"/>
        <v>374.31999999999971</v>
      </c>
      <c r="I12" s="23">
        <f t="shared" ca="1" si="4"/>
        <v>401.91999999999973</v>
      </c>
      <c r="J12" s="23">
        <f t="shared" ca="1" si="5"/>
        <v>429.51999999999975</v>
      </c>
      <c r="K12" s="23">
        <f t="shared" ca="1" si="6"/>
        <v>457.11999999999978</v>
      </c>
      <c r="L12" s="23">
        <f t="shared" ca="1" si="7"/>
        <v>484.71999999999969</v>
      </c>
      <c r="M12" s="23">
        <f t="shared" ca="1" si="2"/>
        <v>512.31999999999971</v>
      </c>
      <c r="N12" s="23">
        <f t="shared" ca="1" si="8"/>
        <v>539.91999999999973</v>
      </c>
      <c r="X12">
        <f>X13-$B$15</f>
        <v>215</v>
      </c>
      <c r="Y12" s="46">
        <f t="shared" ca="1" si="10"/>
        <v>452.78999999999962</v>
      </c>
    </row>
    <row r="13" spans="1:33" ht="15.75" customHeight="1" x14ac:dyDescent="0.25">
      <c r="A13" s="7" t="s">
        <v>262</v>
      </c>
      <c r="B13" s="38">
        <v>5.75</v>
      </c>
      <c r="C13" s="20"/>
      <c r="F13" s="55"/>
      <c r="G13" s="21">
        <f t="shared" ref="G13:G14" si="11">IF($B$19="Cotton",G12+2*$B$27, G12+$B$27)</f>
        <v>170</v>
      </c>
      <c r="H13" s="23">
        <f t="shared" ca="1" si="3"/>
        <v>349.06999999999971</v>
      </c>
      <c r="I13" s="23">
        <f t="shared" ca="1" si="4"/>
        <v>376.66999999999973</v>
      </c>
      <c r="J13" s="23">
        <f t="shared" ca="1" si="5"/>
        <v>404.26999999999975</v>
      </c>
      <c r="K13" s="23">
        <f t="shared" ca="1" si="6"/>
        <v>431.86999999999978</v>
      </c>
      <c r="L13" s="23">
        <f t="shared" ca="1" si="7"/>
        <v>459.46999999999969</v>
      </c>
      <c r="M13" s="23">
        <f t="shared" ca="1" si="2"/>
        <v>487.06999999999971</v>
      </c>
      <c r="N13" s="23">
        <f t="shared" ca="1" si="8"/>
        <v>514.66999999999973</v>
      </c>
      <c r="X13">
        <f>$B$10</f>
        <v>220</v>
      </c>
      <c r="Y13" s="46">
        <f t="shared" ca="1" si="10"/>
        <v>480.38999999999965</v>
      </c>
    </row>
    <row r="14" spans="1:33" ht="17.45" customHeight="1" x14ac:dyDescent="0.25">
      <c r="A14" s="7"/>
      <c r="F14" s="55"/>
      <c r="G14" s="21">
        <f t="shared" si="11"/>
        <v>175</v>
      </c>
      <c r="H14" s="23">
        <f t="shared" ca="1" si="3"/>
        <v>323.81999999999971</v>
      </c>
      <c r="I14" s="23">
        <f t="shared" ca="1" si="4"/>
        <v>351.41999999999973</v>
      </c>
      <c r="J14" s="23">
        <f t="shared" ca="1" si="5"/>
        <v>379.01999999999975</v>
      </c>
      <c r="K14" s="23">
        <f t="shared" ca="1" si="6"/>
        <v>406.61999999999978</v>
      </c>
      <c r="L14" s="23">
        <f t="shared" ca="1" si="7"/>
        <v>434.21999999999969</v>
      </c>
      <c r="M14" s="23">
        <f t="shared" ca="1" si="2"/>
        <v>461.81999999999971</v>
      </c>
      <c r="N14" s="23">
        <f t="shared" ca="1" si="8"/>
        <v>489.41999999999973</v>
      </c>
      <c r="X14">
        <f>X13+$B$15</f>
        <v>225</v>
      </c>
      <c r="Y14" s="46">
        <f t="shared" ca="1" si="10"/>
        <v>507.98999999999955</v>
      </c>
    </row>
    <row r="15" spans="1:33" ht="15" customHeight="1" x14ac:dyDescent="0.25">
      <c r="A15" s="7" t="str">
        <f>IF(B7="Corn","Corn Yield Increment",IF(B7="Cotton","Cotton Yield Increment",IF(B7="Rice","Rice Yield Increment",IF(B7="Soybeans","Soybean Yield Increment"))))</f>
        <v>Corn Yield Increment</v>
      </c>
      <c r="B15" s="20">
        <v>5</v>
      </c>
      <c r="X15">
        <f t="shared" ref="X15:X16" si="12">X14+$B$15</f>
        <v>230</v>
      </c>
      <c r="Y15" s="46">
        <f t="shared" ca="1" si="10"/>
        <v>535.58999999999958</v>
      </c>
    </row>
    <row r="16" spans="1:33" x14ac:dyDescent="0.25">
      <c r="X16">
        <f t="shared" si="12"/>
        <v>235</v>
      </c>
      <c r="Y16" s="46">
        <f t="shared" ca="1" si="10"/>
        <v>563.1899999999996</v>
      </c>
    </row>
    <row r="17" spans="1:25" ht="18.75" x14ac:dyDescent="0.3">
      <c r="A17" s="37" t="s">
        <v>264</v>
      </c>
      <c r="B17" s="33"/>
      <c r="C17" s="1"/>
      <c r="Y17" s="34"/>
    </row>
    <row r="18" spans="1:25" x14ac:dyDescent="0.25">
      <c r="B18" t="s">
        <v>259</v>
      </c>
      <c r="C18" t="s">
        <v>261</v>
      </c>
      <c r="Y18" s="34"/>
    </row>
    <row r="19" spans="1:25" ht="30" x14ac:dyDescent="0.25">
      <c r="A19" s="7" t="s">
        <v>305</v>
      </c>
      <c r="B19" s="20" t="s">
        <v>98</v>
      </c>
      <c r="C19" s="48" t="s">
        <v>242</v>
      </c>
      <c r="X19" t="s">
        <v>264</v>
      </c>
      <c r="Y19" s="34"/>
    </row>
    <row r="20" spans="1:25" x14ac:dyDescent="0.25">
      <c r="A20" s="7"/>
      <c r="X20" t="str">
        <f>B19</f>
        <v>Rice</v>
      </c>
      <c r="Y20" s="34"/>
    </row>
    <row r="21" spans="1:25" x14ac:dyDescent="0.25">
      <c r="A21" s="7"/>
      <c r="B21" t="str">
        <f>IF(B19="Cotton","Lint lbs/ac","bu/ac")</f>
        <v>bu/ac</v>
      </c>
      <c r="C21" t="str">
        <f>IF(B19="Cotton","Cottonseed lbs/ac","")</f>
        <v/>
      </c>
      <c r="X21">
        <f t="shared" ref="X21:X22" si="13">X22-$B$27</f>
        <v>145</v>
      </c>
      <c r="Y21" s="46">
        <f ca="1">IF($B$19="Cotton",VLOOKUP(X21,INDIRECT("'"&amp;$AA$2&amp;"'!"&amp;"k116:n122"),4,FALSE),VLOOKUP(X21,INDIRECT("'"&amp;$AA$2&amp;"'!"&amp;"D104:E112"),2,FALSE))</f>
        <v>-77.730000000000132</v>
      </c>
    </row>
    <row r="22" spans="1:25" x14ac:dyDescent="0.25">
      <c r="A22" s="7" t="s">
        <v>260</v>
      </c>
      <c r="B22" s="20">
        <v>160</v>
      </c>
      <c r="C22" s="20"/>
      <c r="X22">
        <f t="shared" si="13"/>
        <v>150</v>
      </c>
      <c r="Y22" s="46">
        <f ca="1">IF($B$19="Cotton",VLOOKUP(X22,INDIRECT("'"&amp;$AA$2&amp;"'!"&amp;"k116:n122"),4,FALSE),VLOOKUP(X22,INDIRECT("'"&amp;$AA$2&amp;"'!"&amp;"D104:E112"),2,FALSE))</f>
        <v>-52.480000000000132</v>
      </c>
    </row>
    <row r="23" spans="1:25" x14ac:dyDescent="0.25">
      <c r="A23" s="7"/>
      <c r="X23">
        <f>X24-$B$27</f>
        <v>155</v>
      </c>
      <c r="Y23" s="46">
        <f ca="1">IF($B$19="Cotton",VLOOKUP(X23,INDIRECT("'"&amp;$AA$2&amp;"'!"&amp;"k116:n122"),4,FALSE),VLOOKUP(X23,INDIRECT("'"&amp;$AA$2&amp;"'!"&amp;"D104:E112"),2,FALSE))</f>
        <v>-27.230000000000132</v>
      </c>
    </row>
    <row r="24" spans="1:25" x14ac:dyDescent="0.25">
      <c r="A24" s="7"/>
      <c r="B24" s="17" t="str">
        <f>IF(B19="Cotton","Lint $/lb","$/bu")</f>
        <v>$/bu</v>
      </c>
      <c r="C24" t="str">
        <f>IF(B19="Cotton", "Cottonseed $/lb","")</f>
        <v/>
      </c>
      <c r="X24">
        <f>B22</f>
        <v>160</v>
      </c>
      <c r="Y24" s="46">
        <f t="shared" ref="Y24:Y27" ca="1" si="14">IF($B$19="Cotton",VLOOKUP(X24,INDIRECT("'"&amp;$AA$2&amp;"'!"&amp;"k116:n122"),4,FALSE),VLOOKUP(X24,INDIRECT("'"&amp;$AA$2&amp;"'!"&amp;"D104:E112"),2,FALSE))</f>
        <v>-1.9800000000001319</v>
      </c>
    </row>
    <row r="25" spans="1:25" x14ac:dyDescent="0.25">
      <c r="A25" s="7" t="s">
        <v>262</v>
      </c>
      <c r="B25" s="38">
        <v>5.8</v>
      </c>
      <c r="C25" s="20"/>
      <c r="E25" s="27"/>
      <c r="X25">
        <f>X24+$B$27</f>
        <v>165</v>
      </c>
      <c r="Y25" s="46">
        <f t="shared" ca="1" si="14"/>
        <v>23.269999999999868</v>
      </c>
    </row>
    <row r="26" spans="1:25" x14ac:dyDescent="0.25">
      <c r="A26" s="7"/>
      <c r="B26" s="20"/>
      <c r="E26" s="12"/>
      <c r="X26">
        <f t="shared" ref="X26:X27" si="15">X25+$B$27</f>
        <v>170</v>
      </c>
      <c r="Y26" s="46">
        <f t="shared" ca="1" si="14"/>
        <v>48.519999999999868</v>
      </c>
    </row>
    <row r="27" spans="1:25" x14ac:dyDescent="0.25">
      <c r="A27" s="7" t="str">
        <f>IF(B19="Corn","Corn Yield Increment",IF(B19="Cotton","Cotton Yield Increment",IF(B19="Rice","Rice Yield Increment",IF(B19="Soybeans","Soybean Yield Increment"))))</f>
        <v>Rice Yield Increment</v>
      </c>
      <c r="B27" s="20">
        <v>5</v>
      </c>
      <c r="E27" s="12"/>
      <c r="X27">
        <f t="shared" si="15"/>
        <v>175</v>
      </c>
      <c r="Y27" s="46">
        <f t="shared" ca="1" si="14"/>
        <v>73.769999999999868</v>
      </c>
    </row>
    <row r="28" spans="1:25" x14ac:dyDescent="0.25">
      <c r="B28" s="22"/>
      <c r="E28" s="12"/>
    </row>
    <row r="29" spans="1:25" x14ac:dyDescent="0.25">
      <c r="B29" s="18"/>
      <c r="E29" s="12"/>
    </row>
    <row r="30" spans="1:25" x14ac:dyDescent="0.25">
      <c r="B30" s="18"/>
      <c r="C30" s="29" t="s">
        <v>263</v>
      </c>
      <c r="D30" s="29" t="s">
        <v>306</v>
      </c>
    </row>
    <row r="31" spans="1:25" x14ac:dyDescent="0.25">
      <c r="B31" s="1"/>
      <c r="C31" s="32" t="str">
        <f>IF(B7=0,"",B7)</f>
        <v>Corn</v>
      </c>
      <c r="D31" s="25" t="str">
        <f>IF(B19=0,"",B19)</f>
        <v>Rice</v>
      </c>
    </row>
    <row r="32" spans="1:25" x14ac:dyDescent="0.25">
      <c r="A32" s="7" t="s">
        <v>304</v>
      </c>
      <c r="B32" t="s">
        <v>303</v>
      </c>
      <c r="C32" s="44">
        <f ca="1">VLOOKUP(A32,INDIRECT("'"&amp;$Z$2&amp;"'!"&amp;"A99:E102"),5,FALSE)</f>
        <v>681.53000000000031</v>
      </c>
      <c r="D32" s="36">
        <f ca="1">VLOOKUP(A32,INDIRECT("'"&amp;$AA$2&amp;"'!"&amp;"A99:E102"),5,FALSE)</f>
        <v>815.48000000000013</v>
      </c>
    </row>
    <row r="33" spans="1:4" x14ac:dyDescent="0.25">
      <c r="A33" s="7" t="s">
        <v>301</v>
      </c>
      <c r="B33" t="s">
        <v>303</v>
      </c>
      <c r="C33" s="36">
        <f t="shared" ref="C33:C34" ca="1" si="16">VLOOKUP(A33,INDIRECT("'"&amp;$Z$2&amp;"'!"&amp;"A99:E102"),5,FALSE)</f>
        <v>103.08</v>
      </c>
      <c r="D33" s="36">
        <f t="shared" ref="D33:D34" ca="1" si="17">VLOOKUP(A33,INDIRECT("'"&amp;$AA$2&amp;"'!"&amp;"A99:E102"),5,FALSE)</f>
        <v>114.5</v>
      </c>
    </row>
    <row r="34" spans="1:4" x14ac:dyDescent="0.25">
      <c r="A34" s="7" t="s">
        <v>302</v>
      </c>
      <c r="B34" t="s">
        <v>303</v>
      </c>
      <c r="C34" s="36">
        <f t="shared" ca="1" si="16"/>
        <v>784.61000000000035</v>
      </c>
      <c r="D34" s="36">
        <f t="shared" ca="1" si="17"/>
        <v>929.98000000000013</v>
      </c>
    </row>
    <row r="35" spans="1:4" x14ac:dyDescent="0.25">
      <c r="A35" s="7" t="s">
        <v>328</v>
      </c>
      <c r="B35" t="s">
        <v>329</v>
      </c>
      <c r="C35" s="35">
        <f ca="1">IFERROR(ROUND(C34/B10,2),"")</f>
        <v>3.57</v>
      </c>
      <c r="D35" s="35">
        <f ca="1">IFERROR(ROUND(D34/B22,2),"")</f>
        <v>5.81</v>
      </c>
    </row>
  </sheetData>
  <mergeCells count="4">
    <mergeCell ref="H6:N6"/>
    <mergeCell ref="H5:N5"/>
    <mergeCell ref="F5:F14"/>
    <mergeCell ref="A1:N1"/>
  </mergeCells>
  <conditionalFormatting sqref="H8:N14">
    <cfRule type="cellIs" dxfId="0" priority="3" operator="lessThan">
      <formula>0</formula>
    </cfRule>
  </conditionalFormatting>
  <dataValidations count="3">
    <dataValidation type="list" allowBlank="1" showInputMessage="1" showErrorMessage="1" sqref="B7 B19" xr:uid="{1085F657-94E3-423F-9D00-4FE8E909ADFB}">
      <formula1>$X$2:$X$5</formula1>
    </dataValidation>
    <dataValidation type="list" allowBlank="1" showInputMessage="1" showErrorMessage="1" sqref="C7" xr:uid="{F777717C-76DE-4273-AC5C-6216BC41ABBE}">
      <formula1>INDIRECT($B$7)</formula1>
    </dataValidation>
    <dataValidation type="list" allowBlank="1" showInputMessage="1" showErrorMessage="1" sqref="C19" xr:uid="{591EF3BB-E016-45A1-B023-AEBCE2626523}">
      <formula1>INDIRECT($B$19)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CE2D-4AB2-4065-BF26-3E7866E00893}">
  <dimension ref="A1:H112"/>
  <sheetViews>
    <sheetView workbookViewId="0">
      <selection activeCell="I2" sqref="I2"/>
    </sheetView>
  </sheetViews>
  <sheetFormatPr defaultRowHeight="15" x14ac:dyDescent="0.25"/>
  <cols>
    <col min="5" max="5" width="14.5703125" bestFit="1" customWidth="1"/>
    <col min="8" max="8" width="10.5703125" bestFit="1" customWidth="1"/>
  </cols>
  <sheetData>
    <row r="1" spans="1:8" x14ac:dyDescent="0.25">
      <c r="A1" s="59" t="s">
        <v>222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405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IF(Calculator!B7="Corn",Calculator!B10,IF(Calculator!B19="Corn",Calculator!B22,220))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1.2</v>
      </c>
      <c r="E13" s="30">
        <f>ROUND(C13*D13,2)</f>
        <v>6.72</v>
      </c>
      <c r="F13" s="16">
        <v>0</v>
      </c>
      <c r="G13" s="30">
        <f>ROUND(E13*F13,2)</f>
        <v>0</v>
      </c>
      <c r="H13" s="30">
        <f>ROUND(E13-G13,2)</f>
        <v>6.72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1.63</v>
      </c>
      <c r="E15" s="30">
        <f>ROUND(C15*D15,2)</f>
        <v>45.23</v>
      </c>
      <c r="F15" s="16">
        <v>0</v>
      </c>
      <c r="G15" s="30">
        <f>ROUND(E15*F15,2)</f>
        <v>0</v>
      </c>
      <c r="H15" s="30">
        <f>ROUND(E15-G15,2)</f>
        <v>45.23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1.25</v>
      </c>
      <c r="E16" s="30">
        <f>ROUND(C16*D16,2)</f>
        <v>32.880000000000003</v>
      </c>
      <c r="F16" s="16">
        <v>0</v>
      </c>
      <c r="G16" s="30">
        <f>ROUND(E16*F16,2)</f>
        <v>0</v>
      </c>
      <c r="H16" s="30">
        <f>ROUND(E16-G16,2)</f>
        <v>32.880000000000003</v>
      </c>
    </row>
    <row r="17" spans="1:8" x14ac:dyDescent="0.25">
      <c r="A17" s="14" t="s">
        <v>127</v>
      </c>
      <c r="B17" s="14" t="s">
        <v>19</v>
      </c>
      <c r="C17" s="15">
        <v>2.0499999999999998</v>
      </c>
      <c r="D17" s="14">
        <v>56.026299999999999</v>
      </c>
      <c r="E17" s="30">
        <f>ROUND(C17*D17,2)</f>
        <v>114.85</v>
      </c>
      <c r="F17" s="16">
        <v>0</v>
      </c>
      <c r="G17" s="30">
        <f>ROUND(E17*F17,2)</f>
        <v>0</v>
      </c>
      <c r="H17" s="30">
        <f>ROUND(E17-G17,2)</f>
        <v>114.85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25</v>
      </c>
      <c r="B19" s="14" t="s">
        <v>18</v>
      </c>
      <c r="C19" s="15">
        <v>0.11</v>
      </c>
      <c r="D19" s="14">
        <v>32</v>
      </c>
      <c r="E19" s="30">
        <f>ROUND(C19*D19,2)</f>
        <v>3.52</v>
      </c>
      <c r="F19" s="16">
        <v>0</v>
      </c>
      <c r="G19" s="30">
        <f>ROUND(E19*F19,2)</f>
        <v>0</v>
      </c>
      <c r="H19" s="30">
        <f>ROUND(E19-G19,2)</f>
        <v>3.52</v>
      </c>
    </row>
    <row r="20" spans="1:8" x14ac:dyDescent="0.25">
      <c r="A20" s="14" t="s">
        <v>59</v>
      </c>
      <c r="B20" s="14" t="s">
        <v>26</v>
      </c>
      <c r="C20" s="15">
        <v>11</v>
      </c>
      <c r="D20" s="14">
        <v>0.5</v>
      </c>
      <c r="E20" s="30">
        <f>ROUND(C20*D20,2)</f>
        <v>5.5</v>
      </c>
      <c r="F20" s="16">
        <v>0</v>
      </c>
      <c r="G20" s="30">
        <f>ROUND(E20*F20,2)</f>
        <v>0</v>
      </c>
      <c r="H20" s="30">
        <f>ROUND(E20-G20,2)</f>
        <v>5.5</v>
      </c>
    </row>
    <row r="21" spans="1:8" x14ac:dyDescent="0.25">
      <c r="A21" s="14" t="s">
        <v>104</v>
      </c>
      <c r="B21" s="14" t="s">
        <v>26</v>
      </c>
      <c r="C21" s="15">
        <v>12.73</v>
      </c>
      <c r="D21" s="14">
        <v>1</v>
      </c>
      <c r="E21" s="30">
        <f>ROUND(C21*D21,2)</f>
        <v>12.73</v>
      </c>
      <c r="F21" s="16">
        <v>0</v>
      </c>
      <c r="G21" s="30">
        <f>ROUND(E21*F21,2)</f>
        <v>0</v>
      </c>
      <c r="H21" s="30">
        <f>ROUND(E21-G21,2)</f>
        <v>12.73</v>
      </c>
    </row>
    <row r="22" spans="1:8" x14ac:dyDescent="0.25">
      <c r="A22" s="14" t="s">
        <v>128</v>
      </c>
      <c r="B22" s="14" t="s">
        <v>26</v>
      </c>
      <c r="C22" s="15">
        <v>1.67</v>
      </c>
      <c r="D22" s="14">
        <v>4</v>
      </c>
      <c r="E22" s="30">
        <f>ROUND(C22*D22,2)</f>
        <v>6.68</v>
      </c>
      <c r="F22" s="16">
        <v>0</v>
      </c>
      <c r="G22" s="30">
        <f>ROUND(E22*F22,2)</f>
        <v>0</v>
      </c>
      <c r="H22" s="30">
        <f>ROUND(E22-G22,2)</f>
        <v>6.68</v>
      </c>
    </row>
    <row r="23" spans="1:8" x14ac:dyDescent="0.25">
      <c r="A23" s="14" t="s">
        <v>129</v>
      </c>
      <c r="B23" s="14" t="s">
        <v>26</v>
      </c>
      <c r="C23" s="15">
        <v>5.82</v>
      </c>
      <c r="D23" s="14">
        <v>3.6</v>
      </c>
      <c r="E23" s="30">
        <f>ROUND(C23*D23,2)</f>
        <v>20.95</v>
      </c>
      <c r="F23" s="16">
        <v>0</v>
      </c>
      <c r="G23" s="30">
        <f>ROUND(E23*F23,2)</f>
        <v>0</v>
      </c>
      <c r="H23" s="30">
        <f>ROUND(E23-G23,2)</f>
        <v>20.95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110</v>
      </c>
      <c r="B25" s="14" t="s">
        <v>18</v>
      </c>
      <c r="C25" s="15">
        <v>0.86</v>
      </c>
      <c r="D25" s="14">
        <v>1.2804</v>
      </c>
      <c r="E25" s="30">
        <f>ROUND(C25*D25,2)</f>
        <v>1.1000000000000001</v>
      </c>
      <c r="F25" s="16">
        <v>0</v>
      </c>
      <c r="G25" s="30">
        <f>ROUND(E25*F25,2)</f>
        <v>0</v>
      </c>
      <c r="H25" s="30">
        <f>ROUND(E25-G25,2)</f>
        <v>1.1000000000000001</v>
      </c>
    </row>
    <row r="26" spans="1:8" x14ac:dyDescent="0.25">
      <c r="A26" s="14" t="s">
        <v>130</v>
      </c>
      <c r="B26" s="14" t="s">
        <v>18</v>
      </c>
      <c r="C26" s="15">
        <v>1.91</v>
      </c>
      <c r="D26" s="14">
        <v>4</v>
      </c>
      <c r="E26" s="30">
        <f>ROUND(C26*D26,2)</f>
        <v>7.64</v>
      </c>
      <c r="F26" s="16">
        <v>0</v>
      </c>
      <c r="G26" s="30">
        <f>ROUND(E26*F26,2)</f>
        <v>0</v>
      </c>
      <c r="H26" s="30">
        <f>ROUND(E26-G26,2)</f>
        <v>7.64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131</v>
      </c>
      <c r="B28" s="14" t="s">
        <v>60</v>
      </c>
      <c r="C28" s="15">
        <v>3.25</v>
      </c>
      <c r="D28" s="14">
        <v>28</v>
      </c>
      <c r="E28" s="30">
        <f>ROUND(C28*D28,2)</f>
        <v>91</v>
      </c>
      <c r="F28" s="16">
        <v>0</v>
      </c>
      <c r="G28" s="30">
        <f>ROUND(E28*F28,2)</f>
        <v>0</v>
      </c>
      <c r="H28" s="30">
        <f>ROUND(E28-G28,2)</f>
        <v>91</v>
      </c>
    </row>
    <row r="29" spans="1:8" x14ac:dyDescent="0.25">
      <c r="A29" s="13" t="s">
        <v>61</v>
      </c>
      <c r="C29" s="30"/>
      <c r="E29" s="30"/>
    </row>
    <row r="30" spans="1:8" x14ac:dyDescent="0.25">
      <c r="A30" s="14" t="s">
        <v>62</v>
      </c>
      <c r="B30" s="14" t="s">
        <v>48</v>
      </c>
      <c r="C30" s="15">
        <v>7.5</v>
      </c>
      <c r="D30" s="14">
        <v>1</v>
      </c>
      <c r="E30" s="30">
        <f>ROUND(C30*D30,2)</f>
        <v>7.5</v>
      </c>
      <c r="F30" s="16">
        <v>0</v>
      </c>
      <c r="G30" s="30">
        <f>ROUND(E30*F30,2)</f>
        <v>0</v>
      </c>
      <c r="H30" s="30">
        <f>ROUND(E30-G30,2)</f>
        <v>7.5</v>
      </c>
    </row>
    <row r="31" spans="1:8" x14ac:dyDescent="0.25">
      <c r="A31" s="13" t="s">
        <v>132</v>
      </c>
      <c r="C31" s="30"/>
      <c r="E31" s="30"/>
    </row>
    <row r="32" spans="1:8" x14ac:dyDescent="0.25">
      <c r="A32" s="14" t="s">
        <v>133</v>
      </c>
      <c r="B32" s="14" t="s">
        <v>125</v>
      </c>
      <c r="C32" s="15">
        <v>0.23</v>
      </c>
      <c r="D32" s="14">
        <f>D7</f>
        <v>220</v>
      </c>
      <c r="E32" s="30">
        <f>ROUND(C32*D32,2)</f>
        <v>50.6</v>
      </c>
      <c r="F32" s="16">
        <v>0</v>
      </c>
      <c r="G32" s="30">
        <f>ROUND(E32*F32,2)</f>
        <v>0</v>
      </c>
      <c r="H32" s="30">
        <f>ROUND(E32-G32,2)</f>
        <v>50.6</v>
      </c>
    </row>
    <row r="33" spans="1:8" x14ac:dyDescent="0.25">
      <c r="A33" s="13" t="s">
        <v>34</v>
      </c>
      <c r="C33" s="30"/>
      <c r="E33" s="30"/>
    </row>
    <row r="34" spans="1:8" x14ac:dyDescent="0.25">
      <c r="A34" s="14" t="s">
        <v>35</v>
      </c>
      <c r="B34" s="14" t="s">
        <v>36</v>
      </c>
      <c r="C34" s="15">
        <v>59</v>
      </c>
      <c r="D34" s="14">
        <v>0.66600000000000004</v>
      </c>
      <c r="E34" s="30">
        <f>ROUND(C34*D34,2)</f>
        <v>39.29</v>
      </c>
      <c r="F34" s="16">
        <v>0</v>
      </c>
      <c r="G34" s="30">
        <f>ROUND(E34*F34,2)</f>
        <v>0</v>
      </c>
      <c r="H34" s="30">
        <f>ROUND(E34-G34,2)</f>
        <v>39.29</v>
      </c>
    </row>
    <row r="35" spans="1:8" x14ac:dyDescent="0.25">
      <c r="A35" s="13" t="s">
        <v>116</v>
      </c>
      <c r="C35" s="30"/>
      <c r="E35" s="30"/>
    </row>
    <row r="36" spans="1:8" x14ac:dyDescent="0.25">
      <c r="A36" s="14" t="s">
        <v>134</v>
      </c>
      <c r="B36" s="14" t="s">
        <v>48</v>
      </c>
      <c r="C36" s="15">
        <v>6</v>
      </c>
      <c r="D36" s="14">
        <v>1</v>
      </c>
      <c r="E36" s="30">
        <f>ROUND(C36*D36,2)</f>
        <v>6</v>
      </c>
      <c r="F36" s="16">
        <v>0</v>
      </c>
      <c r="G36" s="30">
        <f>ROUND(E36*F36,2)</f>
        <v>0</v>
      </c>
      <c r="H36" s="30">
        <f>ROUND(E36-G36,2)</f>
        <v>6</v>
      </c>
    </row>
    <row r="37" spans="1:8" x14ac:dyDescent="0.25">
      <c r="A37" s="13" t="s">
        <v>118</v>
      </c>
      <c r="C37" s="30"/>
      <c r="E37" s="30"/>
    </row>
    <row r="38" spans="1:8" x14ac:dyDescent="0.25">
      <c r="A38" s="14" t="s">
        <v>119</v>
      </c>
      <c r="B38" s="14" t="s">
        <v>48</v>
      </c>
      <c r="C38" s="15">
        <v>10</v>
      </c>
      <c r="D38" s="14">
        <v>0.33300000000000002</v>
      </c>
      <c r="E38" s="30">
        <f>ROUND(C38*D38,2)</f>
        <v>3.33</v>
      </c>
      <c r="F38" s="16">
        <v>0</v>
      </c>
      <c r="G38" s="30">
        <f>ROUND(E38*F38,2)</f>
        <v>0</v>
      </c>
      <c r="H38" s="30">
        <f>ROUND(E38-G38,2)</f>
        <v>3.33</v>
      </c>
    </row>
    <row r="39" spans="1:8" x14ac:dyDescent="0.25">
      <c r="A39" s="13" t="s">
        <v>37</v>
      </c>
      <c r="C39" s="30"/>
      <c r="E39" s="30"/>
    </row>
    <row r="40" spans="1:8" x14ac:dyDescent="0.25">
      <c r="A40" s="14" t="s">
        <v>38</v>
      </c>
      <c r="B40" s="14" t="s">
        <v>39</v>
      </c>
      <c r="C40" s="15">
        <v>15.27</v>
      </c>
      <c r="D40" s="14">
        <v>0.4138</v>
      </c>
      <c r="E40" s="30">
        <f>ROUND(C40*D40,2)</f>
        <v>6.32</v>
      </c>
      <c r="F40" s="16">
        <v>0</v>
      </c>
      <c r="G40" s="30">
        <f>ROUND(E40*F40,2)</f>
        <v>0</v>
      </c>
      <c r="H40" s="30">
        <f>ROUND(E40-G40,2)</f>
        <v>6.32</v>
      </c>
    </row>
    <row r="41" spans="1:8" x14ac:dyDescent="0.25">
      <c r="A41" s="14" t="s">
        <v>135</v>
      </c>
      <c r="B41" s="14" t="s">
        <v>39</v>
      </c>
      <c r="C41" s="15">
        <v>15.27</v>
      </c>
      <c r="D41" s="14">
        <v>0.12770000000000001</v>
      </c>
      <c r="E41" s="30">
        <f>ROUND(C41*D41,2)</f>
        <v>1.95</v>
      </c>
      <c r="F41" s="16">
        <v>0</v>
      </c>
      <c r="G41" s="30">
        <f>ROUND(E41*F41,2)</f>
        <v>0</v>
      </c>
      <c r="H41" s="30">
        <f>ROUND(E41-G41,2)</f>
        <v>1.95</v>
      </c>
    </row>
    <row r="42" spans="1:8" x14ac:dyDescent="0.25">
      <c r="A42" s="14" t="s">
        <v>91</v>
      </c>
      <c r="B42" s="14" t="s">
        <v>39</v>
      </c>
      <c r="C42" s="15">
        <v>15.27</v>
      </c>
      <c r="D42" s="14">
        <v>1.7600000000000001E-2</v>
      </c>
      <c r="E42" s="30">
        <f>ROUND(C42*D42,2)</f>
        <v>0.27</v>
      </c>
      <c r="F42" s="16">
        <v>0</v>
      </c>
      <c r="G42" s="30">
        <f>ROUND(E42*F42,2)</f>
        <v>0</v>
      </c>
      <c r="H42" s="30">
        <f>ROUND(E42-G42,2)</f>
        <v>0.27</v>
      </c>
    </row>
    <row r="43" spans="1:8" x14ac:dyDescent="0.25">
      <c r="A43" s="13" t="s">
        <v>40</v>
      </c>
      <c r="C43" s="30"/>
      <c r="E43" s="30"/>
    </row>
    <row r="44" spans="1:8" x14ac:dyDescent="0.25">
      <c r="A44" s="14" t="s">
        <v>41</v>
      </c>
      <c r="B44" s="14" t="s">
        <v>39</v>
      </c>
      <c r="C44" s="15">
        <v>9.06</v>
      </c>
      <c r="D44" s="14">
        <v>0.20369999999999999</v>
      </c>
      <c r="E44" s="30">
        <f>ROUND(C44*D44,2)</f>
        <v>1.85</v>
      </c>
      <c r="F44" s="16">
        <v>0</v>
      </c>
      <c r="G44" s="30">
        <f>ROUND(E44*F44,2)</f>
        <v>0</v>
      </c>
      <c r="H44" s="30">
        <f>ROUND(E44-G44,2)</f>
        <v>1.85</v>
      </c>
    </row>
    <row r="45" spans="1:8" x14ac:dyDescent="0.25">
      <c r="A45" s="13" t="s">
        <v>43</v>
      </c>
      <c r="C45" s="30"/>
      <c r="E45" s="30"/>
    </row>
    <row r="46" spans="1:8" x14ac:dyDescent="0.25">
      <c r="A46" s="14" t="s">
        <v>42</v>
      </c>
      <c r="B46" s="14" t="s">
        <v>39</v>
      </c>
      <c r="C46" s="15">
        <v>9.06</v>
      </c>
      <c r="D46" s="14">
        <v>0.1285</v>
      </c>
      <c r="E46" s="30">
        <f>ROUND(C46*D46,2)</f>
        <v>1.1599999999999999</v>
      </c>
      <c r="F46" s="16">
        <v>0</v>
      </c>
      <c r="G46" s="30">
        <f>ROUND(E46*F46,2)</f>
        <v>0</v>
      </c>
      <c r="H46" s="30">
        <f>ROUND(E46-G46,2)</f>
        <v>1.1599999999999999</v>
      </c>
    </row>
    <row r="47" spans="1:8" x14ac:dyDescent="0.25">
      <c r="A47" s="14" t="s">
        <v>91</v>
      </c>
      <c r="B47" s="14" t="s">
        <v>39</v>
      </c>
      <c r="C47" s="15">
        <v>9.06</v>
      </c>
      <c r="D47" s="14">
        <v>8.8000000000000005E-3</v>
      </c>
      <c r="E47" s="30">
        <f>ROUND(C47*D47,2)</f>
        <v>0.08</v>
      </c>
      <c r="F47" s="16">
        <v>0</v>
      </c>
      <c r="G47" s="30">
        <f>ROUND(E47*F47,2)</f>
        <v>0</v>
      </c>
      <c r="H47" s="30">
        <f>ROUND(E47-G47,2)</f>
        <v>0.08</v>
      </c>
    </row>
    <row r="48" spans="1:8" x14ac:dyDescent="0.25">
      <c r="A48" s="14" t="s">
        <v>44</v>
      </c>
      <c r="B48" s="14" t="s">
        <v>39</v>
      </c>
      <c r="C48" s="15">
        <v>15.28</v>
      </c>
      <c r="D48" s="14">
        <v>0.50319999999999998</v>
      </c>
      <c r="E48" s="30">
        <f>ROUND(C48*D48,2)</f>
        <v>7.69</v>
      </c>
      <c r="F48" s="16">
        <v>0</v>
      </c>
      <c r="G48" s="30">
        <f>ROUND(E48*F48,2)</f>
        <v>0</v>
      </c>
      <c r="H48" s="30">
        <f>ROUND(E48-G48,2)</f>
        <v>7.69</v>
      </c>
    </row>
    <row r="49" spans="1:8" x14ac:dyDescent="0.25">
      <c r="A49" s="13" t="s">
        <v>45</v>
      </c>
      <c r="C49" s="30"/>
      <c r="E49" s="30"/>
    </row>
    <row r="50" spans="1:8" x14ac:dyDescent="0.25">
      <c r="A50" s="14" t="s">
        <v>38</v>
      </c>
      <c r="B50" s="14" t="s">
        <v>19</v>
      </c>
      <c r="C50" s="15">
        <v>2.36</v>
      </c>
      <c r="D50" s="14">
        <v>4.7920999999999996</v>
      </c>
      <c r="E50" s="30">
        <f>ROUND(C50*D50,2)</f>
        <v>11.31</v>
      </c>
      <c r="F50" s="16">
        <v>0</v>
      </c>
      <c r="G50" s="30">
        <f>ROUND(E50*F50,2)</f>
        <v>0</v>
      </c>
      <c r="H50" s="30">
        <f>ROUND(E50-G50,2)</f>
        <v>11.31</v>
      </c>
    </row>
    <row r="51" spans="1:8" x14ac:dyDescent="0.25">
      <c r="A51" s="14" t="s">
        <v>135</v>
      </c>
      <c r="B51" s="14" t="s">
        <v>19</v>
      </c>
      <c r="C51" s="15">
        <v>2.36</v>
      </c>
      <c r="D51" s="14">
        <v>1.742</v>
      </c>
      <c r="E51" s="30">
        <f>ROUND(C51*D51,2)</f>
        <v>4.1100000000000003</v>
      </c>
      <c r="F51" s="16">
        <v>0</v>
      </c>
      <c r="G51" s="30">
        <f>ROUND(E51*F51,2)</f>
        <v>0</v>
      </c>
      <c r="H51" s="30">
        <f>ROUND(E51-G51,2)</f>
        <v>4.1100000000000003</v>
      </c>
    </row>
    <row r="52" spans="1:8" x14ac:dyDescent="0.25">
      <c r="A52" s="14" t="s">
        <v>91</v>
      </c>
      <c r="B52" s="14" t="s">
        <v>19</v>
      </c>
      <c r="C52" s="15">
        <v>2.36</v>
      </c>
      <c r="D52" s="14">
        <v>0.15870000000000001</v>
      </c>
      <c r="E52" s="30">
        <f>ROUND(C52*D52,2)</f>
        <v>0.37</v>
      </c>
      <c r="F52" s="16">
        <v>0</v>
      </c>
      <c r="G52" s="30">
        <f>ROUND(E52*F52,2)</f>
        <v>0</v>
      </c>
      <c r="H52" s="30">
        <f>ROUND(E52-G52,2)</f>
        <v>0.37</v>
      </c>
    </row>
    <row r="53" spans="1:8" x14ac:dyDescent="0.25">
      <c r="A53" s="14" t="s">
        <v>164</v>
      </c>
      <c r="B53" s="14" t="s">
        <v>19</v>
      </c>
      <c r="C53" s="15">
        <v>2.36</v>
      </c>
      <c r="D53" s="14">
        <v>11.2011</v>
      </c>
      <c r="E53" s="30">
        <f>ROUND(C53*D53,2)</f>
        <v>26.43</v>
      </c>
      <c r="F53" s="16">
        <v>0</v>
      </c>
      <c r="G53" s="30">
        <f>ROUND(E53*F53,2)</f>
        <v>0</v>
      </c>
      <c r="H53" s="30">
        <f>ROUND(E53-G53,2)</f>
        <v>26.43</v>
      </c>
    </row>
    <row r="54" spans="1:8" x14ac:dyDescent="0.25">
      <c r="A54" s="13" t="s">
        <v>47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10.59</v>
      </c>
      <c r="D55" s="14">
        <v>1</v>
      </c>
      <c r="E55" s="30">
        <f t="shared" ref="E55:E60" si="0">ROUND(C55*D55,2)</f>
        <v>10.59</v>
      </c>
      <c r="F55" s="16">
        <v>0</v>
      </c>
      <c r="G55" s="30">
        <f t="shared" ref="G55:G60" si="1">ROUND(E55*F55,2)</f>
        <v>0</v>
      </c>
      <c r="H55" s="30">
        <f t="shared" ref="H55:H62" si="2">ROUND(E55-G55,2)</f>
        <v>10.59</v>
      </c>
    </row>
    <row r="56" spans="1:8" x14ac:dyDescent="0.25">
      <c r="A56" s="14" t="s">
        <v>38</v>
      </c>
      <c r="B56" s="14" t="s">
        <v>48</v>
      </c>
      <c r="C56" s="15">
        <v>3.22</v>
      </c>
      <c r="D56" s="14">
        <v>1</v>
      </c>
      <c r="E56" s="30">
        <f t="shared" si="0"/>
        <v>3.22</v>
      </c>
      <c r="F56" s="16">
        <v>0</v>
      </c>
      <c r="G56" s="30">
        <f t="shared" si="1"/>
        <v>0</v>
      </c>
      <c r="H56" s="30">
        <f t="shared" si="2"/>
        <v>3.22</v>
      </c>
    </row>
    <row r="57" spans="1:8" x14ac:dyDescent="0.25">
      <c r="A57" s="14" t="s">
        <v>135</v>
      </c>
      <c r="B57" s="14" t="s">
        <v>48</v>
      </c>
      <c r="C57" s="15">
        <v>5.2</v>
      </c>
      <c r="D57" s="14">
        <v>1</v>
      </c>
      <c r="E57" s="30">
        <f t="shared" si="0"/>
        <v>5.2</v>
      </c>
      <c r="F57" s="16">
        <v>0</v>
      </c>
      <c r="G57" s="30">
        <f t="shared" si="1"/>
        <v>0</v>
      </c>
      <c r="H57" s="30">
        <f t="shared" si="2"/>
        <v>5.2</v>
      </c>
    </row>
    <row r="58" spans="1:8" x14ac:dyDescent="0.25">
      <c r="A58" s="14" t="s">
        <v>91</v>
      </c>
      <c r="B58" s="14" t="s">
        <v>48</v>
      </c>
      <c r="C58" s="15">
        <v>0.2</v>
      </c>
      <c r="D58" s="14">
        <v>1</v>
      </c>
      <c r="E58" s="30">
        <f t="shared" si="0"/>
        <v>0.2</v>
      </c>
      <c r="F58" s="16">
        <v>0</v>
      </c>
      <c r="G58" s="30">
        <f t="shared" si="1"/>
        <v>0</v>
      </c>
      <c r="H58" s="30">
        <f t="shared" si="2"/>
        <v>0.2</v>
      </c>
    </row>
    <row r="59" spans="1:8" x14ac:dyDescent="0.25">
      <c r="A59" s="14" t="s">
        <v>164</v>
      </c>
      <c r="B59" s="14" t="s">
        <v>48</v>
      </c>
      <c r="C59" s="15">
        <v>21.95</v>
      </c>
      <c r="D59" s="14">
        <v>1</v>
      </c>
      <c r="E59" s="30">
        <f t="shared" si="0"/>
        <v>21.95</v>
      </c>
      <c r="F59" s="16">
        <v>0</v>
      </c>
      <c r="G59" s="30">
        <f t="shared" si="1"/>
        <v>0</v>
      </c>
      <c r="H59" s="30">
        <f t="shared" si="2"/>
        <v>21.95</v>
      </c>
    </row>
    <row r="60" spans="1:8" x14ac:dyDescent="0.25">
      <c r="A60" s="9" t="s">
        <v>49</v>
      </c>
      <c r="B60" s="9" t="s">
        <v>48</v>
      </c>
      <c r="C60" s="10">
        <v>11.01</v>
      </c>
      <c r="D60" s="9">
        <v>1</v>
      </c>
      <c r="E60" s="28">
        <f t="shared" si="0"/>
        <v>11.01</v>
      </c>
      <c r="F60" s="11">
        <v>0</v>
      </c>
      <c r="G60" s="28">
        <f t="shared" si="1"/>
        <v>0</v>
      </c>
      <c r="H60" s="28">
        <f t="shared" si="2"/>
        <v>11.01</v>
      </c>
    </row>
    <row r="61" spans="1:8" x14ac:dyDescent="0.25">
      <c r="A61" s="7" t="s">
        <v>50</v>
      </c>
      <c r="C61" s="30"/>
      <c r="E61" s="30">
        <f>SUM(E12:E60)</f>
        <v>576.23000000000025</v>
      </c>
      <c r="G61" s="12">
        <f>SUM(G12:G60)</f>
        <v>0</v>
      </c>
      <c r="H61" s="12">
        <f t="shared" si="2"/>
        <v>576.23</v>
      </c>
    </row>
    <row r="62" spans="1:8" x14ac:dyDescent="0.25">
      <c r="A62" s="7" t="s">
        <v>51</v>
      </c>
      <c r="C62" s="30"/>
      <c r="E62" s="30">
        <f>+E8-E61</f>
        <v>688.76999999999975</v>
      </c>
      <c r="G62" s="12">
        <f>+G8-G61</f>
        <v>0</v>
      </c>
      <c r="H62" s="12">
        <f t="shared" si="2"/>
        <v>688.77</v>
      </c>
    </row>
    <row r="63" spans="1:8" x14ac:dyDescent="0.25">
      <c r="A63" t="s">
        <v>12</v>
      </c>
      <c r="C63" s="30"/>
      <c r="E63" s="30"/>
    </row>
    <row r="64" spans="1:8" x14ac:dyDescent="0.25">
      <c r="A64" s="7" t="s">
        <v>52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14.82</v>
      </c>
      <c r="D65" s="14">
        <v>1</v>
      </c>
      <c r="E65" s="30">
        <f>ROUND(C65*D65,2)</f>
        <v>14.82</v>
      </c>
      <c r="F65" s="16">
        <v>0</v>
      </c>
      <c r="G65" s="30">
        <f>ROUND(E65*F65,2)</f>
        <v>0</v>
      </c>
      <c r="H65" s="30">
        <f t="shared" ref="H65:H72" si="3">ROUND(E65-G65,2)</f>
        <v>14.82</v>
      </c>
    </row>
    <row r="66" spans="1:8" x14ac:dyDescent="0.25">
      <c r="A66" s="14" t="s">
        <v>38</v>
      </c>
      <c r="B66" s="14" t="s">
        <v>48</v>
      </c>
      <c r="C66" s="15">
        <v>18.91</v>
      </c>
      <c r="D66" s="14">
        <v>1</v>
      </c>
      <c r="E66" s="30">
        <f>ROUND(C66*D66,2)</f>
        <v>18.91</v>
      </c>
      <c r="F66" s="16">
        <v>0</v>
      </c>
      <c r="G66" s="30">
        <f>ROUND(E66*F66,2)</f>
        <v>0</v>
      </c>
      <c r="H66" s="30">
        <f t="shared" si="3"/>
        <v>18.91</v>
      </c>
    </row>
    <row r="67" spans="1:8" x14ac:dyDescent="0.25">
      <c r="A67" s="14" t="s">
        <v>135</v>
      </c>
      <c r="B67" s="14" t="s">
        <v>48</v>
      </c>
      <c r="C67" s="15">
        <v>19.3</v>
      </c>
      <c r="D67" s="14">
        <v>1</v>
      </c>
      <c r="E67" s="30">
        <f>ROUND(C67*D67,2)</f>
        <v>19.3</v>
      </c>
      <c r="F67" s="16">
        <v>0</v>
      </c>
      <c r="G67" s="30">
        <f>ROUND(E67*F67,2)</f>
        <v>0</v>
      </c>
      <c r="H67" s="30">
        <f t="shared" si="3"/>
        <v>19.3</v>
      </c>
    </row>
    <row r="68" spans="1:8" x14ac:dyDescent="0.25">
      <c r="A68" s="14" t="s">
        <v>91</v>
      </c>
      <c r="B68" s="14" t="s">
        <v>48</v>
      </c>
      <c r="C68" s="15">
        <v>1.26</v>
      </c>
      <c r="D68" s="14">
        <v>1</v>
      </c>
      <c r="E68" s="30">
        <f>ROUND(C68*D68,2)</f>
        <v>1.26</v>
      </c>
      <c r="F68" s="16">
        <v>0</v>
      </c>
      <c r="G68" s="30">
        <f>ROUND(E68*F68,2)</f>
        <v>0</v>
      </c>
      <c r="H68" s="30">
        <f t="shared" si="3"/>
        <v>1.26</v>
      </c>
    </row>
    <row r="69" spans="1:8" x14ac:dyDescent="0.25">
      <c r="A69" s="9" t="s">
        <v>164</v>
      </c>
      <c r="B69" s="9" t="s">
        <v>48</v>
      </c>
      <c r="C69" s="10">
        <v>68.7</v>
      </c>
      <c r="D69" s="9">
        <v>1</v>
      </c>
      <c r="E69" s="28">
        <f>ROUND(C69*D69,2)</f>
        <v>68.7</v>
      </c>
      <c r="F69" s="11">
        <v>0</v>
      </c>
      <c r="G69" s="28">
        <f>ROUND(E69*F69,2)</f>
        <v>0</v>
      </c>
      <c r="H69" s="28">
        <f t="shared" si="3"/>
        <v>68.7</v>
      </c>
    </row>
    <row r="70" spans="1:8" x14ac:dyDescent="0.25">
      <c r="A70" s="7" t="s">
        <v>53</v>
      </c>
      <c r="C70" s="30"/>
      <c r="E70" s="30">
        <f>SUM(E65:E69)</f>
        <v>122.99000000000001</v>
      </c>
      <c r="G70" s="12">
        <f>SUM(G65:G69)</f>
        <v>0</v>
      </c>
      <c r="H70" s="12">
        <f t="shared" si="3"/>
        <v>122.99</v>
      </c>
    </row>
    <row r="71" spans="1:8" x14ac:dyDescent="0.25">
      <c r="A71" s="7" t="s">
        <v>54</v>
      </c>
      <c r="C71" s="30"/>
      <c r="E71" s="30">
        <f>+E61+E70</f>
        <v>699.22000000000025</v>
      </c>
      <c r="G71" s="12">
        <f>+G61+G70</f>
        <v>0</v>
      </c>
      <c r="H71" s="12">
        <f t="shared" si="3"/>
        <v>699.22</v>
      </c>
    </row>
    <row r="72" spans="1:8" x14ac:dyDescent="0.25">
      <c r="A72" s="7" t="s">
        <v>55</v>
      </c>
      <c r="C72" s="30"/>
      <c r="E72" s="30">
        <f>+E8-E71</f>
        <v>565.77999999999975</v>
      </c>
      <c r="G72" s="12">
        <f>+G8-G71</f>
        <v>0</v>
      </c>
      <c r="H72" s="12">
        <f t="shared" si="3"/>
        <v>565.78</v>
      </c>
    </row>
    <row r="73" spans="1:8" x14ac:dyDescent="0.25">
      <c r="A73" t="s">
        <v>120</v>
      </c>
      <c r="C73" s="30"/>
      <c r="E73" s="30"/>
    </row>
    <row r="74" spans="1:8" x14ac:dyDescent="0.25">
      <c r="A74" t="s">
        <v>403</v>
      </c>
      <c r="C74" s="30"/>
      <c r="E74" s="30"/>
    </row>
    <row r="75" spans="1:8" x14ac:dyDescent="0.25">
      <c r="C75" s="30"/>
      <c r="E75" s="30"/>
    </row>
    <row r="76" spans="1:8" x14ac:dyDescent="0.25">
      <c r="A76" s="7" t="s">
        <v>121</v>
      </c>
      <c r="C76" s="30"/>
      <c r="E76" s="30"/>
    </row>
    <row r="77" spans="1:8" x14ac:dyDescent="0.25">
      <c r="A77" s="7" t="s">
        <v>122</v>
      </c>
      <c r="C77" s="30"/>
      <c r="E77" s="30"/>
    </row>
    <row r="99" spans="1:5" x14ac:dyDescent="0.25">
      <c r="A99" s="7" t="s">
        <v>50</v>
      </c>
      <c r="E99" s="34">
        <f>VLOOKUP(A99,$A$1:$H$98,5,FALSE)</f>
        <v>576.23000000000025</v>
      </c>
    </row>
    <row r="100" spans="1:5" x14ac:dyDescent="0.25">
      <c r="A100" s="7" t="s">
        <v>301</v>
      </c>
      <c r="E100" s="34">
        <f>VLOOKUP(A100,$A$1:$H$98,5,FALSE)</f>
        <v>122.99000000000001</v>
      </c>
    </row>
    <row r="101" spans="1:5" x14ac:dyDescent="0.25">
      <c r="A101" s="7" t="s">
        <v>302</v>
      </c>
      <c r="E101" s="34">
        <f t="shared" ref="E101" si="4">VLOOKUP(A101,$A$1:$H$98,5,FALSE)</f>
        <v>699.22000000000025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565.77999999999975</v>
      </c>
    </row>
    <row r="104" spans="1:5" x14ac:dyDescent="0.25">
      <c r="A104" s="39" t="s">
        <v>263</v>
      </c>
      <c r="B104" s="40"/>
      <c r="C104" s="40"/>
      <c r="D104" s="39" t="s">
        <v>264</v>
      </c>
    </row>
    <row r="105" spans="1:5" x14ac:dyDescent="0.25">
      <c r="B105" s="34">
        <f>E102</f>
        <v>565.77999999999975</v>
      </c>
      <c r="E105" s="34">
        <f>E102</f>
        <v>565.77999999999975</v>
      </c>
    </row>
    <row r="106" spans="1:5" x14ac:dyDescent="0.25">
      <c r="A106">
        <f>A107-Calculator!$B$15</f>
        <v>205</v>
      </c>
      <c r="B106">
        <f t="dataTable" ref="B106:B112" dt2D="0" dtr="0" r1="D7" ca="1"/>
        <v>482.97999999999979</v>
      </c>
      <c r="D106">
        <f>D107-Calculator!$B$27</f>
        <v>145</v>
      </c>
      <c r="E106">
        <f t="dataTable" ref="E106:E112" dt2D="0" dtr="0" r1="D7"/>
        <v>151.77999999999975</v>
      </c>
    </row>
    <row r="107" spans="1:5" x14ac:dyDescent="0.25">
      <c r="A107">
        <f>A108-Calculator!$B$15</f>
        <v>210</v>
      </c>
      <c r="B107">
        <v>510.57999999999981</v>
      </c>
      <c r="D107">
        <f>D108-Calculator!$B$27</f>
        <v>150</v>
      </c>
      <c r="E107">
        <v>179.37999999999977</v>
      </c>
    </row>
    <row r="108" spans="1:5" x14ac:dyDescent="0.25">
      <c r="A108">
        <f>A109-Calculator!$B$15</f>
        <v>215</v>
      </c>
      <c r="B108">
        <v>538.17999999999984</v>
      </c>
      <c r="D108">
        <f>D109-Calculator!$B$27</f>
        <v>155</v>
      </c>
      <c r="E108">
        <v>206.97999999999979</v>
      </c>
    </row>
    <row r="109" spans="1:5" x14ac:dyDescent="0.25">
      <c r="A109">
        <f>Calculator!B10</f>
        <v>220</v>
      </c>
      <c r="B109">
        <v>565.77999999999975</v>
      </c>
      <c r="D109">
        <f>Calculator!B22</f>
        <v>160</v>
      </c>
      <c r="E109">
        <v>234.57999999999981</v>
      </c>
    </row>
    <row r="110" spans="1:5" x14ac:dyDescent="0.25">
      <c r="A110">
        <f>A109+Calculator!$B$15</f>
        <v>225</v>
      </c>
      <c r="B110">
        <v>593.37999999999977</v>
      </c>
      <c r="D110">
        <f>D109+Calculator!$B$27</f>
        <v>165</v>
      </c>
      <c r="E110">
        <v>262.17999999999984</v>
      </c>
    </row>
    <row r="111" spans="1:5" x14ac:dyDescent="0.25">
      <c r="A111">
        <f>A110+Calculator!$B$15</f>
        <v>230</v>
      </c>
      <c r="B111">
        <v>620.97999999999979</v>
      </c>
      <c r="D111">
        <f>D110+Calculator!$B$27</f>
        <v>170</v>
      </c>
      <c r="E111">
        <v>289.77999999999975</v>
      </c>
    </row>
    <row r="112" spans="1:5" x14ac:dyDescent="0.25">
      <c r="A112">
        <f>A111+Calculator!$B$15</f>
        <v>235</v>
      </c>
      <c r="B112">
        <v>648.57999999999981</v>
      </c>
      <c r="D112">
        <f>D111+Calculator!$B$27</f>
        <v>175</v>
      </c>
      <c r="E112">
        <v>317.37999999999977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0897-BD78-4C57-A97C-34B563ABC29F}">
  <dimension ref="A1:H112"/>
  <sheetViews>
    <sheetView topLeftCell="A98" workbookViewId="0">
      <selection activeCell="I2" sqref="I2"/>
    </sheetView>
  </sheetViews>
  <sheetFormatPr defaultRowHeight="15" x14ac:dyDescent="0.25"/>
  <cols>
    <col min="1" max="1" width="21.7109375" customWidth="1"/>
    <col min="4" max="4" width="10.28515625" bestFit="1" customWidth="1"/>
    <col min="5" max="5" width="14.5703125" bestFit="1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406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IF(Calculator!B7="Corn",Calculator!B10,IF(Calculator!B19="Corn",Calculator!B22,170))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</v>
      </c>
      <c r="E13" s="30">
        <f>ROUND(C13*D13,2)</f>
        <v>5.6</v>
      </c>
      <c r="F13" s="16">
        <v>0</v>
      </c>
      <c r="G13" s="30">
        <f>ROUND(E13*F13,2)</f>
        <v>0</v>
      </c>
      <c r="H13" s="30">
        <f>ROUND(E13-G13,2)</f>
        <v>5.6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159</v>
      </c>
      <c r="B15" s="14" t="s">
        <v>21</v>
      </c>
      <c r="C15" s="15">
        <v>35.880000000000003</v>
      </c>
      <c r="D15" s="14">
        <v>1.63</v>
      </c>
      <c r="E15" s="30">
        <f>ROUND(C15*D15,2)</f>
        <v>58.48</v>
      </c>
      <c r="F15" s="16">
        <v>0</v>
      </c>
      <c r="G15" s="30">
        <f>ROUND(E15*F15,2)</f>
        <v>0</v>
      </c>
      <c r="H15" s="30">
        <f>ROUND(E15-G15,2)</f>
        <v>58.48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1.25</v>
      </c>
      <c r="E16" s="30">
        <f>ROUND(C16*D16,2)</f>
        <v>32.880000000000003</v>
      </c>
      <c r="F16" s="16">
        <v>0</v>
      </c>
      <c r="G16" s="30">
        <f>ROUND(E16*F16,2)</f>
        <v>0</v>
      </c>
      <c r="H16" s="30">
        <f>ROUND(E16-G16,2)</f>
        <v>32.880000000000003</v>
      </c>
    </row>
    <row r="17" spans="1:8" x14ac:dyDescent="0.25">
      <c r="A17" s="14" t="s">
        <v>150</v>
      </c>
      <c r="B17" s="14" t="s">
        <v>19</v>
      </c>
      <c r="C17" s="15">
        <v>3.68</v>
      </c>
      <c r="D17" s="14">
        <v>5</v>
      </c>
      <c r="E17" s="30">
        <f>ROUND(C17*D17,2)</f>
        <v>18.399999999999999</v>
      </c>
      <c r="F17" s="16">
        <v>0</v>
      </c>
      <c r="G17" s="30">
        <f>ROUND(E17*F17,2)</f>
        <v>0</v>
      </c>
      <c r="H17" s="30">
        <f>ROUND(E17-G17,2)</f>
        <v>18.399999999999999</v>
      </c>
    </row>
    <row r="18" spans="1:8" x14ac:dyDescent="0.25">
      <c r="A18" s="14" t="s">
        <v>103</v>
      </c>
      <c r="B18" s="14" t="s">
        <v>19</v>
      </c>
      <c r="C18" s="15">
        <v>2.1</v>
      </c>
      <c r="D18" s="14">
        <v>43.834800000000001</v>
      </c>
      <c r="E18" s="30">
        <f>ROUND(C18*D18,2)</f>
        <v>92.05</v>
      </c>
      <c r="F18" s="16">
        <v>0</v>
      </c>
      <c r="G18" s="30">
        <f>ROUND(E18*F18,2)</f>
        <v>0</v>
      </c>
      <c r="H18" s="30">
        <f>ROUND(E18-G18,2)</f>
        <v>92.05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0.11</v>
      </c>
      <c r="D20" s="14">
        <v>32</v>
      </c>
      <c r="E20" s="30">
        <f>ROUND(C20*D20,2)</f>
        <v>3.52</v>
      </c>
      <c r="F20" s="16">
        <v>0</v>
      </c>
      <c r="G20" s="30">
        <f>ROUND(E20*F20,2)</f>
        <v>0</v>
      </c>
      <c r="H20" s="30">
        <f>ROUND(E20-G20,2)</f>
        <v>3.52</v>
      </c>
    </row>
    <row r="21" spans="1:8" x14ac:dyDescent="0.25">
      <c r="A21" s="14" t="s">
        <v>59</v>
      </c>
      <c r="B21" s="14" t="s">
        <v>26</v>
      </c>
      <c r="C21" s="15">
        <v>11</v>
      </c>
      <c r="D21" s="14">
        <v>0.5</v>
      </c>
      <c r="E21" s="30">
        <f>ROUND(C21*D21,2)</f>
        <v>5.5</v>
      </c>
      <c r="F21" s="16">
        <v>0</v>
      </c>
      <c r="G21" s="30">
        <f>ROUND(E21*F21,2)</f>
        <v>0</v>
      </c>
      <c r="H21" s="30">
        <f>ROUND(E21-G21,2)</f>
        <v>5.5</v>
      </c>
    </row>
    <row r="22" spans="1:8" x14ac:dyDescent="0.25">
      <c r="A22" s="14" t="s">
        <v>104</v>
      </c>
      <c r="B22" s="14" t="s">
        <v>26</v>
      </c>
      <c r="C22" s="15">
        <v>12.73</v>
      </c>
      <c r="D22" s="14">
        <v>1</v>
      </c>
      <c r="E22" s="30">
        <f>ROUND(C22*D22,2)</f>
        <v>12.73</v>
      </c>
      <c r="F22" s="16">
        <v>0</v>
      </c>
      <c r="G22" s="30">
        <f>ROUND(E22*F22,2)</f>
        <v>0</v>
      </c>
      <c r="H22" s="30">
        <f>ROUND(E22-G22,2)</f>
        <v>12.73</v>
      </c>
    </row>
    <row r="23" spans="1:8" x14ac:dyDescent="0.25">
      <c r="A23" s="14" t="s">
        <v>128</v>
      </c>
      <c r="B23" s="14" t="s">
        <v>26</v>
      </c>
      <c r="C23" s="15">
        <v>1.67</v>
      </c>
      <c r="D23" s="14">
        <v>4</v>
      </c>
      <c r="E23" s="30">
        <f>ROUND(C23*D23,2)</f>
        <v>6.68</v>
      </c>
      <c r="F23" s="16">
        <v>0</v>
      </c>
      <c r="G23" s="30">
        <f>ROUND(E23*F23,2)</f>
        <v>0</v>
      </c>
      <c r="H23" s="30">
        <f>ROUND(E23-G23,2)</f>
        <v>6.68</v>
      </c>
    </row>
    <row r="24" spans="1:8" x14ac:dyDescent="0.25">
      <c r="A24" s="14" t="s">
        <v>129</v>
      </c>
      <c r="B24" s="14" t="s">
        <v>26</v>
      </c>
      <c r="C24" s="15">
        <v>5.82</v>
      </c>
      <c r="D24" s="14">
        <v>3.6</v>
      </c>
      <c r="E24" s="30">
        <f>ROUND(C24*D24,2)</f>
        <v>20.95</v>
      </c>
      <c r="F24" s="16">
        <v>0</v>
      </c>
      <c r="G24" s="30">
        <f>ROUND(E24*F24,2)</f>
        <v>0</v>
      </c>
      <c r="H24" s="30">
        <f>ROUND(E24-G24,2)</f>
        <v>20.95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110</v>
      </c>
      <c r="B26" s="14" t="s">
        <v>18</v>
      </c>
      <c r="C26" s="15">
        <v>0.86</v>
      </c>
      <c r="D26" s="14">
        <v>6.4020000000000001</v>
      </c>
      <c r="E26" s="30">
        <f>ROUND(C26*D26,2)</f>
        <v>5.51</v>
      </c>
      <c r="F26" s="16">
        <v>0</v>
      </c>
      <c r="G26" s="30">
        <f>ROUND(E26*F26,2)</f>
        <v>0</v>
      </c>
      <c r="H26" s="30">
        <f>ROUND(E26-G26,2)</f>
        <v>5.51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152</v>
      </c>
      <c r="B28" s="14" t="s">
        <v>60</v>
      </c>
      <c r="C28" s="15">
        <v>3.75</v>
      </c>
      <c r="D28" s="14">
        <v>28</v>
      </c>
      <c r="E28" s="30">
        <f>ROUND(C28*D28,2)</f>
        <v>105</v>
      </c>
      <c r="F28" s="16">
        <v>0</v>
      </c>
      <c r="G28" s="30">
        <f>ROUND(E28*F28,2)</f>
        <v>0</v>
      </c>
      <c r="H28" s="30">
        <f>ROUND(E28-G28,2)</f>
        <v>105</v>
      </c>
    </row>
    <row r="29" spans="1:8" x14ac:dyDescent="0.25">
      <c r="A29" s="13" t="s">
        <v>132</v>
      </c>
      <c r="C29" s="30"/>
      <c r="E29" s="30"/>
    </row>
    <row r="30" spans="1:8" x14ac:dyDescent="0.25">
      <c r="A30" s="14" t="s">
        <v>133</v>
      </c>
      <c r="B30" s="14" t="s">
        <v>125</v>
      </c>
      <c r="C30" s="15">
        <v>0.23</v>
      </c>
      <c r="D30" s="14">
        <f>D7</f>
        <v>220</v>
      </c>
      <c r="E30" s="30">
        <f>ROUND(C30*D30,2)</f>
        <v>50.6</v>
      </c>
      <c r="F30" s="16">
        <v>0</v>
      </c>
      <c r="G30" s="30">
        <f>ROUND(E30*F30,2)</f>
        <v>0</v>
      </c>
      <c r="H30" s="30">
        <f>ROUND(E30-G30,2)</f>
        <v>50.6</v>
      </c>
    </row>
    <row r="31" spans="1:8" x14ac:dyDescent="0.25">
      <c r="A31" s="13" t="s">
        <v>34</v>
      </c>
      <c r="C31" s="30"/>
      <c r="E31" s="30"/>
    </row>
    <row r="32" spans="1:8" x14ac:dyDescent="0.25">
      <c r="A32" s="14" t="s">
        <v>35</v>
      </c>
      <c r="B32" s="14" t="s">
        <v>36</v>
      </c>
      <c r="C32" s="15">
        <v>59</v>
      </c>
      <c r="D32" s="14">
        <v>0.66600000000000004</v>
      </c>
      <c r="E32" s="30">
        <f>ROUND(C32*D32,2)</f>
        <v>39.29</v>
      </c>
      <c r="F32" s="16">
        <v>0</v>
      </c>
      <c r="G32" s="30">
        <f>ROUND(E32*F32,2)</f>
        <v>0</v>
      </c>
      <c r="H32" s="30">
        <f>ROUND(E32-G32,2)</f>
        <v>39.29</v>
      </c>
    </row>
    <row r="33" spans="1:8" x14ac:dyDescent="0.25">
      <c r="A33" s="13" t="s">
        <v>116</v>
      </c>
      <c r="C33" s="30"/>
      <c r="E33" s="30"/>
    </row>
    <row r="34" spans="1:8" x14ac:dyDescent="0.25">
      <c r="A34" s="14" t="s">
        <v>134</v>
      </c>
      <c r="B34" s="14" t="s">
        <v>48</v>
      </c>
      <c r="C34" s="15">
        <v>6</v>
      </c>
      <c r="D34" s="14">
        <v>1</v>
      </c>
      <c r="E34" s="30">
        <f>ROUND(C34*D34,2)</f>
        <v>6</v>
      </c>
      <c r="F34" s="16">
        <v>0</v>
      </c>
      <c r="G34" s="30">
        <f>ROUND(E34*F34,2)</f>
        <v>0</v>
      </c>
      <c r="H34" s="30">
        <f>ROUND(E34-G34,2)</f>
        <v>6</v>
      </c>
    </row>
    <row r="35" spans="1:8" x14ac:dyDescent="0.25">
      <c r="A35" s="13" t="s">
        <v>118</v>
      </c>
      <c r="C35" s="30"/>
      <c r="E35" s="30"/>
    </row>
    <row r="36" spans="1:8" x14ac:dyDescent="0.25">
      <c r="A36" s="14" t="s">
        <v>119</v>
      </c>
      <c r="B36" s="14" t="s">
        <v>48</v>
      </c>
      <c r="C36" s="15">
        <v>10</v>
      </c>
      <c r="D36" s="14">
        <v>0.33300000000000002</v>
      </c>
      <c r="E36" s="30">
        <f>ROUND(C36*D36,2)</f>
        <v>3.33</v>
      </c>
      <c r="F36" s="16">
        <v>0</v>
      </c>
      <c r="G36" s="30">
        <f>ROUND(E36*F36,2)</f>
        <v>0</v>
      </c>
      <c r="H36" s="30">
        <f>ROUND(E36-G36,2)</f>
        <v>3.33</v>
      </c>
    </row>
    <row r="37" spans="1:8" x14ac:dyDescent="0.25">
      <c r="A37" s="13" t="s">
        <v>37</v>
      </c>
      <c r="C37" s="30"/>
      <c r="E37" s="30"/>
    </row>
    <row r="38" spans="1:8" x14ac:dyDescent="0.25">
      <c r="A38" s="14" t="s">
        <v>38</v>
      </c>
      <c r="B38" s="14" t="s">
        <v>39</v>
      </c>
      <c r="C38" s="15">
        <v>15.27</v>
      </c>
      <c r="D38" s="14">
        <v>0.36170000000000002</v>
      </c>
      <c r="E38" s="30">
        <f>ROUND(C38*D38,2)</f>
        <v>5.52</v>
      </c>
      <c r="F38" s="16">
        <v>0</v>
      </c>
      <c r="G38" s="30">
        <f>ROUND(E38*F38,2)</f>
        <v>0</v>
      </c>
      <c r="H38" s="30">
        <f>ROUND(E38-G38,2)</f>
        <v>5.52</v>
      </c>
    </row>
    <row r="39" spans="1:8" x14ac:dyDescent="0.25">
      <c r="A39" s="14" t="s">
        <v>135</v>
      </c>
      <c r="B39" s="14" t="s">
        <v>39</v>
      </c>
      <c r="C39" s="15">
        <v>15.27</v>
      </c>
      <c r="D39" s="14">
        <v>0.12770000000000001</v>
      </c>
      <c r="E39" s="30">
        <f>ROUND(C39*D39,2)</f>
        <v>1.95</v>
      </c>
      <c r="F39" s="16">
        <v>0</v>
      </c>
      <c r="G39" s="30">
        <f>ROUND(E39*F39,2)</f>
        <v>0</v>
      </c>
      <c r="H39" s="30">
        <f>ROUND(E39-G39,2)</f>
        <v>1.95</v>
      </c>
    </row>
    <row r="40" spans="1:8" x14ac:dyDescent="0.25">
      <c r="A40" s="13" t="s">
        <v>43</v>
      </c>
      <c r="C40" s="30"/>
      <c r="E40" s="30"/>
    </row>
    <row r="41" spans="1:8" x14ac:dyDescent="0.25">
      <c r="A41" s="14" t="s">
        <v>42</v>
      </c>
      <c r="B41" s="14" t="s">
        <v>39</v>
      </c>
      <c r="C41" s="15">
        <v>9.06</v>
      </c>
      <c r="D41" s="14">
        <v>0.1832</v>
      </c>
      <c r="E41" s="30">
        <f>ROUND(C41*D41,2)</f>
        <v>1.66</v>
      </c>
      <c r="F41" s="16">
        <v>0</v>
      </c>
      <c r="G41" s="30">
        <f>ROUND(E41*F41,2)</f>
        <v>0</v>
      </c>
      <c r="H41" s="30">
        <f>ROUND(E41-G41,2)</f>
        <v>1.66</v>
      </c>
    </row>
    <row r="42" spans="1:8" x14ac:dyDescent="0.25">
      <c r="A42" s="14" t="s">
        <v>44</v>
      </c>
      <c r="B42" s="14" t="s">
        <v>39</v>
      </c>
      <c r="C42" s="15">
        <v>15.28</v>
      </c>
      <c r="D42" s="14">
        <v>0.44040000000000001</v>
      </c>
      <c r="E42" s="30">
        <f>ROUND(C42*D42,2)</f>
        <v>6.73</v>
      </c>
      <c r="F42" s="16">
        <v>0</v>
      </c>
      <c r="G42" s="30">
        <f>ROUND(E42*F42,2)</f>
        <v>0</v>
      </c>
      <c r="H42" s="30">
        <f>ROUND(E42-G42,2)</f>
        <v>6.73</v>
      </c>
    </row>
    <row r="43" spans="1:8" x14ac:dyDescent="0.25">
      <c r="A43" s="13" t="s">
        <v>45</v>
      </c>
      <c r="C43" s="30"/>
      <c r="E43" s="30"/>
    </row>
    <row r="44" spans="1:8" x14ac:dyDescent="0.25">
      <c r="A44" s="14" t="s">
        <v>38</v>
      </c>
      <c r="B44" s="14" t="s">
        <v>19</v>
      </c>
      <c r="C44" s="15">
        <v>2.36</v>
      </c>
      <c r="D44" s="14">
        <v>4.1883999999999997</v>
      </c>
      <c r="E44" s="30">
        <f>ROUND(C44*D44,2)</f>
        <v>9.8800000000000008</v>
      </c>
      <c r="F44" s="16">
        <v>0</v>
      </c>
      <c r="G44" s="30">
        <f>ROUND(E44*F44,2)</f>
        <v>0</v>
      </c>
      <c r="H44" s="30">
        <f>ROUND(E44-G44,2)</f>
        <v>9.8800000000000008</v>
      </c>
    </row>
    <row r="45" spans="1:8" x14ac:dyDescent="0.25">
      <c r="A45" s="14" t="s">
        <v>135</v>
      </c>
      <c r="B45" s="14" t="s">
        <v>19</v>
      </c>
      <c r="C45" s="15">
        <v>2.36</v>
      </c>
      <c r="D45" s="14">
        <v>1.742</v>
      </c>
      <c r="E45" s="30">
        <f>ROUND(C45*D45,2)</f>
        <v>4.1100000000000003</v>
      </c>
      <c r="F45" s="16">
        <v>0</v>
      </c>
      <c r="G45" s="30">
        <f>ROUND(E45*F45,2)</f>
        <v>0</v>
      </c>
      <c r="H45" s="30">
        <f>ROUND(E45-G45,2)</f>
        <v>4.1100000000000003</v>
      </c>
    </row>
    <row r="46" spans="1:8" x14ac:dyDescent="0.25">
      <c r="A46" s="13" t="s">
        <v>47</v>
      </c>
      <c r="C46" s="30"/>
      <c r="E46" s="30"/>
    </row>
    <row r="47" spans="1:8" x14ac:dyDescent="0.25">
      <c r="A47" s="14" t="s">
        <v>42</v>
      </c>
      <c r="B47" s="14" t="s">
        <v>48</v>
      </c>
      <c r="C47" s="15">
        <v>9.01</v>
      </c>
      <c r="D47" s="14">
        <v>1</v>
      </c>
      <c r="E47" s="30">
        <f>ROUND(C47*D47,2)</f>
        <v>9.01</v>
      </c>
      <c r="F47" s="16">
        <v>0</v>
      </c>
      <c r="G47" s="30">
        <f>ROUND(E47*F47,2)</f>
        <v>0</v>
      </c>
      <c r="H47" s="30">
        <f t="shared" ref="H47:H52" si="0">ROUND(E47-G47,2)</f>
        <v>9.01</v>
      </c>
    </row>
    <row r="48" spans="1:8" x14ac:dyDescent="0.25">
      <c r="A48" s="14" t="s">
        <v>38</v>
      </c>
      <c r="B48" s="14" t="s">
        <v>48</v>
      </c>
      <c r="C48" s="15">
        <v>2.82</v>
      </c>
      <c r="D48" s="14">
        <v>1</v>
      </c>
      <c r="E48" s="30">
        <f>ROUND(C48*D48,2)</f>
        <v>2.82</v>
      </c>
      <c r="F48" s="16">
        <v>0</v>
      </c>
      <c r="G48" s="30">
        <f>ROUND(E48*F48,2)</f>
        <v>0</v>
      </c>
      <c r="H48" s="30">
        <f t="shared" si="0"/>
        <v>2.82</v>
      </c>
    </row>
    <row r="49" spans="1:8" x14ac:dyDescent="0.25">
      <c r="A49" s="14" t="s">
        <v>135</v>
      </c>
      <c r="B49" s="14" t="s">
        <v>48</v>
      </c>
      <c r="C49" s="15">
        <v>5.2</v>
      </c>
      <c r="D49" s="14">
        <v>1</v>
      </c>
      <c r="E49" s="30">
        <f>ROUND(C49*D49,2)</f>
        <v>5.2</v>
      </c>
      <c r="F49" s="16">
        <v>0</v>
      </c>
      <c r="G49" s="30">
        <f>ROUND(E49*F49,2)</f>
        <v>0</v>
      </c>
      <c r="H49" s="30">
        <f t="shared" si="0"/>
        <v>5.2</v>
      </c>
    </row>
    <row r="50" spans="1:8" x14ac:dyDescent="0.25">
      <c r="A50" s="9" t="s">
        <v>49</v>
      </c>
      <c r="B50" s="9" t="s">
        <v>48</v>
      </c>
      <c r="C50" s="10">
        <v>9.5</v>
      </c>
      <c r="D50" s="9">
        <v>1</v>
      </c>
      <c r="E50" s="28">
        <f>ROUND(C50*D50,2)</f>
        <v>9.5</v>
      </c>
      <c r="F50" s="11">
        <v>0</v>
      </c>
      <c r="G50" s="28">
        <f>ROUND(E50*F50,2)</f>
        <v>0</v>
      </c>
      <c r="H50" s="28">
        <f t="shared" si="0"/>
        <v>9.5</v>
      </c>
    </row>
    <row r="51" spans="1:8" x14ac:dyDescent="0.25">
      <c r="A51" s="7" t="s">
        <v>50</v>
      </c>
      <c r="C51" s="30"/>
      <c r="E51" s="30">
        <f>SUM(E12:E50)</f>
        <v>529.9000000000002</v>
      </c>
      <c r="G51" s="12">
        <f>SUM(G12:G50)</f>
        <v>0</v>
      </c>
      <c r="H51" s="12">
        <f t="shared" si="0"/>
        <v>529.9</v>
      </c>
    </row>
    <row r="52" spans="1:8" x14ac:dyDescent="0.25">
      <c r="A52" s="7" t="s">
        <v>51</v>
      </c>
      <c r="C52" s="30"/>
      <c r="E52" s="30">
        <f>+E8-E51</f>
        <v>735.0999999999998</v>
      </c>
      <c r="G52" s="12">
        <f>+G8-G51</f>
        <v>0</v>
      </c>
      <c r="H52" s="12">
        <f t="shared" si="0"/>
        <v>735.1</v>
      </c>
    </row>
    <row r="53" spans="1:8" x14ac:dyDescent="0.25">
      <c r="A53" t="s">
        <v>12</v>
      </c>
      <c r="C53" s="30"/>
      <c r="E53" s="30"/>
    </row>
    <row r="54" spans="1:8" x14ac:dyDescent="0.25">
      <c r="A54" s="7" t="s">
        <v>52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11.14</v>
      </c>
      <c r="D55" s="14">
        <v>1</v>
      </c>
      <c r="E55" s="30">
        <f>ROUND(C55*D55,2)</f>
        <v>11.14</v>
      </c>
      <c r="F55" s="16">
        <v>0</v>
      </c>
      <c r="G55" s="30">
        <f>ROUND(E55*F55,2)</f>
        <v>0</v>
      </c>
      <c r="H55" s="30">
        <f t="shared" ref="H55:H60" si="1">ROUND(E55-G55,2)</f>
        <v>11.14</v>
      </c>
    </row>
    <row r="56" spans="1:8" x14ac:dyDescent="0.25">
      <c r="A56" s="14" t="s">
        <v>38</v>
      </c>
      <c r="B56" s="14" t="s">
        <v>48</v>
      </c>
      <c r="C56" s="15">
        <v>16.52</v>
      </c>
      <c r="D56" s="14">
        <v>1</v>
      </c>
      <c r="E56" s="30">
        <f>ROUND(C56*D56,2)</f>
        <v>16.52</v>
      </c>
      <c r="F56" s="16">
        <v>0</v>
      </c>
      <c r="G56" s="30">
        <f>ROUND(E56*F56,2)</f>
        <v>0</v>
      </c>
      <c r="H56" s="30">
        <f t="shared" si="1"/>
        <v>16.52</v>
      </c>
    </row>
    <row r="57" spans="1:8" x14ac:dyDescent="0.25">
      <c r="A57" s="9" t="s">
        <v>135</v>
      </c>
      <c r="B57" s="9" t="s">
        <v>48</v>
      </c>
      <c r="C57" s="10">
        <v>19.3</v>
      </c>
      <c r="D57" s="9">
        <v>1</v>
      </c>
      <c r="E57" s="28">
        <f>ROUND(C57*D57,2)</f>
        <v>19.3</v>
      </c>
      <c r="F57" s="11">
        <v>0</v>
      </c>
      <c r="G57" s="28">
        <f>ROUND(E57*F57,2)</f>
        <v>0</v>
      </c>
      <c r="H57" s="28">
        <f t="shared" si="1"/>
        <v>19.3</v>
      </c>
    </row>
    <row r="58" spans="1:8" x14ac:dyDescent="0.25">
      <c r="A58" s="7" t="s">
        <v>53</v>
      </c>
      <c r="C58" s="30"/>
      <c r="E58" s="30">
        <f>SUM(E55:E57)</f>
        <v>46.96</v>
      </c>
      <c r="G58" s="12">
        <f>SUM(G55:G57)</f>
        <v>0</v>
      </c>
      <c r="H58" s="12">
        <f t="shared" si="1"/>
        <v>46.96</v>
      </c>
    </row>
    <row r="59" spans="1:8" x14ac:dyDescent="0.25">
      <c r="A59" s="7" t="s">
        <v>54</v>
      </c>
      <c r="C59" s="30"/>
      <c r="E59" s="30">
        <f>+E51+E58</f>
        <v>576.86000000000024</v>
      </c>
      <c r="G59" s="12">
        <f>+G51+G58</f>
        <v>0</v>
      </c>
      <c r="H59" s="12">
        <f t="shared" si="1"/>
        <v>576.86</v>
      </c>
    </row>
    <row r="60" spans="1:8" x14ac:dyDescent="0.25">
      <c r="A60" s="7" t="s">
        <v>55</v>
      </c>
      <c r="C60" s="30"/>
      <c r="E60" s="30">
        <f>+E8-E59</f>
        <v>688.13999999999976</v>
      </c>
      <c r="G60" s="12">
        <f>+G8-G59</f>
        <v>0</v>
      </c>
      <c r="H60" s="12">
        <f t="shared" si="1"/>
        <v>688.14</v>
      </c>
    </row>
    <row r="61" spans="1:8" x14ac:dyDescent="0.25">
      <c r="A61" t="s">
        <v>120</v>
      </c>
      <c r="C61" s="30"/>
      <c r="E61" s="30"/>
    </row>
    <row r="62" spans="1:8" x14ac:dyDescent="0.25">
      <c r="A62" t="s">
        <v>403</v>
      </c>
      <c r="C62" s="30"/>
      <c r="E62" s="30"/>
    </row>
    <row r="63" spans="1:8" x14ac:dyDescent="0.25">
      <c r="C63" s="30"/>
      <c r="E63" s="30"/>
    </row>
    <row r="64" spans="1:8" x14ac:dyDescent="0.25">
      <c r="A64" s="7" t="s">
        <v>121</v>
      </c>
      <c r="C64" s="30"/>
      <c r="E64" s="30"/>
    </row>
    <row r="65" spans="1:5" x14ac:dyDescent="0.25">
      <c r="A65" s="7" t="s">
        <v>122</v>
      </c>
      <c r="C65" s="30"/>
      <c r="E65" s="30"/>
    </row>
    <row r="99" spans="1:5" x14ac:dyDescent="0.25">
      <c r="A99" s="7" t="s">
        <v>50</v>
      </c>
      <c r="E99" s="34">
        <f>VLOOKUP(A99,$A$1:$H$98,5,FALSE)</f>
        <v>529.9000000000002</v>
      </c>
    </row>
    <row r="100" spans="1:5" x14ac:dyDescent="0.25">
      <c r="A100" s="7" t="s">
        <v>301</v>
      </c>
      <c r="E100" s="34">
        <f>VLOOKUP(A100,$A$1:$H$98,5,FALSE)</f>
        <v>46.96</v>
      </c>
    </row>
    <row r="101" spans="1:5" x14ac:dyDescent="0.25">
      <c r="A101" s="7" t="s">
        <v>302</v>
      </c>
      <c r="E101" s="34">
        <f t="shared" ref="E101" si="2">VLOOKUP(A101,$A$1:$H$98,5,FALSE)</f>
        <v>576.86000000000024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688.13999999999976</v>
      </c>
    </row>
    <row r="104" spans="1:5" x14ac:dyDescent="0.25">
      <c r="A104" s="39" t="s">
        <v>263</v>
      </c>
      <c r="B104" s="40"/>
      <c r="C104" s="40"/>
      <c r="D104" s="39" t="s">
        <v>264</v>
      </c>
    </row>
    <row r="105" spans="1:5" x14ac:dyDescent="0.25">
      <c r="B105" s="34">
        <f>E102</f>
        <v>688.13999999999976</v>
      </c>
      <c r="E105" s="34">
        <f>E102</f>
        <v>688.13999999999976</v>
      </c>
    </row>
    <row r="106" spans="1:5" x14ac:dyDescent="0.25">
      <c r="A106">
        <f>A107-Calculator!$B$15</f>
        <v>205</v>
      </c>
      <c r="B106">
        <f t="dataTable" ref="B106:B112" dt2D="0" dtr="0" r1="D7" ca="1"/>
        <v>605.33999999999992</v>
      </c>
      <c r="D106">
        <f>D107-Calculator!$B$27</f>
        <v>145</v>
      </c>
      <c r="E106">
        <f t="dataTable" ref="E106:E112" dt2D="0" dtr="0" r1="D7"/>
        <v>274.13999999999987</v>
      </c>
    </row>
    <row r="107" spans="1:5" x14ac:dyDescent="0.25">
      <c r="A107">
        <f>A108-Calculator!$B$15</f>
        <v>210</v>
      </c>
      <c r="B107">
        <v>632.93999999999983</v>
      </c>
      <c r="D107">
        <f>D108-Calculator!$B$27</f>
        <v>150</v>
      </c>
      <c r="E107">
        <v>301.74</v>
      </c>
    </row>
    <row r="108" spans="1:5" x14ac:dyDescent="0.25">
      <c r="A108">
        <f>A109-Calculator!$B$15</f>
        <v>215</v>
      </c>
      <c r="B108">
        <v>660.53999999999985</v>
      </c>
      <c r="D108">
        <f>D109-Calculator!$B$27</f>
        <v>155</v>
      </c>
      <c r="E108">
        <v>329.33999999999992</v>
      </c>
    </row>
    <row r="109" spans="1:5" x14ac:dyDescent="0.25">
      <c r="A109">
        <f>Calculator!B10</f>
        <v>220</v>
      </c>
      <c r="B109">
        <v>688.13999999999976</v>
      </c>
      <c r="D109">
        <f>Calculator!B22</f>
        <v>160</v>
      </c>
      <c r="E109">
        <v>356.93999999999994</v>
      </c>
    </row>
    <row r="110" spans="1:5" x14ac:dyDescent="0.25">
      <c r="A110">
        <f>A109+Calculator!$B$15</f>
        <v>225</v>
      </c>
      <c r="B110">
        <v>715.73999999999978</v>
      </c>
      <c r="D110">
        <f>D109+Calculator!$B$27</f>
        <v>165</v>
      </c>
      <c r="E110">
        <v>384.53999999999996</v>
      </c>
    </row>
    <row r="111" spans="1:5" x14ac:dyDescent="0.25">
      <c r="A111">
        <f>A110+Calculator!$B$15</f>
        <v>230</v>
      </c>
      <c r="B111">
        <v>743.3399999999998</v>
      </c>
      <c r="D111">
        <f>D110+Calculator!$B$27</f>
        <v>170</v>
      </c>
      <c r="E111">
        <v>412.13999999999987</v>
      </c>
    </row>
    <row r="112" spans="1:5" x14ac:dyDescent="0.25">
      <c r="A112">
        <f>A111+Calculator!$B$15</f>
        <v>235</v>
      </c>
      <c r="B112">
        <v>770.93999999999983</v>
      </c>
      <c r="D112">
        <f>D111+Calculator!$B$27</f>
        <v>175</v>
      </c>
      <c r="E112">
        <v>439.74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8D8E-4849-4958-ABEC-A092112B6E10}">
  <dimension ref="A1:H112"/>
  <sheetViews>
    <sheetView topLeftCell="A97" workbookViewId="0">
      <selection activeCell="E109" sqref="E109"/>
    </sheetView>
  </sheetViews>
  <sheetFormatPr defaultRowHeight="15" x14ac:dyDescent="0.25"/>
  <cols>
    <col min="1" max="1" width="31.85546875" customWidth="1"/>
    <col min="5" max="5" width="14.5703125" bestFit="1" customWidth="1"/>
    <col min="8" max="8" width="10.5703125" bestFit="1" customWidth="1"/>
  </cols>
  <sheetData>
    <row r="1" spans="1:8" x14ac:dyDescent="0.25">
      <c r="A1" s="59" t="s">
        <v>230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408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IF(Calculator!B7="Corn",Calculator!B10,IF(Calculator!B19="Corn",Calculator!B22,220))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</v>
      </c>
      <c r="E13" s="30">
        <f>ROUND(C13*D13,2)</f>
        <v>5.6</v>
      </c>
      <c r="F13" s="16">
        <v>0</v>
      </c>
      <c r="G13" s="30">
        <f>ROUND(E13*F13,2)</f>
        <v>0</v>
      </c>
      <c r="H13" s="30">
        <f>ROUND(E13-G13,2)</f>
        <v>5.6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159</v>
      </c>
      <c r="B15" s="14" t="s">
        <v>21</v>
      </c>
      <c r="C15" s="15">
        <v>35.880000000000003</v>
      </c>
      <c r="D15" s="14">
        <v>1.63</v>
      </c>
      <c r="E15" s="30">
        <f>ROUND(C15*D15,2)</f>
        <v>58.48</v>
      </c>
      <c r="F15" s="16">
        <v>0</v>
      </c>
      <c r="G15" s="30">
        <f>ROUND(E15*F15,2)</f>
        <v>0</v>
      </c>
      <c r="H15" s="30">
        <f>ROUND(E15-G15,2)</f>
        <v>58.48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1.25</v>
      </c>
      <c r="E16" s="30">
        <f>ROUND(C16*D16,2)</f>
        <v>32.880000000000003</v>
      </c>
      <c r="F16" s="16">
        <v>0</v>
      </c>
      <c r="G16" s="30">
        <f>ROUND(E16*F16,2)</f>
        <v>0</v>
      </c>
      <c r="H16" s="30">
        <f>ROUND(E16-G16,2)</f>
        <v>32.880000000000003</v>
      </c>
    </row>
    <row r="17" spans="1:8" x14ac:dyDescent="0.25">
      <c r="A17" s="14" t="s">
        <v>150</v>
      </c>
      <c r="B17" s="14" t="s">
        <v>19</v>
      </c>
      <c r="C17" s="15">
        <v>3.68</v>
      </c>
      <c r="D17" s="14">
        <v>5</v>
      </c>
      <c r="E17" s="30">
        <f>ROUND(C17*D17,2)</f>
        <v>18.399999999999999</v>
      </c>
      <c r="F17" s="16">
        <v>0</v>
      </c>
      <c r="G17" s="30">
        <f>ROUND(E17*F17,2)</f>
        <v>0</v>
      </c>
      <c r="H17" s="30">
        <f>ROUND(E17-G17,2)</f>
        <v>18.399999999999999</v>
      </c>
    </row>
    <row r="18" spans="1:8" x14ac:dyDescent="0.25">
      <c r="A18" s="14" t="s">
        <v>103</v>
      </c>
      <c r="B18" s="14" t="s">
        <v>19</v>
      </c>
      <c r="C18" s="15">
        <v>2.1</v>
      </c>
      <c r="D18" s="14">
        <v>43.834800000000001</v>
      </c>
      <c r="E18" s="30">
        <f>ROUND(C18*D18,2)</f>
        <v>92.05</v>
      </c>
      <c r="F18" s="16">
        <v>0</v>
      </c>
      <c r="G18" s="30">
        <f>ROUND(E18*F18,2)</f>
        <v>0</v>
      </c>
      <c r="H18" s="30">
        <f>ROUND(E18-G18,2)</f>
        <v>92.05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0.11</v>
      </c>
      <c r="D20" s="14">
        <v>32</v>
      </c>
      <c r="E20" s="30">
        <f>ROUND(C20*D20,2)</f>
        <v>3.52</v>
      </c>
      <c r="F20" s="16">
        <v>0</v>
      </c>
      <c r="G20" s="30">
        <f>ROUND(E20*F20,2)</f>
        <v>0</v>
      </c>
      <c r="H20" s="30">
        <f>ROUND(E20-G20,2)</f>
        <v>3.52</v>
      </c>
    </row>
    <row r="21" spans="1:8" x14ac:dyDescent="0.25">
      <c r="A21" s="14" t="s">
        <v>59</v>
      </c>
      <c r="B21" s="14" t="s">
        <v>26</v>
      </c>
      <c r="C21" s="15">
        <v>11</v>
      </c>
      <c r="D21" s="14">
        <v>0.5</v>
      </c>
      <c r="E21" s="30">
        <f>ROUND(C21*D21,2)</f>
        <v>5.5</v>
      </c>
      <c r="F21" s="16">
        <v>0</v>
      </c>
      <c r="G21" s="30">
        <f>ROUND(E21*F21,2)</f>
        <v>0</v>
      </c>
      <c r="H21" s="30">
        <f>ROUND(E21-G21,2)</f>
        <v>5.5</v>
      </c>
    </row>
    <row r="22" spans="1:8" x14ac:dyDescent="0.25">
      <c r="A22" s="14" t="s">
        <v>104</v>
      </c>
      <c r="B22" s="14" t="s">
        <v>26</v>
      </c>
      <c r="C22" s="15">
        <v>12.73</v>
      </c>
      <c r="D22" s="14">
        <v>1</v>
      </c>
      <c r="E22" s="30">
        <f>ROUND(C22*D22,2)</f>
        <v>12.73</v>
      </c>
      <c r="F22" s="16">
        <v>0</v>
      </c>
      <c r="G22" s="30">
        <f>ROUND(E22*F22,2)</f>
        <v>0</v>
      </c>
      <c r="H22" s="30">
        <f>ROUND(E22-G22,2)</f>
        <v>12.73</v>
      </c>
    </row>
    <row r="23" spans="1:8" x14ac:dyDescent="0.25">
      <c r="A23" s="14" t="s">
        <v>128</v>
      </c>
      <c r="B23" s="14" t="s">
        <v>26</v>
      </c>
      <c r="C23" s="15">
        <v>1.67</v>
      </c>
      <c r="D23" s="14">
        <v>4</v>
      </c>
      <c r="E23" s="30">
        <f>ROUND(C23*D23,2)</f>
        <v>6.68</v>
      </c>
      <c r="F23" s="16">
        <v>0</v>
      </c>
      <c r="G23" s="30">
        <f>ROUND(E23*F23,2)</f>
        <v>0</v>
      </c>
      <c r="H23" s="30">
        <f>ROUND(E23-G23,2)</f>
        <v>6.68</v>
      </c>
    </row>
    <row r="24" spans="1:8" x14ac:dyDescent="0.25">
      <c r="A24" s="14" t="s">
        <v>129</v>
      </c>
      <c r="B24" s="14" t="s">
        <v>26</v>
      </c>
      <c r="C24" s="15">
        <v>5.82</v>
      </c>
      <c r="D24" s="14">
        <v>3.6</v>
      </c>
      <c r="E24" s="30">
        <f>ROUND(C24*D24,2)</f>
        <v>20.95</v>
      </c>
      <c r="F24" s="16">
        <v>0</v>
      </c>
      <c r="G24" s="30">
        <f>ROUND(E24*F24,2)</f>
        <v>0</v>
      </c>
      <c r="H24" s="30">
        <f>ROUND(E24-G24,2)</f>
        <v>20.95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110</v>
      </c>
      <c r="B26" s="14" t="s">
        <v>18</v>
      </c>
      <c r="C26" s="15">
        <v>0.86</v>
      </c>
      <c r="D26" s="14">
        <v>6.4020000000000001</v>
      </c>
      <c r="E26" s="30">
        <f>ROUND(C26*D26,2)</f>
        <v>5.51</v>
      </c>
      <c r="F26" s="16">
        <v>0</v>
      </c>
      <c r="G26" s="30">
        <f>ROUND(E26*F26,2)</f>
        <v>0</v>
      </c>
      <c r="H26" s="30">
        <f>ROUND(E26-G26,2)</f>
        <v>5.51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152</v>
      </c>
      <c r="B28" s="14" t="s">
        <v>60</v>
      </c>
      <c r="C28" s="15">
        <v>3.75</v>
      </c>
      <c r="D28" s="14">
        <v>28</v>
      </c>
      <c r="E28" s="30">
        <f>ROUND(C28*D28,2)</f>
        <v>105</v>
      </c>
      <c r="F28" s="16">
        <v>0</v>
      </c>
      <c r="G28" s="30">
        <f>ROUND(E28*F28,2)</f>
        <v>0</v>
      </c>
      <c r="H28" s="30">
        <f>ROUND(E28-G28,2)</f>
        <v>105</v>
      </c>
    </row>
    <row r="29" spans="1:8" x14ac:dyDescent="0.25">
      <c r="A29" s="13" t="s">
        <v>132</v>
      </c>
      <c r="C29" s="30"/>
      <c r="E29" s="30"/>
    </row>
    <row r="30" spans="1:8" x14ac:dyDescent="0.25">
      <c r="A30" s="14" t="s">
        <v>133</v>
      </c>
      <c r="B30" s="14" t="s">
        <v>125</v>
      </c>
      <c r="C30" s="15">
        <v>0.23</v>
      </c>
      <c r="D30" s="14">
        <f>D7</f>
        <v>220</v>
      </c>
      <c r="E30" s="30">
        <f>ROUND(C30*D30,2)</f>
        <v>50.6</v>
      </c>
      <c r="F30" s="16">
        <v>0</v>
      </c>
      <c r="G30" s="30">
        <f>ROUND(E30*F30,2)</f>
        <v>0</v>
      </c>
      <c r="H30" s="30">
        <f>ROUND(E30-G30,2)</f>
        <v>50.6</v>
      </c>
    </row>
    <row r="31" spans="1:8" x14ac:dyDescent="0.25">
      <c r="A31" s="13" t="s">
        <v>34</v>
      </c>
      <c r="C31" s="30"/>
      <c r="E31" s="30"/>
    </row>
    <row r="32" spans="1:8" x14ac:dyDescent="0.25">
      <c r="A32" s="14" t="s">
        <v>35</v>
      </c>
      <c r="B32" s="14" t="s">
        <v>36</v>
      </c>
      <c r="C32" s="15">
        <v>59</v>
      </c>
      <c r="D32" s="14">
        <v>0.66600000000000004</v>
      </c>
      <c r="E32" s="30">
        <f>ROUND(C32*D32,2)</f>
        <v>39.29</v>
      </c>
      <c r="F32" s="16">
        <v>0</v>
      </c>
      <c r="G32" s="30">
        <f>ROUND(E32*F32,2)</f>
        <v>0</v>
      </c>
      <c r="H32" s="30">
        <f>ROUND(E32-G32,2)</f>
        <v>39.29</v>
      </c>
    </row>
    <row r="33" spans="1:8" x14ac:dyDescent="0.25">
      <c r="A33" s="13" t="s">
        <v>116</v>
      </c>
      <c r="C33" s="30"/>
      <c r="E33" s="30"/>
    </row>
    <row r="34" spans="1:8" x14ac:dyDescent="0.25">
      <c r="A34" s="14" t="s">
        <v>134</v>
      </c>
      <c r="B34" s="14" t="s">
        <v>48</v>
      </c>
      <c r="C34" s="15">
        <v>6</v>
      </c>
      <c r="D34" s="14">
        <v>1</v>
      </c>
      <c r="E34" s="30">
        <f>ROUND(C34*D34,2)</f>
        <v>6</v>
      </c>
      <c r="F34" s="16">
        <v>0</v>
      </c>
      <c r="G34" s="30">
        <f>ROUND(E34*F34,2)</f>
        <v>0</v>
      </c>
      <c r="H34" s="30">
        <f>ROUND(E34-G34,2)</f>
        <v>6</v>
      </c>
    </row>
    <row r="35" spans="1:8" x14ac:dyDescent="0.25">
      <c r="A35" s="13" t="s">
        <v>118</v>
      </c>
      <c r="C35" s="30"/>
      <c r="E35" s="30"/>
    </row>
    <row r="36" spans="1:8" x14ac:dyDescent="0.25">
      <c r="A36" s="14" t="s">
        <v>119</v>
      </c>
      <c r="B36" s="14" t="s">
        <v>48</v>
      </c>
      <c r="C36" s="15">
        <v>10</v>
      </c>
      <c r="D36" s="14">
        <v>0.33300000000000002</v>
      </c>
      <c r="E36" s="30">
        <f>ROUND(C36*D36,2)</f>
        <v>3.33</v>
      </c>
      <c r="F36" s="16">
        <v>0</v>
      </c>
      <c r="G36" s="30">
        <f>ROUND(E36*F36,2)</f>
        <v>0</v>
      </c>
      <c r="H36" s="30">
        <f>ROUND(E36-G36,2)</f>
        <v>3.33</v>
      </c>
    </row>
    <row r="37" spans="1:8" x14ac:dyDescent="0.25">
      <c r="A37" s="13" t="s">
        <v>37</v>
      </c>
      <c r="C37" s="30"/>
      <c r="E37" s="30"/>
    </row>
    <row r="38" spans="1:8" x14ac:dyDescent="0.25">
      <c r="A38" s="14" t="s">
        <v>38</v>
      </c>
      <c r="B38" s="14" t="s">
        <v>39</v>
      </c>
      <c r="C38" s="15">
        <v>15.27</v>
      </c>
      <c r="D38" s="14">
        <v>0.36170000000000002</v>
      </c>
      <c r="E38" s="30">
        <f>ROUND(C38*D38,2)</f>
        <v>5.52</v>
      </c>
      <c r="F38" s="16">
        <v>0</v>
      </c>
      <c r="G38" s="30">
        <f>ROUND(E38*F38,2)</f>
        <v>0</v>
      </c>
      <c r="H38" s="30">
        <f>ROUND(E38-G38,2)</f>
        <v>5.52</v>
      </c>
    </row>
    <row r="39" spans="1:8" x14ac:dyDescent="0.25">
      <c r="A39" s="14" t="s">
        <v>135</v>
      </c>
      <c r="B39" s="14" t="s">
        <v>39</v>
      </c>
      <c r="C39" s="15">
        <v>15.27</v>
      </c>
      <c r="D39" s="14">
        <v>0.12770000000000001</v>
      </c>
      <c r="E39" s="30">
        <f>ROUND(C39*D39,2)</f>
        <v>1.95</v>
      </c>
      <c r="F39" s="16">
        <v>0</v>
      </c>
      <c r="G39" s="30">
        <f>ROUND(E39*F39,2)</f>
        <v>0</v>
      </c>
      <c r="H39" s="30">
        <f>ROUND(E39-G39,2)</f>
        <v>1.95</v>
      </c>
    </row>
    <row r="40" spans="1:8" x14ac:dyDescent="0.25">
      <c r="A40" s="13" t="s">
        <v>40</v>
      </c>
      <c r="C40" s="30"/>
      <c r="E40" s="30"/>
    </row>
    <row r="41" spans="1:8" x14ac:dyDescent="0.25">
      <c r="A41" s="14" t="s">
        <v>41</v>
      </c>
      <c r="B41" s="14" t="s">
        <v>39</v>
      </c>
      <c r="C41" s="15">
        <v>9.06</v>
      </c>
      <c r="D41" s="14">
        <v>0.20369999999999999</v>
      </c>
      <c r="E41" s="30">
        <f>ROUND(C41*D41,2)</f>
        <v>1.85</v>
      </c>
      <c r="F41" s="16">
        <v>0</v>
      </c>
      <c r="G41" s="30">
        <f>ROUND(E41*F41,2)</f>
        <v>0</v>
      </c>
      <c r="H41" s="30">
        <f>ROUND(E41-G41,2)</f>
        <v>1.85</v>
      </c>
    </row>
    <row r="42" spans="1:8" x14ac:dyDescent="0.25">
      <c r="A42" s="13" t="s">
        <v>43</v>
      </c>
      <c r="C42" s="30"/>
      <c r="E42" s="30"/>
    </row>
    <row r="43" spans="1:8" x14ac:dyDescent="0.25">
      <c r="A43" s="14" t="s">
        <v>42</v>
      </c>
      <c r="B43" s="14" t="s">
        <v>39</v>
      </c>
      <c r="C43" s="15">
        <v>9.06</v>
      </c>
      <c r="D43" s="14">
        <v>0.1832</v>
      </c>
      <c r="E43" s="30">
        <f>ROUND(C43*D43,2)</f>
        <v>1.66</v>
      </c>
      <c r="F43" s="16">
        <v>0</v>
      </c>
      <c r="G43" s="30">
        <f>ROUND(E43*F43,2)</f>
        <v>0</v>
      </c>
      <c r="H43" s="30">
        <f>ROUND(E43-G43,2)</f>
        <v>1.66</v>
      </c>
    </row>
    <row r="44" spans="1:8" x14ac:dyDescent="0.25">
      <c r="A44" s="14" t="s">
        <v>44</v>
      </c>
      <c r="B44" s="14" t="s">
        <v>39</v>
      </c>
      <c r="C44" s="15">
        <v>15.28</v>
      </c>
      <c r="D44" s="14">
        <v>0.44040000000000001</v>
      </c>
      <c r="E44" s="30">
        <f>ROUND(C44*D44,2)</f>
        <v>6.73</v>
      </c>
      <c r="F44" s="16">
        <v>0</v>
      </c>
      <c r="G44" s="30">
        <f>ROUND(E44*F44,2)</f>
        <v>0</v>
      </c>
      <c r="H44" s="30">
        <f>ROUND(E44-G44,2)</f>
        <v>6.73</v>
      </c>
    </row>
    <row r="45" spans="1:8" x14ac:dyDescent="0.25">
      <c r="A45" s="13" t="s">
        <v>45</v>
      </c>
      <c r="C45" s="30"/>
      <c r="E45" s="30"/>
    </row>
    <row r="46" spans="1:8" x14ac:dyDescent="0.25">
      <c r="A46" s="14" t="s">
        <v>38</v>
      </c>
      <c r="B46" s="14" t="s">
        <v>19</v>
      </c>
      <c r="C46" s="15">
        <v>2.36</v>
      </c>
      <c r="D46" s="14">
        <v>4.1883999999999997</v>
      </c>
      <c r="E46" s="30">
        <f>ROUND(C46*D46,2)</f>
        <v>9.8800000000000008</v>
      </c>
      <c r="F46" s="16">
        <v>0</v>
      </c>
      <c r="G46" s="30">
        <f>ROUND(E46*F46,2)</f>
        <v>0</v>
      </c>
      <c r="H46" s="30">
        <f>ROUND(E46-G46,2)</f>
        <v>9.8800000000000008</v>
      </c>
    </row>
    <row r="47" spans="1:8" x14ac:dyDescent="0.25">
      <c r="A47" s="14" t="s">
        <v>135</v>
      </c>
      <c r="B47" s="14" t="s">
        <v>19</v>
      </c>
      <c r="C47" s="15">
        <v>2.36</v>
      </c>
      <c r="D47" s="14">
        <v>1.742</v>
      </c>
      <c r="E47" s="30">
        <f>ROUND(C47*D47,2)</f>
        <v>4.1100000000000003</v>
      </c>
      <c r="F47" s="16">
        <v>0</v>
      </c>
      <c r="G47" s="30">
        <f>ROUND(E47*F47,2)</f>
        <v>0</v>
      </c>
      <c r="H47" s="30">
        <f>ROUND(E47-G47,2)</f>
        <v>4.1100000000000003</v>
      </c>
    </row>
    <row r="48" spans="1:8" x14ac:dyDescent="0.25">
      <c r="A48" s="14" t="s">
        <v>164</v>
      </c>
      <c r="B48" s="14" t="s">
        <v>19</v>
      </c>
      <c r="C48" s="15">
        <v>2.36</v>
      </c>
      <c r="D48" s="14">
        <v>11.2011</v>
      </c>
      <c r="E48" s="30">
        <f>ROUND(C48*D48,2)</f>
        <v>26.43</v>
      </c>
      <c r="F48" s="16">
        <v>0</v>
      </c>
      <c r="G48" s="30">
        <f>ROUND(E48*F48,2)</f>
        <v>0</v>
      </c>
      <c r="H48" s="30">
        <f>ROUND(E48-G48,2)</f>
        <v>26.43</v>
      </c>
    </row>
    <row r="49" spans="1:8" x14ac:dyDescent="0.25">
      <c r="A49" s="13" t="s">
        <v>47</v>
      </c>
      <c r="C49" s="30"/>
      <c r="E49" s="30"/>
    </row>
    <row r="50" spans="1:8" x14ac:dyDescent="0.25">
      <c r="A50" s="14" t="s">
        <v>42</v>
      </c>
      <c r="B50" s="14" t="s">
        <v>48</v>
      </c>
      <c r="C50" s="15">
        <v>9.01</v>
      </c>
      <c r="D50" s="14">
        <v>1</v>
      </c>
      <c r="E50" s="30">
        <f>ROUND(C50*D50,2)</f>
        <v>9.01</v>
      </c>
      <c r="F50" s="16">
        <v>0</v>
      </c>
      <c r="G50" s="30">
        <f>ROUND(E50*F50,2)</f>
        <v>0</v>
      </c>
      <c r="H50" s="30">
        <f t="shared" ref="H50:H56" si="0">ROUND(E50-G50,2)</f>
        <v>9.01</v>
      </c>
    </row>
    <row r="51" spans="1:8" x14ac:dyDescent="0.25">
      <c r="A51" s="14" t="s">
        <v>38</v>
      </c>
      <c r="B51" s="14" t="s">
        <v>48</v>
      </c>
      <c r="C51" s="15">
        <v>2.82</v>
      </c>
      <c r="D51" s="14">
        <v>1</v>
      </c>
      <c r="E51" s="30">
        <f>ROUND(C51*D51,2)</f>
        <v>2.82</v>
      </c>
      <c r="F51" s="16">
        <v>0</v>
      </c>
      <c r="G51" s="30">
        <f>ROUND(E51*F51,2)</f>
        <v>0</v>
      </c>
      <c r="H51" s="30">
        <f t="shared" si="0"/>
        <v>2.82</v>
      </c>
    </row>
    <row r="52" spans="1:8" x14ac:dyDescent="0.25">
      <c r="A52" s="14" t="s">
        <v>135</v>
      </c>
      <c r="B52" s="14" t="s">
        <v>48</v>
      </c>
      <c r="C52" s="15">
        <v>5.2</v>
      </c>
      <c r="D52" s="14">
        <v>1</v>
      </c>
      <c r="E52" s="30">
        <f>ROUND(C52*D52,2)</f>
        <v>5.2</v>
      </c>
      <c r="F52" s="16">
        <v>0</v>
      </c>
      <c r="G52" s="30">
        <f>ROUND(E52*F52,2)</f>
        <v>0</v>
      </c>
      <c r="H52" s="30">
        <f t="shared" si="0"/>
        <v>5.2</v>
      </c>
    </row>
    <row r="53" spans="1:8" x14ac:dyDescent="0.25">
      <c r="A53" s="14" t="s">
        <v>164</v>
      </c>
      <c r="B53" s="14" t="s">
        <v>48</v>
      </c>
      <c r="C53" s="15">
        <v>21.95</v>
      </c>
      <c r="D53" s="14">
        <v>1</v>
      </c>
      <c r="E53" s="30">
        <f>ROUND(C53*D53,2)</f>
        <v>21.95</v>
      </c>
      <c r="F53" s="16">
        <v>0</v>
      </c>
      <c r="G53" s="30">
        <f>ROUND(E53*F53,2)</f>
        <v>0</v>
      </c>
      <c r="H53" s="30">
        <f t="shared" si="0"/>
        <v>21.95</v>
      </c>
    </row>
    <row r="54" spans="1:8" x14ac:dyDescent="0.25">
      <c r="A54" s="9" t="s">
        <v>49</v>
      </c>
      <c r="B54" s="9" t="s">
        <v>48</v>
      </c>
      <c r="C54" s="10">
        <v>10.14</v>
      </c>
      <c r="D54" s="9">
        <v>1</v>
      </c>
      <c r="E54" s="28">
        <f>ROUND(C54*D54,2)</f>
        <v>10.14</v>
      </c>
      <c r="F54" s="11">
        <v>0</v>
      </c>
      <c r="G54" s="28">
        <f>ROUND(E54*F54,2)</f>
        <v>0</v>
      </c>
      <c r="H54" s="28">
        <f t="shared" si="0"/>
        <v>10.14</v>
      </c>
    </row>
    <row r="55" spans="1:8" x14ac:dyDescent="0.25">
      <c r="A55" s="7" t="s">
        <v>50</v>
      </c>
      <c r="C55" s="30"/>
      <c r="E55" s="30">
        <f>SUM(E12:E54)</f>
        <v>580.77000000000021</v>
      </c>
      <c r="G55" s="12">
        <f>SUM(G12:G54)</f>
        <v>0</v>
      </c>
      <c r="H55" s="12">
        <f t="shared" si="0"/>
        <v>580.77</v>
      </c>
    </row>
    <row r="56" spans="1:8" x14ac:dyDescent="0.25">
      <c r="A56" s="7" t="s">
        <v>51</v>
      </c>
      <c r="C56" s="30"/>
      <c r="E56" s="30">
        <f>+E8-E55</f>
        <v>684.22999999999979</v>
      </c>
      <c r="G56" s="12">
        <f>+G8-G55</f>
        <v>0</v>
      </c>
      <c r="H56" s="12">
        <f t="shared" si="0"/>
        <v>684.23</v>
      </c>
    </row>
    <row r="57" spans="1:8" x14ac:dyDescent="0.25">
      <c r="A57" t="s">
        <v>12</v>
      </c>
      <c r="C57" s="30"/>
      <c r="E57" s="30"/>
    </row>
    <row r="58" spans="1:8" x14ac:dyDescent="0.25">
      <c r="A58" s="7" t="s">
        <v>52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11.14</v>
      </c>
      <c r="D59" s="14">
        <v>1</v>
      </c>
      <c r="E59" s="30">
        <f>ROUND(C59*D59,2)</f>
        <v>11.14</v>
      </c>
      <c r="F59" s="16">
        <v>0</v>
      </c>
      <c r="G59" s="30">
        <f>ROUND(E59*F59,2)</f>
        <v>0</v>
      </c>
      <c r="H59" s="30">
        <f t="shared" ref="H59:H65" si="1">ROUND(E59-G59,2)</f>
        <v>11.14</v>
      </c>
    </row>
    <row r="60" spans="1:8" x14ac:dyDescent="0.25">
      <c r="A60" s="14" t="s">
        <v>38</v>
      </c>
      <c r="B60" s="14" t="s">
        <v>48</v>
      </c>
      <c r="C60" s="15">
        <v>16.52</v>
      </c>
      <c r="D60" s="14">
        <v>1</v>
      </c>
      <c r="E60" s="30">
        <f>ROUND(C60*D60,2)</f>
        <v>16.52</v>
      </c>
      <c r="F60" s="16">
        <v>0</v>
      </c>
      <c r="G60" s="30">
        <f>ROUND(E60*F60,2)</f>
        <v>0</v>
      </c>
      <c r="H60" s="30">
        <f t="shared" si="1"/>
        <v>16.52</v>
      </c>
    </row>
    <row r="61" spans="1:8" x14ac:dyDescent="0.25">
      <c r="A61" s="14" t="s">
        <v>135</v>
      </c>
      <c r="B61" s="14" t="s">
        <v>48</v>
      </c>
      <c r="C61" s="15">
        <v>19.3</v>
      </c>
      <c r="D61" s="14">
        <v>1</v>
      </c>
      <c r="E61" s="30">
        <f>ROUND(C61*D61,2)</f>
        <v>19.3</v>
      </c>
      <c r="F61" s="16">
        <v>0</v>
      </c>
      <c r="G61" s="30">
        <f>ROUND(E61*F61,2)</f>
        <v>0</v>
      </c>
      <c r="H61" s="30">
        <f t="shared" si="1"/>
        <v>19.3</v>
      </c>
    </row>
    <row r="62" spans="1:8" x14ac:dyDescent="0.25">
      <c r="A62" s="9" t="s">
        <v>164</v>
      </c>
      <c r="B62" s="9" t="s">
        <v>48</v>
      </c>
      <c r="C62" s="10">
        <v>68.7</v>
      </c>
      <c r="D62" s="9">
        <v>1</v>
      </c>
      <c r="E62" s="28">
        <f>ROUND(C62*D62,2)</f>
        <v>68.7</v>
      </c>
      <c r="F62" s="11">
        <v>0</v>
      </c>
      <c r="G62" s="28">
        <f>ROUND(E62*F62,2)</f>
        <v>0</v>
      </c>
      <c r="H62" s="28">
        <f t="shared" si="1"/>
        <v>68.7</v>
      </c>
    </row>
    <row r="63" spans="1:8" x14ac:dyDescent="0.25">
      <c r="A63" s="7" t="s">
        <v>53</v>
      </c>
      <c r="C63" s="30"/>
      <c r="E63" s="30">
        <f>SUM(E59:E62)</f>
        <v>115.66</v>
      </c>
      <c r="G63" s="12">
        <f>SUM(G59:G62)</f>
        <v>0</v>
      </c>
      <c r="H63" s="12">
        <f t="shared" si="1"/>
        <v>115.66</v>
      </c>
    </row>
    <row r="64" spans="1:8" x14ac:dyDescent="0.25">
      <c r="A64" s="7" t="s">
        <v>54</v>
      </c>
      <c r="C64" s="30"/>
      <c r="E64" s="30">
        <f>+E55+E63</f>
        <v>696.43000000000018</v>
      </c>
      <c r="G64" s="12">
        <f>+G55+G63</f>
        <v>0</v>
      </c>
      <c r="H64" s="12">
        <f t="shared" si="1"/>
        <v>696.43</v>
      </c>
    </row>
    <row r="65" spans="1:8" x14ac:dyDescent="0.25">
      <c r="A65" s="7" t="s">
        <v>55</v>
      </c>
      <c r="C65" s="30"/>
      <c r="E65" s="30">
        <f>+E8-E64</f>
        <v>568.56999999999982</v>
      </c>
      <c r="G65" s="12">
        <f>+G8-G64</f>
        <v>0</v>
      </c>
      <c r="H65" s="12">
        <f t="shared" si="1"/>
        <v>568.57000000000005</v>
      </c>
    </row>
    <row r="66" spans="1:8" x14ac:dyDescent="0.25">
      <c r="A66" t="s">
        <v>120</v>
      </c>
      <c r="C66" s="30"/>
      <c r="E66" s="30"/>
    </row>
    <row r="67" spans="1:8" x14ac:dyDescent="0.25">
      <c r="A67" t="s">
        <v>403</v>
      </c>
      <c r="C67" s="30"/>
      <c r="E67" s="30"/>
    </row>
    <row r="68" spans="1:8" x14ac:dyDescent="0.25">
      <c r="C68" s="30"/>
      <c r="E68" s="30"/>
    </row>
    <row r="69" spans="1:8" x14ac:dyDescent="0.25">
      <c r="A69" s="7" t="s">
        <v>121</v>
      </c>
      <c r="C69" s="30"/>
      <c r="E69" s="30"/>
    </row>
    <row r="70" spans="1:8" x14ac:dyDescent="0.25">
      <c r="A70" s="7" t="s">
        <v>122</v>
      </c>
      <c r="C70" s="30"/>
      <c r="E70" s="30"/>
    </row>
    <row r="99" spans="1:5" x14ac:dyDescent="0.25">
      <c r="A99" s="7" t="s">
        <v>50</v>
      </c>
      <c r="E99" s="34">
        <f>VLOOKUP(A99,$A$1:$H$98,5,FALSE)</f>
        <v>580.77000000000021</v>
      </c>
    </row>
    <row r="100" spans="1:5" x14ac:dyDescent="0.25">
      <c r="A100" s="7" t="s">
        <v>301</v>
      </c>
      <c r="E100" s="34">
        <f>VLOOKUP(A100,$A$1:$H$98,5,FALSE)</f>
        <v>115.66</v>
      </c>
    </row>
    <row r="101" spans="1:5" x14ac:dyDescent="0.25">
      <c r="A101" s="7" t="s">
        <v>302</v>
      </c>
      <c r="E101" s="34">
        <f t="shared" ref="E101" si="2">VLOOKUP(A101,$A$1:$H$98,5,FALSE)</f>
        <v>696.43000000000018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568.56999999999982</v>
      </c>
    </row>
    <row r="104" spans="1:5" x14ac:dyDescent="0.25">
      <c r="A104" s="39" t="s">
        <v>263</v>
      </c>
      <c r="B104" s="40"/>
      <c r="C104" s="40"/>
      <c r="D104" s="39" t="s">
        <v>264</v>
      </c>
    </row>
    <row r="105" spans="1:5" x14ac:dyDescent="0.25">
      <c r="B105" s="34">
        <f>E102</f>
        <v>568.56999999999982</v>
      </c>
      <c r="E105" s="34">
        <f>E102</f>
        <v>568.56999999999982</v>
      </c>
    </row>
    <row r="106" spans="1:5" x14ac:dyDescent="0.25">
      <c r="A106">
        <f>A107-Calculator!$B$15</f>
        <v>205</v>
      </c>
      <c r="B106">
        <f t="dataTable" ref="B106:B112" dt2D="0" dtr="0" r1="D7" ca="1"/>
        <v>485.76999999999987</v>
      </c>
      <c r="D106">
        <f>D107-Calculator!$B$27</f>
        <v>145</v>
      </c>
      <c r="E106">
        <f t="dataTable" ref="E106:E112" dt2D="0" dtr="0" r1="D7"/>
        <v>154.56999999999982</v>
      </c>
    </row>
    <row r="107" spans="1:5" x14ac:dyDescent="0.25">
      <c r="A107">
        <f>A108-Calculator!$B$15</f>
        <v>210</v>
      </c>
      <c r="B107">
        <v>513.36999999999989</v>
      </c>
      <c r="D107">
        <f>D108-Calculator!$B$27</f>
        <v>150</v>
      </c>
      <c r="E107">
        <v>182.16999999999985</v>
      </c>
    </row>
    <row r="108" spans="1:5" x14ac:dyDescent="0.25">
      <c r="A108">
        <f>A109-Calculator!$B$15</f>
        <v>215</v>
      </c>
      <c r="B108">
        <v>540.96999999999991</v>
      </c>
      <c r="D108">
        <f>D109-Calculator!$B$27</f>
        <v>155</v>
      </c>
      <c r="E108">
        <v>209.76999999999987</v>
      </c>
    </row>
    <row r="109" spans="1:5" x14ac:dyDescent="0.25">
      <c r="A109">
        <f>Calculator!B10</f>
        <v>220</v>
      </c>
      <c r="B109">
        <v>568.56999999999982</v>
      </c>
      <c r="D109">
        <f>Calculator!B22</f>
        <v>160</v>
      </c>
      <c r="E109">
        <v>237.36999999999989</v>
      </c>
    </row>
    <row r="110" spans="1:5" x14ac:dyDescent="0.25">
      <c r="A110">
        <f>A109+Calculator!$B$15</f>
        <v>225</v>
      </c>
      <c r="B110">
        <v>596.16999999999985</v>
      </c>
      <c r="D110">
        <f>D109+Calculator!$B$27</f>
        <v>165</v>
      </c>
      <c r="E110">
        <v>264.96999999999991</v>
      </c>
    </row>
    <row r="111" spans="1:5" x14ac:dyDescent="0.25">
      <c r="A111">
        <f>A110+Calculator!$B$15</f>
        <v>230</v>
      </c>
      <c r="B111">
        <v>623.76999999999987</v>
      </c>
      <c r="D111">
        <f>D110+Calculator!$B$27</f>
        <v>170</v>
      </c>
      <c r="E111">
        <v>292.56999999999982</v>
      </c>
    </row>
    <row r="112" spans="1:5" x14ac:dyDescent="0.25">
      <c r="A112">
        <f>A111+Calculator!$B$15</f>
        <v>235</v>
      </c>
      <c r="B112">
        <v>651.36999999999989</v>
      </c>
      <c r="D112">
        <f>D111+Calculator!$B$27</f>
        <v>175</v>
      </c>
      <c r="E112">
        <v>320.16999999999985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5CE4-6D90-47CE-A28A-E2AC711550A1}">
  <dimension ref="A1:S163"/>
  <sheetViews>
    <sheetView topLeftCell="D100" workbookViewId="0">
      <selection activeCell="M119" sqref="M119"/>
    </sheetView>
  </sheetViews>
  <sheetFormatPr defaultRowHeight="15" x14ac:dyDescent="0.25"/>
  <cols>
    <col min="1" max="1" width="25.7109375" customWidth="1"/>
    <col min="2" max="4" width="10.5703125" bestFit="1" customWidth="1"/>
    <col min="5" max="5" width="11" customWidth="1"/>
    <col min="6" max="7" width="10.5703125" bestFit="1" customWidth="1"/>
    <col min="8" max="8" width="10.85546875" customWidth="1"/>
    <col min="9" max="9" width="10.5703125" bestFit="1" customWidth="1"/>
    <col min="12" max="12" width="16.28515625" bestFit="1" customWidth="1"/>
    <col min="13" max="13" width="10.42578125" customWidth="1"/>
    <col min="14" max="14" width="10.5703125" bestFit="1" customWidth="1"/>
    <col min="15" max="15" width="11.85546875" customWidth="1"/>
    <col min="16" max="18" width="9.7109375" bestFit="1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IF(Calculator!B7="Cotton",Calculator!B13,IF(Calculator!B19="Cotton",Calculator!B25,0.85))</f>
        <v>0.85</v>
      </c>
      <c r="D7" s="17">
        <f>IF(Calculator!B7="Cotton",Calculator!B10,IF(Calculator!B19="Cotton",Calculator!B22,1200))</f>
        <v>1200</v>
      </c>
      <c r="E7" s="30">
        <f>ROUND(C7*D7,2)</f>
        <v>1020</v>
      </c>
      <c r="F7" s="16">
        <v>0</v>
      </c>
      <c r="G7" s="30">
        <f>ROUND(E7*F7,2)</f>
        <v>0</v>
      </c>
      <c r="H7" s="30">
        <f>ROUND(E7-G7,2)</f>
        <v>1020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2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1198.2</v>
      </c>
      <c r="G9" s="12">
        <f>SUM(G7:G8)</f>
        <v>0</v>
      </c>
      <c r="H9" s="12">
        <f>ROUND(E9-G9,2)</f>
        <v>1198.2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5.25</v>
      </c>
      <c r="E14" s="30">
        <f>ROUND(C14*D14,2)</f>
        <v>29.4</v>
      </c>
      <c r="F14" s="16">
        <v>0</v>
      </c>
      <c r="G14" s="30">
        <f>ROUND(E14*F14,2)</f>
        <v>0</v>
      </c>
      <c r="H14" s="30">
        <f>ROUND(E14-G14,2)</f>
        <v>29.4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34.358199999999997</v>
      </c>
      <c r="E23" s="30">
        <f>ROUND(C23*D23,2)</f>
        <v>72.150000000000006</v>
      </c>
      <c r="F23" s="16">
        <v>0</v>
      </c>
      <c r="G23" s="30">
        <f>ROUND(E23*F23,2)</f>
        <v>0</v>
      </c>
      <c r="H23" s="30">
        <f>ROUND(E23-G23,2)</f>
        <v>72.150000000000006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96</v>
      </c>
      <c r="E28" s="30">
        <f t="shared" si="0"/>
        <v>10.56</v>
      </c>
      <c r="F28" s="16">
        <v>0</v>
      </c>
      <c r="G28" s="30">
        <f t="shared" si="1"/>
        <v>0</v>
      </c>
      <c r="H28" s="30">
        <f t="shared" si="2"/>
        <v>10.56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417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2</v>
      </c>
      <c r="E37" s="30">
        <f t="shared" si="3"/>
        <v>9.94</v>
      </c>
      <c r="F37" s="16">
        <v>0</v>
      </c>
      <c r="G37" s="30">
        <f t="shared" si="4"/>
        <v>0</v>
      </c>
      <c r="H37" s="30">
        <f t="shared" si="5"/>
        <v>9.94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418</v>
      </c>
      <c r="B45" s="14" t="s">
        <v>60</v>
      </c>
      <c r="C45" s="15">
        <v>2.59</v>
      </c>
      <c r="D45" s="14">
        <v>45</v>
      </c>
      <c r="E45" s="30">
        <f>ROUND(C45*D45,2)</f>
        <v>116.55</v>
      </c>
      <c r="F45" s="16">
        <v>0</v>
      </c>
      <c r="G45" s="30">
        <f>ROUND(E45*F45,2)</f>
        <v>0</v>
      </c>
      <c r="H45" s="30">
        <f>ROUND(E45-G45,2)</f>
        <v>116.55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48</v>
      </c>
      <c r="E47" s="30">
        <f>ROUND(C47*D47,2)</f>
        <v>10.08</v>
      </c>
      <c r="F47" s="16">
        <v>0</v>
      </c>
      <c r="G47" s="30">
        <f>ROUND(E47*F47,2)</f>
        <v>0</v>
      </c>
      <c r="H47" s="30">
        <f>ROUND(E47-G47,2)</f>
        <v>10.08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0.39929999999999999</v>
      </c>
      <c r="E61" s="30">
        <f>ROUND(C61*D61,2)</f>
        <v>6.1</v>
      </c>
      <c r="F61" s="16">
        <v>0</v>
      </c>
      <c r="G61" s="30">
        <f>ROUND(E61*F61,2)</f>
        <v>0</v>
      </c>
      <c r="H61" s="30">
        <f>ROUND(E61-G61,2)</f>
        <v>6.1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0.20760000000000001</v>
      </c>
      <c r="E62" s="30">
        <f>ROUND(C62*D62,2)</f>
        <v>3.17</v>
      </c>
      <c r="F62" s="16">
        <v>0</v>
      </c>
      <c r="G62" s="30">
        <f>ROUND(E62*F62,2)</f>
        <v>0</v>
      </c>
      <c r="H62" s="30">
        <f>ROUND(E62-G62,2)</f>
        <v>3.17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0.1236</v>
      </c>
      <c r="E64" s="30">
        <f>ROUND(C64*D64,2)</f>
        <v>1.1200000000000001</v>
      </c>
      <c r="F64" s="16">
        <v>0</v>
      </c>
      <c r="G64" s="30">
        <f>ROUND(E64*F64,2)</f>
        <v>0</v>
      </c>
      <c r="H64" s="30">
        <f>ROUND(E64-G64,2)</f>
        <v>1.1200000000000001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15.24</v>
      </c>
      <c r="D66" s="14">
        <v>0.48549999999999999</v>
      </c>
      <c r="E66" s="30">
        <f>ROUND(C66*D66,2)</f>
        <v>7.4</v>
      </c>
      <c r="F66" s="16">
        <v>0</v>
      </c>
      <c r="G66" s="30">
        <f>ROUND(E66*F66,2)</f>
        <v>0</v>
      </c>
      <c r="H66" s="30">
        <f>ROUND(E66-G66,2)</f>
        <v>7.4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2.36</v>
      </c>
      <c r="D68" s="14">
        <v>6.1665000000000001</v>
      </c>
      <c r="E68" s="30">
        <f>ROUND(C68*D68,2)</f>
        <v>14.55</v>
      </c>
      <c r="F68" s="16">
        <v>0</v>
      </c>
      <c r="G68" s="30">
        <f>ROUND(E68*F68,2)</f>
        <v>0</v>
      </c>
      <c r="H68" s="30">
        <f>ROUND(E68-G68,2)</f>
        <v>14.55</v>
      </c>
    </row>
    <row r="69" spans="1:8" x14ac:dyDescent="0.25">
      <c r="A69" s="14" t="s">
        <v>91</v>
      </c>
      <c r="B69" s="14" t="s">
        <v>19</v>
      </c>
      <c r="C69" s="15">
        <v>2.36</v>
      </c>
      <c r="D69" s="14">
        <v>4.8836000000000004</v>
      </c>
      <c r="E69" s="30">
        <f>ROUND(C69*D69,2)</f>
        <v>11.53</v>
      </c>
      <c r="F69" s="16">
        <v>0</v>
      </c>
      <c r="G69" s="30">
        <f>ROUND(E69*F69,2)</f>
        <v>0</v>
      </c>
      <c r="H69" s="30">
        <f>ROUND(E69-G69,2)</f>
        <v>11.53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7.97</v>
      </c>
      <c r="D71" s="14">
        <v>1</v>
      </c>
      <c r="E71" s="30">
        <f>ROUND(C71*D71,2)</f>
        <v>7.97</v>
      </c>
      <c r="F71" s="16">
        <v>0</v>
      </c>
      <c r="G71" s="30">
        <f>ROUND(E71*F71,2)</f>
        <v>0</v>
      </c>
      <c r="H71" s="30">
        <f t="shared" ref="H71:H76" si="6">ROUND(E71-G71,2)</f>
        <v>7.97</v>
      </c>
    </row>
    <row r="72" spans="1:8" x14ac:dyDescent="0.25">
      <c r="A72" s="14" t="s">
        <v>38</v>
      </c>
      <c r="B72" s="14" t="s">
        <v>48</v>
      </c>
      <c r="C72" s="15">
        <v>4.03</v>
      </c>
      <c r="D72" s="14">
        <v>1</v>
      </c>
      <c r="E72" s="30">
        <f>ROUND(C72*D72,2)</f>
        <v>4.03</v>
      </c>
      <c r="F72" s="16">
        <v>0</v>
      </c>
      <c r="G72" s="30">
        <f>ROUND(E72*F72,2)</f>
        <v>0</v>
      </c>
      <c r="H72" s="30">
        <f t="shared" si="6"/>
        <v>4.03</v>
      </c>
    </row>
    <row r="73" spans="1:8" x14ac:dyDescent="0.25">
      <c r="A73" s="14" t="s">
        <v>91</v>
      </c>
      <c r="B73" s="14" t="s">
        <v>48</v>
      </c>
      <c r="C73" s="15">
        <v>23.62</v>
      </c>
      <c r="D73" s="14">
        <v>1</v>
      </c>
      <c r="E73" s="30">
        <f>ROUND(C73*D73,2)</f>
        <v>23.62</v>
      </c>
      <c r="F73" s="16">
        <v>0</v>
      </c>
      <c r="G73" s="30">
        <f>ROUND(E73*F73,2)</f>
        <v>0</v>
      </c>
      <c r="H73" s="30">
        <f t="shared" si="6"/>
        <v>23.62</v>
      </c>
    </row>
    <row r="74" spans="1:8" x14ac:dyDescent="0.25">
      <c r="A74" s="9" t="s">
        <v>49</v>
      </c>
      <c r="B74" s="9" t="s">
        <v>48</v>
      </c>
      <c r="C74" s="10">
        <v>11.67</v>
      </c>
      <c r="D74" s="9">
        <v>1</v>
      </c>
      <c r="E74" s="28">
        <f>ROUND(C74*D74,2)</f>
        <v>11.67</v>
      </c>
      <c r="F74" s="11">
        <v>0</v>
      </c>
      <c r="G74" s="28">
        <f>ROUND(E74*F74,2)</f>
        <v>0</v>
      </c>
      <c r="H74" s="28">
        <f t="shared" si="6"/>
        <v>11.67</v>
      </c>
    </row>
    <row r="75" spans="1:8" x14ac:dyDescent="0.25">
      <c r="A75" s="7" t="s">
        <v>50</v>
      </c>
      <c r="C75" s="30"/>
      <c r="E75" s="30">
        <f>SUM(E13:E74)</f>
        <v>786.09</v>
      </c>
      <c r="G75" s="12">
        <f>SUM(G13:G74)</f>
        <v>0</v>
      </c>
      <c r="H75" s="12">
        <f t="shared" si="6"/>
        <v>786.09</v>
      </c>
    </row>
    <row r="76" spans="1:8" x14ac:dyDescent="0.25">
      <c r="A76" s="7" t="s">
        <v>51</v>
      </c>
      <c r="C76" s="30"/>
      <c r="E76" s="30">
        <f>+E9-E75</f>
        <v>412.11</v>
      </c>
      <c r="G76" s="12">
        <f>+G9-G75</f>
        <v>0</v>
      </c>
      <c r="H76" s="12">
        <f t="shared" si="6"/>
        <v>412.11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10.54</v>
      </c>
      <c r="D79" s="14">
        <v>1</v>
      </c>
      <c r="E79" s="30">
        <f>ROUND(C79*D79,2)</f>
        <v>10.54</v>
      </c>
      <c r="F79" s="16">
        <v>0</v>
      </c>
      <c r="G79" s="30">
        <f>ROUND(E79*F79,2)</f>
        <v>0</v>
      </c>
      <c r="H79" s="30">
        <f t="shared" ref="H79:H84" si="7">ROUND(E79-G79,2)</f>
        <v>10.54</v>
      </c>
    </row>
    <row r="80" spans="1:8" x14ac:dyDescent="0.25">
      <c r="A80" s="14" t="s">
        <v>38</v>
      </c>
      <c r="B80" s="14" t="s">
        <v>48</v>
      </c>
      <c r="C80" s="15">
        <v>23.84</v>
      </c>
      <c r="D80" s="14">
        <v>1</v>
      </c>
      <c r="E80" s="30">
        <f>ROUND(C80*D80,2)</f>
        <v>23.84</v>
      </c>
      <c r="F80" s="16">
        <v>0</v>
      </c>
      <c r="G80" s="30">
        <f>ROUND(E80*F80,2)</f>
        <v>0</v>
      </c>
      <c r="H80" s="30">
        <f t="shared" si="7"/>
        <v>23.84</v>
      </c>
    </row>
    <row r="81" spans="1:8" x14ac:dyDescent="0.25">
      <c r="A81" s="9" t="s">
        <v>91</v>
      </c>
      <c r="B81" s="9" t="s">
        <v>48</v>
      </c>
      <c r="C81" s="10">
        <v>89.17</v>
      </c>
      <c r="D81" s="9">
        <v>1</v>
      </c>
      <c r="E81" s="28">
        <f>ROUND(C81*D81,2)</f>
        <v>89.17</v>
      </c>
      <c r="F81" s="11">
        <v>0</v>
      </c>
      <c r="G81" s="28">
        <f>ROUND(E81*F81,2)</f>
        <v>0</v>
      </c>
      <c r="H81" s="28">
        <f t="shared" si="7"/>
        <v>89.17</v>
      </c>
    </row>
    <row r="82" spans="1:8" x14ac:dyDescent="0.25">
      <c r="A82" s="7" t="s">
        <v>53</v>
      </c>
      <c r="C82" s="30"/>
      <c r="E82" s="30">
        <f>SUM(E79:E81)</f>
        <v>123.55</v>
      </c>
      <c r="G82" s="12">
        <f>SUM(G79:G81)</f>
        <v>0</v>
      </c>
      <c r="H82" s="12">
        <f t="shared" si="7"/>
        <v>123.55</v>
      </c>
    </row>
    <row r="83" spans="1:8" x14ac:dyDescent="0.25">
      <c r="A83" s="7" t="s">
        <v>54</v>
      </c>
      <c r="C83" s="30"/>
      <c r="E83" s="30">
        <f>+E75+E82</f>
        <v>909.64</v>
      </c>
      <c r="G83" s="12">
        <f>+G75+G82</f>
        <v>0</v>
      </c>
      <c r="H83" s="12">
        <f t="shared" si="7"/>
        <v>909.64</v>
      </c>
    </row>
    <row r="84" spans="1:8" x14ac:dyDescent="0.25">
      <c r="A84" s="7" t="s">
        <v>55</v>
      </c>
      <c r="C84" s="30"/>
      <c r="E84" s="30">
        <f>+E9-E83</f>
        <v>288.56000000000006</v>
      </c>
      <c r="G84" s="12">
        <f>+G9-G83</f>
        <v>0</v>
      </c>
      <c r="H84" s="12">
        <f t="shared" si="7"/>
        <v>288.56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403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0" spans="1:8" x14ac:dyDescent="0.25">
      <c r="A90" s="7"/>
      <c r="C90" s="30"/>
      <c r="E90" s="30"/>
    </row>
    <row r="91" spans="1:8" x14ac:dyDescent="0.25">
      <c r="C91" s="30"/>
      <c r="E91" s="30"/>
    </row>
    <row r="92" spans="1:8" x14ac:dyDescent="0.25">
      <c r="C92" s="30"/>
      <c r="E92" s="30"/>
    </row>
    <row r="93" spans="1:8" x14ac:dyDescent="0.25">
      <c r="C93" s="30"/>
      <c r="E93" s="30"/>
    </row>
    <row r="94" spans="1:8" x14ac:dyDescent="0.25">
      <c r="C94" s="30"/>
      <c r="E94" s="30"/>
    </row>
    <row r="95" spans="1:8" x14ac:dyDescent="0.25">
      <c r="C95" s="30"/>
      <c r="E95" s="30"/>
    </row>
    <row r="96" spans="1:8" x14ac:dyDescent="0.25">
      <c r="C96" s="30"/>
      <c r="E96" s="30"/>
    </row>
    <row r="97" spans="1:19" x14ac:dyDescent="0.25">
      <c r="C97" s="30"/>
      <c r="E97" s="30"/>
    </row>
    <row r="98" spans="1:19" x14ac:dyDescent="0.25">
      <c r="C98" s="30"/>
      <c r="E98" s="30"/>
    </row>
    <row r="99" spans="1:19" x14ac:dyDescent="0.25">
      <c r="A99" s="7" t="s">
        <v>50</v>
      </c>
      <c r="E99" s="34">
        <f>VLOOKUP(A99,$A$1:$H$98,5,FALSE)</f>
        <v>786.09</v>
      </c>
    </row>
    <row r="100" spans="1:19" x14ac:dyDescent="0.25">
      <c r="A100" s="7" t="s">
        <v>301</v>
      </c>
      <c r="E100" s="34">
        <f>VLOOKUP(A100,$A$1:$H$98,5,FALSE)</f>
        <v>123.55</v>
      </c>
    </row>
    <row r="101" spans="1:19" x14ac:dyDescent="0.25">
      <c r="A101" s="7" t="s">
        <v>302</v>
      </c>
      <c r="E101" s="34">
        <f t="shared" ref="E101:E102" si="8">VLOOKUP(A101,$A$1:$H$98,5,FALSE)</f>
        <v>909.64</v>
      </c>
    </row>
    <row r="102" spans="1:19" x14ac:dyDescent="0.25">
      <c r="A102" s="7" t="s">
        <v>55</v>
      </c>
      <c r="E102" s="34">
        <f t="shared" si="8"/>
        <v>288.56000000000006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288.56000000000006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288.56000000000006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-627.58999999999992</v>
      </c>
      <c r="C106" s="12">
        <v>-627.04</v>
      </c>
      <c r="D106" s="12">
        <v>-626.49</v>
      </c>
      <c r="E106" s="12">
        <v>-625.93999999999994</v>
      </c>
      <c r="F106" s="12">
        <v>-625.38999999999987</v>
      </c>
      <c r="G106" s="12">
        <v>-624.83999999999992</v>
      </c>
      <c r="H106" s="12">
        <v>-624.29</v>
      </c>
      <c r="I106" s="12">
        <v>-623.74</v>
      </c>
      <c r="K106">
        <f>K107-Calculator!$B$27</f>
        <v>145</v>
      </c>
      <c r="L106" s="12">
        <f t="dataTable" ref="L106:R112" dt2D="1" dtr="1" r1="D8" r2="D7"/>
        <v>-671.9899999999999</v>
      </c>
      <c r="M106" s="12">
        <v>-671.43999999999994</v>
      </c>
      <c r="N106" s="12">
        <v>-670.88999999999987</v>
      </c>
      <c r="O106" s="12">
        <v>-670.33999999999992</v>
      </c>
      <c r="P106" s="12">
        <v>-669.79</v>
      </c>
      <c r="Q106" s="12">
        <v>-669.2399999999999</v>
      </c>
      <c r="R106" s="12">
        <v>-668.68999999999994</v>
      </c>
      <c r="S106" s="12"/>
    </row>
    <row r="107" spans="1:19" x14ac:dyDescent="0.25">
      <c r="A107">
        <f>A108-Calculator!$B$15</f>
        <v>210</v>
      </c>
      <c r="B107" s="12">
        <v>-623.88999999999987</v>
      </c>
      <c r="C107" s="12">
        <v>-623.33999999999992</v>
      </c>
      <c r="D107" s="12">
        <v>-622.79</v>
      </c>
      <c r="E107" s="12">
        <v>-622.2399999999999</v>
      </c>
      <c r="F107" s="12">
        <v>-621.68999999999983</v>
      </c>
      <c r="G107" s="12">
        <v>-621.13999999999987</v>
      </c>
      <c r="H107" s="12">
        <v>-620.58999999999992</v>
      </c>
      <c r="I107" s="12">
        <v>-620.04</v>
      </c>
      <c r="K107">
        <f>K108-Calculator!$B$27</f>
        <v>150</v>
      </c>
      <c r="L107" s="12">
        <v>-668.29</v>
      </c>
      <c r="M107" s="12">
        <v>-667.74</v>
      </c>
      <c r="N107" s="12">
        <v>-667.18999999999994</v>
      </c>
      <c r="O107" s="12">
        <v>-666.64</v>
      </c>
      <c r="P107" s="12">
        <v>-666.08999999999992</v>
      </c>
      <c r="Q107" s="12">
        <v>-665.54</v>
      </c>
      <c r="R107" s="12">
        <v>-664.99</v>
      </c>
      <c r="S107" s="12"/>
    </row>
    <row r="108" spans="1:19" x14ac:dyDescent="0.25">
      <c r="A108">
        <f>A109-Calculator!$B$15</f>
        <v>215</v>
      </c>
      <c r="B108" s="12">
        <v>-620.18999999999994</v>
      </c>
      <c r="C108" s="12">
        <v>-619.64</v>
      </c>
      <c r="D108" s="12">
        <v>-619.08999999999992</v>
      </c>
      <c r="E108" s="12">
        <v>-618.54</v>
      </c>
      <c r="F108" s="12">
        <v>-617.99</v>
      </c>
      <c r="G108" s="12">
        <v>-617.43999999999994</v>
      </c>
      <c r="H108" s="12">
        <v>-616.89</v>
      </c>
      <c r="I108" s="12">
        <v>-616.33999999999992</v>
      </c>
      <c r="K108">
        <f>K109-Calculator!$B$27</f>
        <v>155</v>
      </c>
      <c r="L108" s="12">
        <v>-664.58999999999992</v>
      </c>
      <c r="M108" s="12">
        <v>-664.04</v>
      </c>
      <c r="N108" s="12">
        <v>-663.49</v>
      </c>
      <c r="O108" s="12">
        <v>-662.93999999999994</v>
      </c>
      <c r="P108" s="12">
        <v>-662.38999999999987</v>
      </c>
      <c r="Q108" s="12">
        <v>-661.83999999999992</v>
      </c>
      <c r="R108" s="12">
        <v>-661.29</v>
      </c>
      <c r="S108" s="12"/>
    </row>
    <row r="109" spans="1:19" x14ac:dyDescent="0.25">
      <c r="A109">
        <f>Calculator!B10</f>
        <v>220</v>
      </c>
      <c r="B109" s="12">
        <v>-616.4899999999999</v>
      </c>
      <c r="C109" s="12">
        <v>-615.93999999999994</v>
      </c>
      <c r="D109" s="12">
        <v>-615.38999999999987</v>
      </c>
      <c r="E109" s="12">
        <v>-614.83999999999992</v>
      </c>
      <c r="F109" s="12">
        <v>-614.29</v>
      </c>
      <c r="G109" s="12">
        <v>-613.7399999999999</v>
      </c>
      <c r="H109" s="12">
        <v>-613.18999999999994</v>
      </c>
      <c r="I109" s="12">
        <v>-612.63999999999987</v>
      </c>
      <c r="K109">
        <f>Calculator!B22</f>
        <v>160</v>
      </c>
      <c r="L109" s="12">
        <v>-660.89</v>
      </c>
      <c r="M109" s="12">
        <v>-660.34</v>
      </c>
      <c r="N109" s="12">
        <v>-659.79</v>
      </c>
      <c r="O109" s="12">
        <v>-659.24</v>
      </c>
      <c r="P109" s="12">
        <v>-658.69</v>
      </c>
      <c r="Q109" s="12">
        <v>-658.14</v>
      </c>
      <c r="R109" s="12">
        <v>-657.59</v>
      </c>
      <c r="S109" s="12"/>
    </row>
    <row r="110" spans="1:19" x14ac:dyDescent="0.25">
      <c r="A110">
        <f>A109+Calculator!$B$15</f>
        <v>225</v>
      </c>
      <c r="B110" s="12">
        <v>-612.79</v>
      </c>
      <c r="C110" s="12">
        <v>-612.24</v>
      </c>
      <c r="D110" s="12">
        <v>-611.69000000000005</v>
      </c>
      <c r="E110" s="12">
        <v>-611.14</v>
      </c>
      <c r="F110" s="12">
        <v>-610.58999999999992</v>
      </c>
      <c r="G110" s="12">
        <v>-610.04</v>
      </c>
      <c r="H110" s="12">
        <v>-609.49</v>
      </c>
      <c r="I110" s="12">
        <v>-608.94000000000005</v>
      </c>
      <c r="K110">
        <f>K109+Calculator!$B$27</f>
        <v>165</v>
      </c>
      <c r="L110" s="12">
        <v>-657.18999999999994</v>
      </c>
      <c r="M110" s="12">
        <v>-656.64</v>
      </c>
      <c r="N110" s="12">
        <v>-656.08999999999992</v>
      </c>
      <c r="O110" s="12">
        <v>-655.54</v>
      </c>
      <c r="P110" s="12">
        <v>-654.99</v>
      </c>
      <c r="Q110" s="12">
        <v>-654.43999999999994</v>
      </c>
      <c r="R110" s="12">
        <v>-653.89</v>
      </c>
      <c r="S110" s="12"/>
    </row>
    <row r="111" spans="1:19" x14ac:dyDescent="0.25">
      <c r="A111">
        <f>A110+Calculator!$B$15</f>
        <v>230</v>
      </c>
      <c r="B111" s="12">
        <v>-609.08999999999992</v>
      </c>
      <c r="C111" s="12">
        <v>-608.54</v>
      </c>
      <c r="D111" s="12">
        <v>-607.99</v>
      </c>
      <c r="E111" s="12">
        <v>-607.43999999999994</v>
      </c>
      <c r="F111" s="12">
        <v>-606.88999999999987</v>
      </c>
      <c r="G111" s="12">
        <v>-606.33999999999992</v>
      </c>
      <c r="H111" s="12">
        <v>-605.79</v>
      </c>
      <c r="I111" s="12">
        <v>-605.24</v>
      </c>
      <c r="K111">
        <f>K110+Calculator!$B$27</f>
        <v>170</v>
      </c>
      <c r="L111" s="12">
        <v>-653.4899999999999</v>
      </c>
      <c r="M111" s="12">
        <v>-652.93999999999994</v>
      </c>
      <c r="N111" s="12">
        <v>-652.38999999999987</v>
      </c>
      <c r="O111" s="12">
        <v>-651.83999999999992</v>
      </c>
      <c r="P111" s="12">
        <v>-651.29</v>
      </c>
      <c r="Q111" s="12">
        <v>-650.7399999999999</v>
      </c>
      <c r="R111" s="12">
        <v>-650.18999999999994</v>
      </c>
      <c r="S111" s="12"/>
    </row>
    <row r="112" spans="1:19" x14ac:dyDescent="0.25">
      <c r="A112">
        <f>A111+Calculator!$B$15</f>
        <v>235</v>
      </c>
      <c r="B112" s="12">
        <v>-605.38999999999987</v>
      </c>
      <c r="C112" s="12">
        <v>-604.83999999999992</v>
      </c>
      <c r="D112" s="12">
        <v>-604.29</v>
      </c>
      <c r="E112" s="12">
        <v>-603.7399999999999</v>
      </c>
      <c r="F112" s="12">
        <v>-603.18999999999983</v>
      </c>
      <c r="G112" s="12">
        <v>-602.63999999999987</v>
      </c>
      <c r="H112" s="12">
        <v>-602.08999999999992</v>
      </c>
      <c r="I112" s="12">
        <v>-601.54</v>
      </c>
      <c r="K112">
        <f>K111+Calculator!$B$27</f>
        <v>175</v>
      </c>
      <c r="L112" s="12">
        <v>-649.79</v>
      </c>
      <c r="M112" s="12">
        <v>-649.24</v>
      </c>
      <c r="N112" s="12">
        <v>-648.69000000000005</v>
      </c>
      <c r="O112" s="12">
        <v>-648.14</v>
      </c>
      <c r="P112" s="12">
        <v>-647.58999999999992</v>
      </c>
      <c r="Q112" s="12">
        <v>-647.04</v>
      </c>
      <c r="R112" s="12">
        <v>-646.49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-627.58999999999992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-671.9899999999999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-623.33999999999992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-667.74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-619.08999999999992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-663.49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-614.83999999999992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-659.24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-610.58999999999992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-654.99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-606.33999999999992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-650.7399999999999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-602.08999999999992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-646.49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682B-BAA6-4692-AA66-1A4C507FB013}">
  <dimension ref="A1:S163"/>
  <sheetViews>
    <sheetView topLeftCell="A73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102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IF(Calculator!B7="Cotton",Calculator!B13,IF(Calculator!B19="Cotton",Calculator!B25,0.85))</f>
        <v>0.85</v>
      </c>
      <c r="D7" s="17">
        <f>IF(Calculator!B7="Cotton",Calculator!B10,IF(Calculator!B19="Cotton",Calculator!B22,1500))</f>
        <v>1500</v>
      </c>
      <c r="E7" s="30">
        <f>ROUND(C7*D7,2)</f>
        <v>1275</v>
      </c>
      <c r="F7" s="16">
        <v>0</v>
      </c>
      <c r="G7" s="30">
        <f>ROUND(E7*F7,2)</f>
        <v>0</v>
      </c>
      <c r="H7" s="30">
        <f>ROUND(E7-G7,2)</f>
        <v>1275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2">
        <f>IF(Calculator!B7="Cotton",Calculator!C10,IF(Calculator!B19="Cotton",Calculator!C22,2025))</f>
        <v>2025</v>
      </c>
      <c r="E8" s="28">
        <f>ROUND(C8*D8,2)</f>
        <v>222.75</v>
      </c>
      <c r="F8" s="11">
        <v>0</v>
      </c>
      <c r="G8" s="28">
        <f>ROUND(E8*F8,2)</f>
        <v>0</v>
      </c>
      <c r="H8" s="28">
        <f>ROUND(E8-G8,2)</f>
        <v>222.75</v>
      </c>
    </row>
    <row r="9" spans="1:8" x14ac:dyDescent="0.25">
      <c r="A9" s="7" t="s">
        <v>11</v>
      </c>
      <c r="C9" s="30"/>
      <c r="E9" s="30">
        <f>SUM(E7:E8)</f>
        <v>1497.75</v>
      </c>
      <c r="G9" s="12">
        <f>SUM(G7:G8)</f>
        <v>0</v>
      </c>
      <c r="H9" s="12">
        <f>ROUND(E9-G9,2)</f>
        <v>1497.75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5.75</v>
      </c>
      <c r="E14" s="30">
        <f>ROUND(C14*D14,2)</f>
        <v>32.200000000000003</v>
      </c>
      <c r="F14" s="16">
        <v>0</v>
      </c>
      <c r="G14" s="30">
        <f>ROUND(E14*F14,2)</f>
        <v>0</v>
      </c>
      <c r="H14" s="30">
        <f>ROUND(E14-G14,2)</f>
        <v>32.200000000000003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1500</v>
      </c>
      <c r="E20" s="30">
        <f>ROUND(C20*D20,2)</f>
        <v>165</v>
      </c>
      <c r="F20" s="16">
        <v>0</v>
      </c>
      <c r="G20" s="30">
        <f>ROUND(E20*F20,2)</f>
        <v>0</v>
      </c>
      <c r="H20" s="30">
        <f>ROUND(E20-G20,2)</f>
        <v>165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34.358199999999997</v>
      </c>
      <c r="E23" s="30">
        <f>ROUND(C23*D23,2)</f>
        <v>72.150000000000006</v>
      </c>
      <c r="F23" s="16">
        <v>0</v>
      </c>
      <c r="G23" s="30">
        <f>ROUND(E23*F23,2)</f>
        <v>0</v>
      </c>
      <c r="H23" s="30">
        <f>ROUND(E23-G23,2)</f>
        <v>72.150000000000006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96</v>
      </c>
      <c r="E28" s="30">
        <f t="shared" si="0"/>
        <v>10.56</v>
      </c>
      <c r="F28" s="16">
        <v>0</v>
      </c>
      <c r="G28" s="30">
        <f t="shared" si="1"/>
        <v>0</v>
      </c>
      <c r="H28" s="30">
        <f t="shared" si="2"/>
        <v>10.56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417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143</v>
      </c>
      <c r="B35" s="14" t="s">
        <v>29</v>
      </c>
      <c r="C35" s="15">
        <v>8.58</v>
      </c>
      <c r="D35" s="14">
        <v>0.5</v>
      </c>
      <c r="E35" s="30">
        <f t="shared" ref="E35:E44" si="3">ROUND(C35*D35,2)</f>
        <v>4.29</v>
      </c>
      <c r="F35" s="16">
        <v>0</v>
      </c>
      <c r="G35" s="30">
        <f t="shared" ref="G35:G44" si="4">ROUND(E35*F35,2)</f>
        <v>0</v>
      </c>
      <c r="H35" s="30">
        <f t="shared" ref="H35:H44" si="5">ROUND(E35-G35,2)</f>
        <v>4.29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108</v>
      </c>
      <c r="B37" s="14" t="s">
        <v>18</v>
      </c>
      <c r="C37" s="15">
        <v>1.28</v>
      </c>
      <c r="D37" s="14">
        <v>6</v>
      </c>
      <c r="E37" s="30">
        <f t="shared" si="3"/>
        <v>7.68</v>
      </c>
      <c r="F37" s="16">
        <v>0</v>
      </c>
      <c r="G37" s="30">
        <f t="shared" si="4"/>
        <v>0</v>
      </c>
      <c r="H37" s="30">
        <f t="shared" si="5"/>
        <v>7.68</v>
      </c>
    </row>
    <row r="38" spans="1:8" x14ac:dyDescent="0.25">
      <c r="A38" s="14" t="s">
        <v>109</v>
      </c>
      <c r="B38" s="14" t="s">
        <v>18</v>
      </c>
      <c r="C38" s="15">
        <v>0.78</v>
      </c>
      <c r="D38" s="14">
        <v>2</v>
      </c>
      <c r="E38" s="30">
        <f t="shared" si="3"/>
        <v>1.56</v>
      </c>
      <c r="F38" s="16">
        <v>0</v>
      </c>
      <c r="G38" s="30">
        <f t="shared" si="4"/>
        <v>0</v>
      </c>
      <c r="H38" s="30">
        <f t="shared" si="5"/>
        <v>1.56</v>
      </c>
    </row>
    <row r="39" spans="1:8" x14ac:dyDescent="0.25">
      <c r="A39" s="14" t="s">
        <v>79</v>
      </c>
      <c r="B39" s="14" t="s">
        <v>18</v>
      </c>
      <c r="C39" s="15">
        <v>4.97</v>
      </c>
      <c r="D39" s="14">
        <v>2</v>
      </c>
      <c r="E39" s="30">
        <f t="shared" si="3"/>
        <v>9.94</v>
      </c>
      <c r="F39" s="16">
        <v>0</v>
      </c>
      <c r="G39" s="30">
        <f t="shared" si="4"/>
        <v>0</v>
      </c>
      <c r="H39" s="30">
        <f t="shared" si="5"/>
        <v>9.94</v>
      </c>
    </row>
    <row r="40" spans="1:8" x14ac:dyDescent="0.25">
      <c r="A40" s="14" t="s">
        <v>78</v>
      </c>
      <c r="B40" s="14" t="s">
        <v>29</v>
      </c>
      <c r="C40" s="15">
        <v>9.8699999999999992</v>
      </c>
      <c r="D40" s="14">
        <v>1.5</v>
      </c>
      <c r="E40" s="30">
        <f t="shared" si="3"/>
        <v>14.81</v>
      </c>
      <c r="F40" s="16">
        <v>0</v>
      </c>
      <c r="G40" s="30">
        <f t="shared" si="4"/>
        <v>0</v>
      </c>
      <c r="H40" s="30">
        <f t="shared" si="5"/>
        <v>14.81</v>
      </c>
    </row>
    <row r="41" spans="1:8" x14ac:dyDescent="0.25">
      <c r="A41" s="14" t="s">
        <v>110</v>
      </c>
      <c r="B41" s="14" t="s">
        <v>18</v>
      </c>
      <c r="C41" s="15">
        <v>0.86</v>
      </c>
      <c r="D41" s="14">
        <v>12.8</v>
      </c>
      <c r="E41" s="30">
        <f t="shared" si="3"/>
        <v>11.01</v>
      </c>
      <c r="F41" s="16">
        <v>0</v>
      </c>
      <c r="G41" s="30">
        <f t="shared" si="4"/>
        <v>0</v>
      </c>
      <c r="H41" s="30">
        <f t="shared" si="5"/>
        <v>11.01</v>
      </c>
    </row>
    <row r="42" spans="1:8" x14ac:dyDescent="0.25">
      <c r="A42" s="14" t="s">
        <v>111</v>
      </c>
      <c r="B42" s="14" t="s">
        <v>18</v>
      </c>
      <c r="C42" s="15">
        <v>1.88</v>
      </c>
      <c r="D42" s="14">
        <v>1</v>
      </c>
      <c r="E42" s="30">
        <f t="shared" si="3"/>
        <v>1.88</v>
      </c>
      <c r="F42" s="16">
        <v>0</v>
      </c>
      <c r="G42" s="30">
        <f t="shared" si="4"/>
        <v>0</v>
      </c>
      <c r="H42" s="30">
        <f t="shared" si="5"/>
        <v>1.88</v>
      </c>
    </row>
    <row r="43" spans="1:8" x14ac:dyDescent="0.25">
      <c r="A43" s="14" t="s">
        <v>112</v>
      </c>
      <c r="B43" s="14" t="s">
        <v>48</v>
      </c>
      <c r="C43" s="15">
        <v>15</v>
      </c>
      <c r="D43" s="14">
        <v>1.5</v>
      </c>
      <c r="E43" s="30">
        <f t="shared" si="3"/>
        <v>22.5</v>
      </c>
      <c r="F43" s="16">
        <v>0</v>
      </c>
      <c r="G43" s="30">
        <f t="shared" si="4"/>
        <v>0</v>
      </c>
      <c r="H43" s="30">
        <f t="shared" si="5"/>
        <v>22.5</v>
      </c>
    </row>
    <row r="44" spans="1:8" x14ac:dyDescent="0.25">
      <c r="A44" s="14" t="s">
        <v>113</v>
      </c>
      <c r="B44" s="14" t="s">
        <v>18</v>
      </c>
      <c r="C44" s="15">
        <v>7.63</v>
      </c>
      <c r="D44" s="14">
        <v>1.5</v>
      </c>
      <c r="E44" s="30">
        <f t="shared" si="3"/>
        <v>11.45</v>
      </c>
      <c r="F44" s="16">
        <v>0</v>
      </c>
      <c r="G44" s="30">
        <f t="shared" si="4"/>
        <v>0</v>
      </c>
      <c r="H44" s="30">
        <f t="shared" si="5"/>
        <v>11.45</v>
      </c>
    </row>
    <row r="45" spans="1:8" x14ac:dyDescent="0.25">
      <c r="A45" s="13" t="s">
        <v>30</v>
      </c>
      <c r="C45" s="30"/>
      <c r="E45" s="30"/>
    </row>
    <row r="46" spans="1:8" x14ac:dyDescent="0.25">
      <c r="A46" s="14" t="s">
        <v>31</v>
      </c>
      <c r="B46" s="14" t="s">
        <v>32</v>
      </c>
      <c r="C46" s="15">
        <v>0.24</v>
      </c>
      <c r="D46" s="14">
        <v>33</v>
      </c>
      <c r="E46" s="30">
        <f>ROUND(C46*D46,2)</f>
        <v>7.92</v>
      </c>
      <c r="F46" s="16">
        <v>0</v>
      </c>
      <c r="G46" s="30">
        <f>ROUND(E46*F46,2)</f>
        <v>0</v>
      </c>
      <c r="H46" s="30">
        <f>ROUND(E46-G46,2)</f>
        <v>7.92</v>
      </c>
    </row>
    <row r="47" spans="1:8" x14ac:dyDescent="0.25">
      <c r="A47" s="13" t="s">
        <v>33</v>
      </c>
      <c r="C47" s="30"/>
      <c r="E47" s="30"/>
    </row>
    <row r="48" spans="1:8" x14ac:dyDescent="0.25">
      <c r="A48" s="14" t="s">
        <v>418</v>
      </c>
      <c r="B48" s="14" t="s">
        <v>60</v>
      </c>
      <c r="C48" s="15">
        <v>2.59</v>
      </c>
      <c r="D48" s="14">
        <v>45</v>
      </c>
      <c r="E48" s="30">
        <f>ROUND(C48*D48,2)</f>
        <v>116.55</v>
      </c>
      <c r="F48" s="16">
        <v>0</v>
      </c>
      <c r="G48" s="30">
        <f>ROUND(E48*F48,2)</f>
        <v>0</v>
      </c>
      <c r="H48" s="30">
        <f>ROUND(E48-G48,2)</f>
        <v>116.55</v>
      </c>
    </row>
    <row r="49" spans="1:8" x14ac:dyDescent="0.25">
      <c r="A49" s="13" t="s">
        <v>85</v>
      </c>
      <c r="C49" s="30"/>
      <c r="E49" s="30"/>
    </row>
    <row r="50" spans="1:8" x14ac:dyDescent="0.25">
      <c r="A50" s="14" t="s">
        <v>86</v>
      </c>
      <c r="B50" s="14" t="s">
        <v>18</v>
      </c>
      <c r="C50" s="15">
        <v>0.21</v>
      </c>
      <c r="D50" s="14">
        <v>51</v>
      </c>
      <c r="E50" s="30">
        <f>ROUND(C50*D50,2)</f>
        <v>10.71</v>
      </c>
      <c r="F50" s="16">
        <v>0</v>
      </c>
      <c r="G50" s="30">
        <f>ROUND(E50*F50,2)</f>
        <v>0</v>
      </c>
      <c r="H50" s="30">
        <f>ROUND(E50-G50,2)</f>
        <v>10.71</v>
      </c>
    </row>
    <row r="51" spans="1:8" x14ac:dyDescent="0.25">
      <c r="A51" s="13" t="s">
        <v>114</v>
      </c>
      <c r="C51" s="30"/>
      <c r="E51" s="30"/>
    </row>
    <row r="52" spans="1:8" x14ac:dyDescent="0.25">
      <c r="A52" s="14" t="s">
        <v>115</v>
      </c>
      <c r="B52" s="14" t="s">
        <v>26</v>
      </c>
      <c r="C52" s="15">
        <v>3.3</v>
      </c>
      <c r="D52" s="14">
        <v>0.4</v>
      </c>
      <c r="E52" s="30">
        <f>ROUND(C52*D52,2)</f>
        <v>1.32</v>
      </c>
      <c r="F52" s="16">
        <v>0</v>
      </c>
      <c r="G52" s="30">
        <f>ROUND(E52*F52,2)</f>
        <v>0</v>
      </c>
      <c r="H52" s="30">
        <f>ROUND(E52-G52,2)</f>
        <v>1.32</v>
      </c>
    </row>
    <row r="53" spans="1:8" x14ac:dyDescent="0.25">
      <c r="A53" s="13" t="s">
        <v>61</v>
      </c>
      <c r="C53" s="30"/>
      <c r="E53" s="30"/>
    </row>
    <row r="54" spans="1:8" x14ac:dyDescent="0.25">
      <c r="A54" s="14" t="s">
        <v>62</v>
      </c>
      <c r="B54" s="14" t="s">
        <v>48</v>
      </c>
      <c r="C54" s="15">
        <v>7.5</v>
      </c>
      <c r="D54" s="14">
        <v>1</v>
      </c>
      <c r="E54" s="30">
        <f>ROUND(C54*D54,2)</f>
        <v>7.5</v>
      </c>
      <c r="F54" s="16">
        <v>0</v>
      </c>
      <c r="G54" s="30">
        <f>ROUND(E54*F54,2)</f>
        <v>0</v>
      </c>
      <c r="H54" s="30">
        <f>ROUND(E54-G54,2)</f>
        <v>7.5</v>
      </c>
    </row>
    <row r="55" spans="1:8" x14ac:dyDescent="0.25">
      <c r="A55" s="13" t="s">
        <v>87</v>
      </c>
      <c r="C55" s="30"/>
      <c r="E55" s="30"/>
    </row>
    <row r="56" spans="1:8" x14ac:dyDescent="0.25">
      <c r="A56" s="14" t="s">
        <v>88</v>
      </c>
      <c r="B56" s="14" t="s">
        <v>48</v>
      </c>
      <c r="C56" s="15">
        <v>1</v>
      </c>
      <c r="D56" s="14">
        <v>1</v>
      </c>
      <c r="E56" s="30">
        <f>ROUND(C56*D56,2)</f>
        <v>1</v>
      </c>
      <c r="F56" s="16">
        <v>0</v>
      </c>
      <c r="G56" s="30">
        <f>ROUND(E56*F56,2)</f>
        <v>0</v>
      </c>
      <c r="H56" s="30">
        <f>ROUND(E56-G56,2)</f>
        <v>1</v>
      </c>
    </row>
    <row r="57" spans="1:8" x14ac:dyDescent="0.25">
      <c r="A57" s="13" t="s">
        <v>34</v>
      </c>
      <c r="C57" s="30"/>
      <c r="E57" s="30"/>
    </row>
    <row r="58" spans="1:8" x14ac:dyDescent="0.25">
      <c r="A58" s="14" t="s">
        <v>35</v>
      </c>
      <c r="B58" s="14" t="s">
        <v>36</v>
      </c>
      <c r="C58" s="15">
        <v>59</v>
      </c>
      <c r="D58" s="14">
        <v>0.66600000000000004</v>
      </c>
      <c r="E58" s="30">
        <f>ROUND(C58*D58,2)</f>
        <v>39.29</v>
      </c>
      <c r="F58" s="16">
        <v>0</v>
      </c>
      <c r="G58" s="30">
        <f>ROUND(E58*F58,2)</f>
        <v>0</v>
      </c>
      <c r="H58" s="30">
        <f>ROUND(E58-G58,2)</f>
        <v>39.29</v>
      </c>
    </row>
    <row r="59" spans="1:8" x14ac:dyDescent="0.25">
      <c r="A59" s="13" t="s">
        <v>116</v>
      </c>
      <c r="C59" s="30"/>
      <c r="E59" s="30"/>
    </row>
    <row r="60" spans="1:8" x14ac:dyDescent="0.25">
      <c r="A60" s="14" t="s">
        <v>117</v>
      </c>
      <c r="B60" s="14" t="s">
        <v>48</v>
      </c>
      <c r="C60" s="15">
        <v>8</v>
      </c>
      <c r="D60" s="14">
        <v>1</v>
      </c>
      <c r="E60" s="30">
        <f>ROUND(C60*D60,2)</f>
        <v>8</v>
      </c>
      <c r="F60" s="16">
        <v>0</v>
      </c>
      <c r="G60" s="30">
        <f>ROUND(E60*F60,2)</f>
        <v>0</v>
      </c>
      <c r="H60" s="30">
        <f>ROUND(E60-G60,2)</f>
        <v>8</v>
      </c>
    </row>
    <row r="61" spans="1:8" x14ac:dyDescent="0.25">
      <c r="A61" s="13" t="s">
        <v>118</v>
      </c>
      <c r="C61" s="30"/>
      <c r="E61" s="30"/>
    </row>
    <row r="62" spans="1:8" x14ac:dyDescent="0.25">
      <c r="A62" s="14" t="s">
        <v>119</v>
      </c>
      <c r="B62" s="14" t="s">
        <v>48</v>
      </c>
      <c r="C62" s="15">
        <v>10</v>
      </c>
      <c r="D62" s="14">
        <v>0.33300000000000002</v>
      </c>
      <c r="E62" s="30">
        <f>ROUND(C62*D62,2)</f>
        <v>3.33</v>
      </c>
      <c r="F62" s="16">
        <v>0</v>
      </c>
      <c r="G62" s="30">
        <f>ROUND(E62*F62,2)</f>
        <v>0</v>
      </c>
      <c r="H62" s="30">
        <f>ROUND(E62-G62,2)</f>
        <v>3.33</v>
      </c>
    </row>
    <row r="63" spans="1:8" x14ac:dyDescent="0.25">
      <c r="A63" s="13" t="s">
        <v>37</v>
      </c>
      <c r="C63" s="30"/>
      <c r="E63" s="30"/>
    </row>
    <row r="64" spans="1:8" x14ac:dyDescent="0.25">
      <c r="A64" s="14" t="s">
        <v>38</v>
      </c>
      <c r="B64" s="14" t="s">
        <v>39</v>
      </c>
      <c r="C64" s="15">
        <v>15.27</v>
      </c>
      <c r="D64" s="14">
        <v>0.50249999999999995</v>
      </c>
      <c r="E64" s="30">
        <f>ROUND(C64*D64,2)</f>
        <v>7.67</v>
      </c>
      <c r="F64" s="16">
        <v>0</v>
      </c>
      <c r="G64" s="30">
        <f>ROUND(E64*F64,2)</f>
        <v>0</v>
      </c>
      <c r="H64" s="30">
        <f>ROUND(E64-G64,2)</f>
        <v>7.67</v>
      </c>
    </row>
    <row r="65" spans="1:8" x14ac:dyDescent="0.25">
      <c r="A65" s="14" t="s">
        <v>91</v>
      </c>
      <c r="B65" s="14" t="s">
        <v>39</v>
      </c>
      <c r="C65" s="15">
        <v>15.27</v>
      </c>
      <c r="D65" s="14">
        <v>0.20760000000000001</v>
      </c>
      <c r="E65" s="30">
        <f>ROUND(C65*D65,2)</f>
        <v>3.17</v>
      </c>
      <c r="F65" s="16">
        <v>0</v>
      </c>
      <c r="G65" s="30">
        <f>ROUND(E65*F65,2)</f>
        <v>0</v>
      </c>
      <c r="H65" s="30">
        <f>ROUND(E65-G65,2)</f>
        <v>3.17</v>
      </c>
    </row>
    <row r="66" spans="1:8" x14ac:dyDescent="0.25">
      <c r="A66" s="13" t="s">
        <v>40</v>
      </c>
      <c r="C66" s="30"/>
      <c r="E66" s="30"/>
    </row>
    <row r="67" spans="1:8" x14ac:dyDescent="0.25">
      <c r="A67" s="14" t="s">
        <v>41</v>
      </c>
      <c r="B67" s="14" t="s">
        <v>39</v>
      </c>
      <c r="C67" s="15">
        <v>9.06</v>
      </c>
      <c r="D67" s="14">
        <v>0.3</v>
      </c>
      <c r="E67" s="30">
        <f>ROUND(C67*D67,2)</f>
        <v>2.72</v>
      </c>
      <c r="F67" s="16">
        <v>0</v>
      </c>
      <c r="G67" s="30">
        <f>ROUND(E67*F67,2)</f>
        <v>0</v>
      </c>
      <c r="H67" s="30">
        <f>ROUND(E67-G67,2)</f>
        <v>2.72</v>
      </c>
    </row>
    <row r="68" spans="1:8" x14ac:dyDescent="0.25">
      <c r="A68" s="14" t="s">
        <v>42</v>
      </c>
      <c r="B68" s="14" t="s">
        <v>39</v>
      </c>
      <c r="C68" s="15">
        <v>9.06</v>
      </c>
      <c r="D68" s="14">
        <v>6.25E-2</v>
      </c>
      <c r="E68" s="30">
        <f>ROUND(C68*D68,2)</f>
        <v>0.56999999999999995</v>
      </c>
      <c r="F68" s="16">
        <v>0</v>
      </c>
      <c r="G68" s="30">
        <f>ROUND(E68*F68,2)</f>
        <v>0</v>
      </c>
      <c r="H68" s="30">
        <f>ROUND(E68-G68,2)</f>
        <v>0.56999999999999995</v>
      </c>
    </row>
    <row r="69" spans="1:8" x14ac:dyDescent="0.25">
      <c r="A69" s="13" t="s">
        <v>43</v>
      </c>
      <c r="C69" s="30"/>
      <c r="E69" s="30"/>
    </row>
    <row r="70" spans="1:8" x14ac:dyDescent="0.25">
      <c r="A70" s="14" t="s">
        <v>42</v>
      </c>
      <c r="B70" s="14" t="s">
        <v>39</v>
      </c>
      <c r="C70" s="15">
        <v>9.06</v>
      </c>
      <c r="D70" s="14">
        <v>0.1236</v>
      </c>
      <c r="E70" s="30">
        <f>ROUND(C70*D70,2)</f>
        <v>1.1200000000000001</v>
      </c>
      <c r="F70" s="16">
        <v>0</v>
      </c>
      <c r="G70" s="30">
        <f>ROUND(E70*F70,2)</f>
        <v>0</v>
      </c>
      <c r="H70" s="30">
        <f>ROUND(E70-G70,2)</f>
        <v>1.1200000000000001</v>
      </c>
    </row>
    <row r="71" spans="1:8" x14ac:dyDescent="0.25">
      <c r="A71" s="14" t="s">
        <v>91</v>
      </c>
      <c r="B71" s="14" t="s">
        <v>39</v>
      </c>
      <c r="C71" s="15">
        <v>9.06</v>
      </c>
      <c r="D71" s="14">
        <v>0.18990000000000001</v>
      </c>
      <c r="E71" s="30">
        <f>ROUND(C71*D71,2)</f>
        <v>1.72</v>
      </c>
      <c r="F71" s="16">
        <v>0</v>
      </c>
      <c r="G71" s="30">
        <f>ROUND(E71*F71,2)</f>
        <v>0</v>
      </c>
      <c r="H71" s="30">
        <f>ROUND(E71-G71,2)</f>
        <v>1.72</v>
      </c>
    </row>
    <row r="72" spans="1:8" x14ac:dyDescent="0.25">
      <c r="A72" s="14" t="s">
        <v>44</v>
      </c>
      <c r="B72" s="14" t="s">
        <v>39</v>
      </c>
      <c r="C72" s="15">
        <v>15.24</v>
      </c>
      <c r="D72" s="14">
        <v>0.50529999999999997</v>
      </c>
      <c r="E72" s="30">
        <f>ROUND(C72*D72,2)</f>
        <v>7.7</v>
      </c>
      <c r="F72" s="16">
        <v>0</v>
      </c>
      <c r="G72" s="30">
        <f>ROUND(E72*F72,2)</f>
        <v>0</v>
      </c>
      <c r="H72" s="30">
        <f>ROUND(E72-G72,2)</f>
        <v>7.7</v>
      </c>
    </row>
    <row r="73" spans="1:8" x14ac:dyDescent="0.25">
      <c r="A73" s="13" t="s">
        <v>45</v>
      </c>
      <c r="C73" s="30"/>
      <c r="E73" s="30"/>
    </row>
    <row r="74" spans="1:8" x14ac:dyDescent="0.25">
      <c r="A74" s="14" t="s">
        <v>38</v>
      </c>
      <c r="B74" s="14" t="s">
        <v>19</v>
      </c>
      <c r="C74" s="15">
        <v>2.36</v>
      </c>
      <c r="D74" s="14">
        <v>7.2736999999999998</v>
      </c>
      <c r="E74" s="30">
        <f>ROUND(C74*D74,2)</f>
        <v>17.170000000000002</v>
      </c>
      <c r="F74" s="16">
        <v>0</v>
      </c>
      <c r="G74" s="30">
        <f>ROUND(E74*F74,2)</f>
        <v>0</v>
      </c>
      <c r="H74" s="30">
        <f>ROUND(E74-G74,2)</f>
        <v>17.170000000000002</v>
      </c>
    </row>
    <row r="75" spans="1:8" x14ac:dyDescent="0.25">
      <c r="A75" s="14" t="s">
        <v>91</v>
      </c>
      <c r="B75" s="14" t="s">
        <v>19</v>
      </c>
      <c r="C75" s="15">
        <v>2.36</v>
      </c>
      <c r="D75" s="14">
        <v>4.8836000000000004</v>
      </c>
      <c r="E75" s="30">
        <f>ROUND(C75*D75,2)</f>
        <v>11.53</v>
      </c>
      <c r="F75" s="16">
        <v>0</v>
      </c>
      <c r="G75" s="30">
        <f>ROUND(E75*F75,2)</f>
        <v>0</v>
      </c>
      <c r="H75" s="30">
        <f>ROUND(E75-G75,2)</f>
        <v>11.53</v>
      </c>
    </row>
    <row r="76" spans="1:8" x14ac:dyDescent="0.25">
      <c r="A76" s="14" t="s">
        <v>46</v>
      </c>
      <c r="B76" s="14" t="s">
        <v>19</v>
      </c>
      <c r="C76" s="15">
        <v>2.36</v>
      </c>
      <c r="D76" s="14">
        <v>8.5535999999999994</v>
      </c>
      <c r="E76" s="30">
        <f>ROUND(C76*D76,2)</f>
        <v>20.190000000000001</v>
      </c>
      <c r="F76" s="16">
        <v>0</v>
      </c>
      <c r="G76" s="30">
        <f>ROUND(E76*F76,2)</f>
        <v>0</v>
      </c>
      <c r="H76" s="30">
        <f>ROUND(E76-G76,2)</f>
        <v>20.190000000000001</v>
      </c>
    </row>
    <row r="77" spans="1:8" x14ac:dyDescent="0.25">
      <c r="A77" s="13" t="s">
        <v>47</v>
      </c>
      <c r="C77" s="30"/>
      <c r="E77" s="30"/>
    </row>
    <row r="78" spans="1:8" x14ac:dyDescent="0.25">
      <c r="A78" s="14" t="s">
        <v>42</v>
      </c>
      <c r="B78" s="14" t="s">
        <v>48</v>
      </c>
      <c r="C78" s="15">
        <v>8.5</v>
      </c>
      <c r="D78" s="14">
        <v>1</v>
      </c>
      <c r="E78" s="30">
        <f>ROUND(C78*D78,2)</f>
        <v>8.5</v>
      </c>
      <c r="F78" s="16">
        <v>0</v>
      </c>
      <c r="G78" s="30">
        <f>ROUND(E78*F78,2)</f>
        <v>0</v>
      </c>
      <c r="H78" s="30">
        <f t="shared" ref="H78:H84" si="6">ROUND(E78-G78,2)</f>
        <v>8.5</v>
      </c>
    </row>
    <row r="79" spans="1:8" x14ac:dyDescent="0.25">
      <c r="A79" s="14" t="s">
        <v>38</v>
      </c>
      <c r="B79" s="14" t="s">
        <v>48</v>
      </c>
      <c r="C79" s="15">
        <v>4.7300000000000004</v>
      </c>
      <c r="D79" s="14">
        <v>1</v>
      </c>
      <c r="E79" s="30">
        <f>ROUND(C79*D79,2)</f>
        <v>4.7300000000000004</v>
      </c>
      <c r="F79" s="16">
        <v>0</v>
      </c>
      <c r="G79" s="30">
        <f>ROUND(E79*F79,2)</f>
        <v>0</v>
      </c>
      <c r="H79" s="30">
        <f t="shared" si="6"/>
        <v>4.7300000000000004</v>
      </c>
    </row>
    <row r="80" spans="1:8" x14ac:dyDescent="0.25">
      <c r="A80" s="14" t="s">
        <v>91</v>
      </c>
      <c r="B80" s="14" t="s">
        <v>48</v>
      </c>
      <c r="C80" s="15">
        <v>23.62</v>
      </c>
      <c r="D80" s="14">
        <v>1</v>
      </c>
      <c r="E80" s="30">
        <f>ROUND(C80*D80,2)</f>
        <v>23.62</v>
      </c>
      <c r="F80" s="16">
        <v>0</v>
      </c>
      <c r="G80" s="30">
        <f>ROUND(E80*F80,2)</f>
        <v>0</v>
      </c>
      <c r="H80" s="30">
        <f t="shared" si="6"/>
        <v>23.62</v>
      </c>
    </row>
    <row r="81" spans="1:8" x14ac:dyDescent="0.25">
      <c r="A81" s="14" t="s">
        <v>46</v>
      </c>
      <c r="B81" s="14" t="s">
        <v>48</v>
      </c>
      <c r="C81" s="15">
        <v>7.16</v>
      </c>
      <c r="D81" s="14">
        <v>1</v>
      </c>
      <c r="E81" s="30">
        <f>ROUND(C81*D81,2)</f>
        <v>7.16</v>
      </c>
      <c r="F81" s="16">
        <v>0</v>
      </c>
      <c r="G81" s="30">
        <f>ROUND(E81*F81,2)</f>
        <v>0</v>
      </c>
      <c r="H81" s="30">
        <f t="shared" si="6"/>
        <v>7.16</v>
      </c>
    </row>
    <row r="82" spans="1:8" x14ac:dyDescent="0.25">
      <c r="A82" s="9" t="s">
        <v>49</v>
      </c>
      <c r="B82" s="9" t="s">
        <v>48</v>
      </c>
      <c r="C82" s="10">
        <v>12.34</v>
      </c>
      <c r="D82" s="9">
        <v>1</v>
      </c>
      <c r="E82" s="28">
        <f>ROUND(C82*D82,2)</f>
        <v>12.34</v>
      </c>
      <c r="F82" s="11">
        <v>0</v>
      </c>
      <c r="G82" s="28">
        <f>ROUND(E82*F82,2)</f>
        <v>0</v>
      </c>
      <c r="H82" s="28">
        <f t="shared" si="6"/>
        <v>12.34</v>
      </c>
    </row>
    <row r="83" spans="1:8" x14ac:dyDescent="0.25">
      <c r="A83" s="7" t="s">
        <v>50</v>
      </c>
      <c r="C83" s="30"/>
      <c r="E83" s="30">
        <f>SUM(E13:E82)</f>
        <v>874.33000000000015</v>
      </c>
      <c r="G83" s="12">
        <f>SUM(G13:G82)</f>
        <v>0</v>
      </c>
      <c r="H83" s="12">
        <f t="shared" si="6"/>
        <v>874.33</v>
      </c>
    </row>
    <row r="84" spans="1:8" x14ac:dyDescent="0.25">
      <c r="A84" s="7" t="s">
        <v>51</v>
      </c>
      <c r="C84" s="30"/>
      <c r="E84" s="30">
        <f>+E9-E83</f>
        <v>623.41999999999985</v>
      </c>
      <c r="G84" s="12">
        <f>+G9-G83</f>
        <v>0</v>
      </c>
      <c r="H84" s="12">
        <f t="shared" si="6"/>
        <v>623.41999999999996</v>
      </c>
    </row>
    <row r="85" spans="1:8" x14ac:dyDescent="0.25">
      <c r="A85" t="s">
        <v>12</v>
      </c>
      <c r="C85" s="30"/>
      <c r="E85" s="30"/>
    </row>
    <row r="86" spans="1:8" x14ac:dyDescent="0.25">
      <c r="A86" s="7" t="s">
        <v>52</v>
      </c>
      <c r="C86" s="30"/>
      <c r="E86" s="30"/>
    </row>
    <row r="87" spans="1:8" x14ac:dyDescent="0.25">
      <c r="A87" s="14" t="s">
        <v>42</v>
      </c>
      <c r="B87" s="14" t="s">
        <v>48</v>
      </c>
      <c r="C87" s="15">
        <v>12.73</v>
      </c>
      <c r="D87" s="14">
        <v>1</v>
      </c>
      <c r="E87" s="30">
        <f>ROUND(C87*D87,2)</f>
        <v>12.73</v>
      </c>
      <c r="F87" s="16">
        <v>0</v>
      </c>
      <c r="G87" s="30">
        <f>ROUND(E87*F87,2)</f>
        <v>0</v>
      </c>
      <c r="H87" s="30">
        <f t="shared" ref="H87:H93" si="7">ROUND(E87-G87,2)</f>
        <v>12.73</v>
      </c>
    </row>
    <row r="88" spans="1:8" x14ac:dyDescent="0.25">
      <c r="A88" s="14" t="s">
        <v>38</v>
      </c>
      <c r="B88" s="14" t="s">
        <v>48</v>
      </c>
      <c r="C88" s="15">
        <v>27.99</v>
      </c>
      <c r="D88" s="14">
        <v>1</v>
      </c>
      <c r="E88" s="30">
        <f>ROUND(C88*D88,2)</f>
        <v>27.99</v>
      </c>
      <c r="F88" s="16">
        <v>0</v>
      </c>
      <c r="G88" s="30">
        <f>ROUND(E88*F88,2)</f>
        <v>0</v>
      </c>
      <c r="H88" s="30">
        <f t="shared" si="7"/>
        <v>27.99</v>
      </c>
    </row>
    <row r="89" spans="1:8" x14ac:dyDescent="0.25">
      <c r="A89" s="14" t="s">
        <v>91</v>
      </c>
      <c r="B89" s="14" t="s">
        <v>48</v>
      </c>
      <c r="C89" s="15">
        <v>89.17</v>
      </c>
      <c r="D89" s="14">
        <v>1</v>
      </c>
      <c r="E89" s="30">
        <f>ROUND(C89*D89,2)</f>
        <v>89.17</v>
      </c>
      <c r="F89" s="16">
        <v>0</v>
      </c>
      <c r="G89" s="30">
        <f>ROUND(E89*F89,2)</f>
        <v>0</v>
      </c>
      <c r="H89" s="30">
        <f t="shared" si="7"/>
        <v>89.17</v>
      </c>
    </row>
    <row r="90" spans="1:8" x14ac:dyDescent="0.25">
      <c r="A90" s="9" t="s">
        <v>46</v>
      </c>
      <c r="B90" s="9" t="s">
        <v>48</v>
      </c>
      <c r="C90" s="10">
        <v>49.28</v>
      </c>
      <c r="D90" s="9">
        <v>1</v>
      </c>
      <c r="E90" s="28">
        <f>ROUND(C90*D90,2)</f>
        <v>49.28</v>
      </c>
      <c r="F90" s="11">
        <v>0</v>
      </c>
      <c r="G90" s="28">
        <f>ROUND(E90*F90,2)</f>
        <v>0</v>
      </c>
      <c r="H90" s="28">
        <f t="shared" si="7"/>
        <v>49.28</v>
      </c>
    </row>
    <row r="91" spans="1:8" x14ac:dyDescent="0.25">
      <c r="A91" s="7" t="s">
        <v>53</v>
      </c>
      <c r="C91" s="30"/>
      <c r="E91" s="30">
        <f>SUM(E87:E90)</f>
        <v>179.17</v>
      </c>
      <c r="G91" s="12">
        <f>SUM(G87:G90)</f>
        <v>0</v>
      </c>
      <c r="H91" s="12">
        <f t="shared" si="7"/>
        <v>179.17</v>
      </c>
    </row>
    <row r="92" spans="1:8" x14ac:dyDescent="0.25">
      <c r="A92" s="7" t="s">
        <v>54</v>
      </c>
      <c r="C92" s="30"/>
      <c r="E92" s="30">
        <f>+E83+E91</f>
        <v>1053.5000000000002</v>
      </c>
      <c r="G92" s="12">
        <f>+G83+G91</f>
        <v>0</v>
      </c>
      <c r="H92" s="12">
        <f t="shared" si="7"/>
        <v>1053.5</v>
      </c>
    </row>
    <row r="93" spans="1:8" x14ac:dyDescent="0.25">
      <c r="A93" s="7" t="s">
        <v>55</v>
      </c>
      <c r="C93" s="30"/>
      <c r="E93" s="30">
        <f>+E9-E92</f>
        <v>444.24999999999977</v>
      </c>
      <c r="G93" s="12">
        <f>+G9-G92</f>
        <v>0</v>
      </c>
      <c r="H93" s="12">
        <f t="shared" si="7"/>
        <v>444.25</v>
      </c>
    </row>
    <row r="94" spans="1:8" x14ac:dyDescent="0.25">
      <c r="A94" t="s">
        <v>120</v>
      </c>
      <c r="C94" s="30"/>
      <c r="E94" s="30"/>
    </row>
    <row r="95" spans="1:8" x14ac:dyDescent="0.25">
      <c r="A95" t="s">
        <v>403</v>
      </c>
      <c r="C95" s="30"/>
      <c r="E95" s="30"/>
    </row>
    <row r="96" spans="1:8" x14ac:dyDescent="0.25">
      <c r="C96" s="30"/>
      <c r="E96" s="30"/>
    </row>
    <row r="97" spans="1:19" x14ac:dyDescent="0.25">
      <c r="A97" s="7" t="s">
        <v>121</v>
      </c>
      <c r="C97" s="30"/>
      <c r="E97" s="30"/>
    </row>
    <row r="98" spans="1:19" x14ac:dyDescent="0.25">
      <c r="A98" s="7" t="s">
        <v>122</v>
      </c>
      <c r="C98" s="30"/>
      <c r="E98" s="30"/>
    </row>
    <row r="99" spans="1:19" x14ac:dyDescent="0.25">
      <c r="A99" s="7" t="s">
        <v>50</v>
      </c>
      <c r="E99" s="34">
        <f>VLOOKUP(A99,$A$1:$H$98,5,FALSE)</f>
        <v>874.33000000000015</v>
      </c>
    </row>
    <row r="100" spans="1:19" x14ac:dyDescent="0.25">
      <c r="A100" s="7" t="s">
        <v>301</v>
      </c>
      <c r="E100" s="34">
        <f>VLOOKUP(A100,$A$1:$H$98,5,FALSE)</f>
        <v>179.17</v>
      </c>
    </row>
    <row r="101" spans="1:19" x14ac:dyDescent="0.25">
      <c r="A101" s="7" t="s">
        <v>302</v>
      </c>
      <c r="E101" s="34">
        <f t="shared" ref="E101:E102" si="8">VLOOKUP(A101,$A$1:$H$98,5,FALSE)</f>
        <v>1053.5000000000002</v>
      </c>
    </row>
    <row r="102" spans="1:19" x14ac:dyDescent="0.25">
      <c r="A102" s="7" t="s">
        <v>55</v>
      </c>
      <c r="E102" s="34">
        <f t="shared" si="8"/>
        <v>444.24999999999977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444.24999999999977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444.24999999999977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-738.45000000000016</v>
      </c>
      <c r="C106" s="12">
        <v>-737.9000000000002</v>
      </c>
      <c r="D106" s="12">
        <v>-737.35000000000014</v>
      </c>
      <c r="E106" s="12">
        <v>-736.80000000000018</v>
      </c>
      <c r="F106" s="12">
        <v>-736.25000000000023</v>
      </c>
      <c r="G106" s="12">
        <v>-735.70000000000016</v>
      </c>
      <c r="H106" s="12">
        <v>-735.1500000000002</v>
      </c>
      <c r="I106" s="12">
        <v>-734.60000000000014</v>
      </c>
      <c r="K106">
        <f>K107-Calculator!$B$27</f>
        <v>145</v>
      </c>
      <c r="L106" s="12">
        <f t="dataTable" ref="L106:R112" dt2D="1" dtr="1" r1="D8" r2="D7"/>
        <v>-782.85000000000014</v>
      </c>
      <c r="M106" s="12">
        <v>-782.30000000000018</v>
      </c>
      <c r="N106" s="12">
        <v>-781.75000000000011</v>
      </c>
      <c r="O106" s="12">
        <v>-781.20000000000016</v>
      </c>
      <c r="P106" s="12">
        <v>-780.6500000000002</v>
      </c>
      <c r="Q106" s="12">
        <v>-780.10000000000014</v>
      </c>
      <c r="R106" s="12">
        <v>-779.55000000000018</v>
      </c>
      <c r="S106" s="12"/>
    </row>
    <row r="107" spans="1:19" x14ac:dyDescent="0.25">
      <c r="A107">
        <f>A108-Calculator!$B$15</f>
        <v>210</v>
      </c>
      <c r="B107" s="12">
        <v>-734.75000000000011</v>
      </c>
      <c r="C107" s="12">
        <v>-734.20000000000016</v>
      </c>
      <c r="D107" s="12">
        <v>-733.65000000000009</v>
      </c>
      <c r="E107" s="12">
        <v>-733.10000000000014</v>
      </c>
      <c r="F107" s="12">
        <v>-732.55000000000018</v>
      </c>
      <c r="G107" s="12">
        <v>-732.00000000000011</v>
      </c>
      <c r="H107" s="12">
        <v>-731.45000000000016</v>
      </c>
      <c r="I107" s="12">
        <v>-730.90000000000009</v>
      </c>
      <c r="K107">
        <f>K108-Calculator!$B$27</f>
        <v>150</v>
      </c>
      <c r="L107" s="12">
        <v>-779.1500000000002</v>
      </c>
      <c r="M107" s="12">
        <v>-778.60000000000025</v>
      </c>
      <c r="N107" s="12">
        <v>-778.05000000000018</v>
      </c>
      <c r="O107" s="12">
        <v>-777.50000000000023</v>
      </c>
      <c r="P107" s="12">
        <v>-776.95000000000027</v>
      </c>
      <c r="Q107" s="12">
        <v>-776.4000000000002</v>
      </c>
      <c r="R107" s="12">
        <v>-775.85000000000025</v>
      </c>
      <c r="S107" s="12"/>
    </row>
    <row r="108" spans="1:19" x14ac:dyDescent="0.25">
      <c r="A108">
        <f>A109-Calculator!$B$15</f>
        <v>215</v>
      </c>
      <c r="B108" s="12">
        <v>-731.05000000000018</v>
      </c>
      <c r="C108" s="12">
        <v>-730.50000000000023</v>
      </c>
      <c r="D108" s="12">
        <v>-729.95000000000027</v>
      </c>
      <c r="E108" s="12">
        <v>-729.4000000000002</v>
      </c>
      <c r="F108" s="12">
        <v>-728.85000000000014</v>
      </c>
      <c r="G108" s="12">
        <v>-728.30000000000018</v>
      </c>
      <c r="H108" s="12">
        <v>-727.75000000000023</v>
      </c>
      <c r="I108" s="12">
        <v>-727.20000000000027</v>
      </c>
      <c r="K108">
        <f>K109-Calculator!$B$27</f>
        <v>155</v>
      </c>
      <c r="L108" s="12">
        <v>-775.45000000000016</v>
      </c>
      <c r="M108" s="12">
        <v>-774.9000000000002</v>
      </c>
      <c r="N108" s="12">
        <v>-774.35000000000014</v>
      </c>
      <c r="O108" s="12">
        <v>-773.80000000000018</v>
      </c>
      <c r="P108" s="12">
        <v>-773.25000000000023</v>
      </c>
      <c r="Q108" s="12">
        <v>-772.70000000000016</v>
      </c>
      <c r="R108" s="12">
        <v>-772.1500000000002</v>
      </c>
      <c r="S108" s="12"/>
    </row>
    <row r="109" spans="1:19" x14ac:dyDescent="0.25">
      <c r="A109">
        <f>Calculator!B10</f>
        <v>220</v>
      </c>
      <c r="B109" s="12">
        <v>-727.35000000000014</v>
      </c>
      <c r="C109" s="12">
        <v>-726.80000000000018</v>
      </c>
      <c r="D109" s="12">
        <v>-726.25000000000023</v>
      </c>
      <c r="E109" s="12">
        <v>-725.70000000000016</v>
      </c>
      <c r="F109" s="12">
        <v>-725.15000000000009</v>
      </c>
      <c r="G109" s="12">
        <v>-724.60000000000014</v>
      </c>
      <c r="H109" s="12">
        <v>-724.05000000000018</v>
      </c>
      <c r="I109" s="12">
        <v>-723.50000000000023</v>
      </c>
      <c r="K109">
        <f>Calculator!B22</f>
        <v>160</v>
      </c>
      <c r="L109" s="12">
        <v>-771.75000000000011</v>
      </c>
      <c r="M109" s="12">
        <v>-771.20000000000016</v>
      </c>
      <c r="N109" s="12">
        <v>-770.65000000000009</v>
      </c>
      <c r="O109" s="12">
        <v>-770.10000000000014</v>
      </c>
      <c r="P109" s="12">
        <v>-769.55000000000018</v>
      </c>
      <c r="Q109" s="12">
        <v>-769.00000000000011</v>
      </c>
      <c r="R109" s="12">
        <v>-768.45000000000016</v>
      </c>
      <c r="S109" s="12"/>
    </row>
    <row r="110" spans="1:19" x14ac:dyDescent="0.25">
      <c r="A110">
        <f>A109+Calculator!$B$15</f>
        <v>225</v>
      </c>
      <c r="B110" s="12">
        <v>-723.65000000000009</v>
      </c>
      <c r="C110" s="12">
        <v>-723.10000000000014</v>
      </c>
      <c r="D110" s="12">
        <v>-722.55000000000018</v>
      </c>
      <c r="E110" s="12">
        <v>-722.00000000000011</v>
      </c>
      <c r="F110" s="12">
        <v>-721.45</v>
      </c>
      <c r="G110" s="12">
        <v>-720.90000000000009</v>
      </c>
      <c r="H110" s="12">
        <v>-720.35000000000014</v>
      </c>
      <c r="I110" s="12">
        <v>-719.80000000000018</v>
      </c>
      <c r="K110">
        <f>K109+Calculator!$B$27</f>
        <v>165</v>
      </c>
      <c r="L110" s="12">
        <v>-768.05000000000007</v>
      </c>
      <c r="M110" s="12">
        <v>-767.50000000000011</v>
      </c>
      <c r="N110" s="12">
        <v>-766.95</v>
      </c>
      <c r="O110" s="12">
        <v>-766.40000000000009</v>
      </c>
      <c r="P110" s="12">
        <v>-765.85000000000014</v>
      </c>
      <c r="Q110" s="12">
        <v>-765.30000000000007</v>
      </c>
      <c r="R110" s="12">
        <v>-764.75000000000011</v>
      </c>
      <c r="S110" s="12"/>
    </row>
    <row r="111" spans="1:19" x14ac:dyDescent="0.25">
      <c r="A111">
        <f>A110+Calculator!$B$15</f>
        <v>230</v>
      </c>
      <c r="B111" s="12">
        <v>-719.95000000000016</v>
      </c>
      <c r="C111" s="12">
        <v>-719.4000000000002</v>
      </c>
      <c r="D111" s="12">
        <v>-718.85000000000014</v>
      </c>
      <c r="E111" s="12">
        <v>-718.30000000000018</v>
      </c>
      <c r="F111" s="12">
        <v>-717.75000000000023</v>
      </c>
      <c r="G111" s="12">
        <v>-717.20000000000016</v>
      </c>
      <c r="H111" s="12">
        <v>-716.6500000000002</v>
      </c>
      <c r="I111" s="12">
        <v>-716.10000000000014</v>
      </c>
      <c r="K111">
        <f>K110+Calculator!$B$27</f>
        <v>170</v>
      </c>
      <c r="L111" s="12">
        <v>-764.35000000000014</v>
      </c>
      <c r="M111" s="12">
        <v>-763.80000000000018</v>
      </c>
      <c r="N111" s="12">
        <v>-763.25000000000023</v>
      </c>
      <c r="O111" s="12">
        <v>-762.70000000000016</v>
      </c>
      <c r="P111" s="12">
        <v>-762.15000000000009</v>
      </c>
      <c r="Q111" s="12">
        <v>-761.60000000000014</v>
      </c>
      <c r="R111" s="12">
        <v>-761.05000000000018</v>
      </c>
      <c r="S111" s="12"/>
    </row>
    <row r="112" spans="1:19" x14ac:dyDescent="0.25">
      <c r="A112">
        <f>A111+Calculator!$B$15</f>
        <v>235</v>
      </c>
      <c r="B112" s="12">
        <v>-716.25000000000011</v>
      </c>
      <c r="C112" s="12">
        <v>-715.70000000000016</v>
      </c>
      <c r="D112" s="12">
        <v>-715.15000000000009</v>
      </c>
      <c r="E112" s="12">
        <v>-714.60000000000014</v>
      </c>
      <c r="F112" s="12">
        <v>-714.05000000000018</v>
      </c>
      <c r="G112" s="12">
        <v>-713.50000000000011</v>
      </c>
      <c r="H112" s="12">
        <v>-712.95000000000016</v>
      </c>
      <c r="I112" s="12">
        <v>-712.40000000000009</v>
      </c>
      <c r="K112">
        <f>K111+Calculator!$B$27</f>
        <v>175</v>
      </c>
      <c r="L112" s="12">
        <v>-760.65000000000009</v>
      </c>
      <c r="M112" s="12">
        <v>-760.10000000000014</v>
      </c>
      <c r="N112" s="12">
        <v>-759.55000000000018</v>
      </c>
      <c r="O112" s="12">
        <v>-759.00000000000011</v>
      </c>
      <c r="P112" s="12">
        <v>-758.45</v>
      </c>
      <c r="Q112" s="12">
        <v>-757.90000000000009</v>
      </c>
      <c r="R112" s="12">
        <v>-757.35000000000014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-738.45000000000016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-782.85000000000014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-734.20000000000016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-778.60000000000025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-729.95000000000027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-774.35000000000014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-725.70000000000016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-770.10000000000014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-721.45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-765.85000000000014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-717.20000000000016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-761.60000000000014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-712.95000000000016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-757.35000000000014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44DC-3603-48E1-94F6-2C1C02BC474C}">
  <dimension ref="A1:S163"/>
  <sheetViews>
    <sheetView topLeftCell="B88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IF(Calculator!B7="Cotton",Calculator!B10,IF(Calculator!B19="Cotton",Calculator!B22,1500))</f>
        <v>1500</v>
      </c>
      <c r="E7" s="30">
        <f>ROUND(C7*D7,2)</f>
        <v>1275</v>
      </c>
      <c r="F7" s="16">
        <v>0</v>
      </c>
      <c r="G7" s="30">
        <f>ROUND(E7*F7,2)</f>
        <v>0</v>
      </c>
      <c r="H7" s="30">
        <f>ROUND(E7-G7,2)</f>
        <v>1275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IF(Calculator!B7="Cotton",Calculator!C10,IF(Calculator!B19="Cotton",Calculator!C22,2025))</f>
        <v>2025</v>
      </c>
      <c r="E8" s="28">
        <f>ROUND(C8*D8,2)</f>
        <v>222.75</v>
      </c>
      <c r="F8" s="11">
        <v>0</v>
      </c>
      <c r="G8" s="28">
        <f>ROUND(E8*F8,2)</f>
        <v>0</v>
      </c>
      <c r="H8" s="28">
        <f>ROUND(E8-G8,2)</f>
        <v>222.75</v>
      </c>
    </row>
    <row r="9" spans="1:8" x14ac:dyDescent="0.25">
      <c r="A9" s="7" t="s">
        <v>11</v>
      </c>
      <c r="C9" s="30"/>
      <c r="E9" s="30">
        <f>SUM(E7:E8)</f>
        <v>1497.75</v>
      </c>
      <c r="G9" s="12">
        <f>SUM(G7:G8)</f>
        <v>0</v>
      </c>
      <c r="H9" s="12">
        <f>ROUND(E9-G9,2)</f>
        <v>1497.75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5.75</v>
      </c>
      <c r="E14" s="30">
        <f>ROUND(C14*D14,2)</f>
        <v>32.200000000000003</v>
      </c>
      <c r="F14" s="16">
        <v>0</v>
      </c>
      <c r="G14" s="30">
        <f>ROUND(E14*F14,2)</f>
        <v>0</v>
      </c>
      <c r="H14" s="30">
        <f>ROUND(E14-G14,2)</f>
        <v>32.200000000000003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1500</v>
      </c>
      <c r="E20" s="30">
        <f>ROUND(C20*D20,2)</f>
        <v>165</v>
      </c>
      <c r="F20" s="16">
        <v>0</v>
      </c>
      <c r="G20" s="30">
        <f>ROUND(E20*F20,2)</f>
        <v>0</v>
      </c>
      <c r="H20" s="30">
        <f>ROUND(E20-G20,2)</f>
        <v>165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34.358199999999997</v>
      </c>
      <c r="E23" s="30">
        <f>ROUND(C23*D23,2)</f>
        <v>72.150000000000006</v>
      </c>
      <c r="F23" s="16">
        <v>0</v>
      </c>
      <c r="G23" s="30">
        <f>ROUND(E23*F23,2)</f>
        <v>0</v>
      </c>
      <c r="H23" s="30">
        <f>ROUND(E23-G23,2)</f>
        <v>72.150000000000006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96</v>
      </c>
      <c r="E28" s="30">
        <f t="shared" si="0"/>
        <v>10.56</v>
      </c>
      <c r="F28" s="16">
        <v>0</v>
      </c>
      <c r="G28" s="30">
        <f t="shared" si="1"/>
        <v>0</v>
      </c>
      <c r="H28" s="30">
        <f t="shared" si="2"/>
        <v>10.56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417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2</v>
      </c>
      <c r="E37" s="30">
        <f t="shared" si="3"/>
        <v>9.94</v>
      </c>
      <c r="F37" s="16">
        <v>0</v>
      </c>
      <c r="G37" s="30">
        <f t="shared" si="4"/>
        <v>0</v>
      </c>
      <c r="H37" s="30">
        <f t="shared" si="5"/>
        <v>9.94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1.5</v>
      </c>
      <c r="E42" s="30">
        <f t="shared" si="3"/>
        <v>22.5</v>
      </c>
      <c r="F42" s="16">
        <v>0</v>
      </c>
      <c r="G42" s="30">
        <f t="shared" si="4"/>
        <v>0</v>
      </c>
      <c r="H42" s="30">
        <f t="shared" si="5"/>
        <v>22.5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418</v>
      </c>
      <c r="B45" s="14" t="s">
        <v>60</v>
      </c>
      <c r="C45" s="15">
        <v>2.59</v>
      </c>
      <c r="D45" s="14">
        <v>45</v>
      </c>
      <c r="E45" s="30">
        <f>ROUND(C45*D45,2)</f>
        <v>116.55</v>
      </c>
      <c r="F45" s="16">
        <v>0</v>
      </c>
      <c r="G45" s="30">
        <f>ROUND(E45*F45,2)</f>
        <v>0</v>
      </c>
      <c r="H45" s="30">
        <f>ROUND(E45-G45,2)</f>
        <v>116.55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48</v>
      </c>
      <c r="E47" s="30">
        <f>ROUND(C47*D47,2)</f>
        <v>10.08</v>
      </c>
      <c r="F47" s="16">
        <v>0</v>
      </c>
      <c r="G47" s="30">
        <f>ROUND(E47*F47,2)</f>
        <v>0</v>
      </c>
      <c r="H47" s="30">
        <f>ROUND(E47-G47,2)</f>
        <v>10.08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0.39929999999999999</v>
      </c>
      <c r="E61" s="30">
        <f>ROUND(C61*D61,2)</f>
        <v>6.1</v>
      </c>
      <c r="F61" s="16">
        <v>0</v>
      </c>
      <c r="G61" s="30">
        <f>ROUND(E61*F61,2)</f>
        <v>0</v>
      </c>
      <c r="H61" s="30">
        <f>ROUND(E61-G61,2)</f>
        <v>6.1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0.20760000000000001</v>
      </c>
      <c r="E62" s="30">
        <f>ROUND(C62*D62,2)</f>
        <v>3.17</v>
      </c>
      <c r="F62" s="16">
        <v>0</v>
      </c>
      <c r="G62" s="30">
        <f>ROUND(E62*F62,2)</f>
        <v>0</v>
      </c>
      <c r="H62" s="30">
        <f>ROUND(E62-G62,2)</f>
        <v>3.17</v>
      </c>
    </row>
    <row r="63" spans="1:8" x14ac:dyDescent="0.25">
      <c r="A63" s="13" t="s">
        <v>40</v>
      </c>
      <c r="C63" s="30"/>
      <c r="E63" s="30"/>
    </row>
    <row r="64" spans="1:8" x14ac:dyDescent="0.25">
      <c r="A64" s="14" t="s">
        <v>41</v>
      </c>
      <c r="B64" s="14" t="s">
        <v>39</v>
      </c>
      <c r="C64" s="15">
        <v>9.06</v>
      </c>
      <c r="D64" s="14">
        <v>0.20369999999999999</v>
      </c>
      <c r="E64" s="30">
        <f>ROUND(C64*D64,2)</f>
        <v>1.85</v>
      </c>
      <c r="F64" s="16">
        <v>0</v>
      </c>
      <c r="G64" s="30">
        <f>ROUND(E64*F64,2)</f>
        <v>0</v>
      </c>
      <c r="H64" s="30">
        <f>ROUND(E64-G64,2)</f>
        <v>1.85</v>
      </c>
    </row>
    <row r="65" spans="1:8" x14ac:dyDescent="0.25">
      <c r="A65" s="13" t="s">
        <v>43</v>
      </c>
      <c r="C65" s="30"/>
      <c r="E65" s="30"/>
    </row>
    <row r="66" spans="1:8" x14ac:dyDescent="0.25">
      <c r="A66" s="14" t="s">
        <v>42</v>
      </c>
      <c r="B66" s="14" t="s">
        <v>39</v>
      </c>
      <c r="C66" s="15">
        <v>9.06</v>
      </c>
      <c r="D66" s="14">
        <v>0.1236</v>
      </c>
      <c r="E66" s="30">
        <f>ROUND(C66*D66,2)</f>
        <v>1.1200000000000001</v>
      </c>
      <c r="F66" s="16">
        <v>0</v>
      </c>
      <c r="G66" s="30">
        <f>ROUND(E66*F66,2)</f>
        <v>0</v>
      </c>
      <c r="H66" s="30">
        <f>ROUND(E66-G66,2)</f>
        <v>1.1200000000000001</v>
      </c>
    </row>
    <row r="67" spans="1:8" x14ac:dyDescent="0.25">
      <c r="A67" s="14" t="s">
        <v>91</v>
      </c>
      <c r="B67" s="14" t="s">
        <v>39</v>
      </c>
      <c r="C67" s="15">
        <v>9.06</v>
      </c>
      <c r="D67" s="14">
        <v>0.18990000000000001</v>
      </c>
      <c r="E67" s="30">
        <f>ROUND(C67*D67,2)</f>
        <v>1.72</v>
      </c>
      <c r="F67" s="16">
        <v>0</v>
      </c>
      <c r="G67" s="30">
        <f>ROUND(E67*F67,2)</f>
        <v>0</v>
      </c>
      <c r="H67" s="30">
        <f>ROUND(E67-G67,2)</f>
        <v>1.72</v>
      </c>
    </row>
    <row r="68" spans="1:8" x14ac:dyDescent="0.25">
      <c r="A68" s="14" t="s">
        <v>44</v>
      </c>
      <c r="B68" s="14" t="s">
        <v>39</v>
      </c>
      <c r="C68" s="15">
        <v>15.24</v>
      </c>
      <c r="D68" s="14">
        <v>0.48549999999999999</v>
      </c>
      <c r="E68" s="30">
        <f>ROUND(C68*D68,2)</f>
        <v>7.4</v>
      </c>
      <c r="F68" s="16">
        <v>0</v>
      </c>
      <c r="G68" s="30">
        <f>ROUND(E68*F68,2)</f>
        <v>0</v>
      </c>
      <c r="H68" s="30">
        <f>ROUND(E68-G68,2)</f>
        <v>7.4</v>
      </c>
    </row>
    <row r="69" spans="1:8" x14ac:dyDescent="0.25">
      <c r="A69" s="13" t="s">
        <v>45</v>
      </c>
      <c r="C69" s="30"/>
      <c r="E69" s="30"/>
    </row>
    <row r="70" spans="1:8" x14ac:dyDescent="0.25">
      <c r="A70" s="14" t="s">
        <v>38</v>
      </c>
      <c r="B70" s="14" t="s">
        <v>19</v>
      </c>
      <c r="C70" s="15">
        <v>2.36</v>
      </c>
      <c r="D70" s="14">
        <v>6.1665000000000001</v>
      </c>
      <c r="E70" s="30">
        <f>ROUND(C70*D70,2)</f>
        <v>14.55</v>
      </c>
      <c r="F70" s="16">
        <v>0</v>
      </c>
      <c r="G70" s="30">
        <f>ROUND(E70*F70,2)</f>
        <v>0</v>
      </c>
      <c r="H70" s="30">
        <f>ROUND(E70-G70,2)</f>
        <v>14.55</v>
      </c>
    </row>
    <row r="71" spans="1:8" x14ac:dyDescent="0.25">
      <c r="A71" s="14" t="s">
        <v>91</v>
      </c>
      <c r="B71" s="14" t="s">
        <v>19</v>
      </c>
      <c r="C71" s="15">
        <v>2.36</v>
      </c>
      <c r="D71" s="14">
        <v>4.8836000000000004</v>
      </c>
      <c r="E71" s="30">
        <f>ROUND(C71*D71,2)</f>
        <v>11.53</v>
      </c>
      <c r="F71" s="16">
        <v>0</v>
      </c>
      <c r="G71" s="30">
        <f>ROUND(E71*F71,2)</f>
        <v>0</v>
      </c>
      <c r="H71" s="30">
        <f>ROUND(E71-G71,2)</f>
        <v>11.53</v>
      </c>
    </row>
    <row r="72" spans="1:8" x14ac:dyDescent="0.25">
      <c r="A72" s="14" t="s">
        <v>164</v>
      </c>
      <c r="B72" s="14" t="s">
        <v>19</v>
      </c>
      <c r="C72" s="15">
        <v>2.36</v>
      </c>
      <c r="D72" s="14">
        <v>11.2011</v>
      </c>
      <c r="E72" s="30">
        <f>ROUND(C72*D72,2)</f>
        <v>26.43</v>
      </c>
      <c r="F72" s="16">
        <v>0</v>
      </c>
      <c r="G72" s="30">
        <f>ROUND(E72*F72,2)</f>
        <v>0</v>
      </c>
      <c r="H72" s="30">
        <f>ROUND(E72-G72,2)</f>
        <v>26.43</v>
      </c>
    </row>
    <row r="73" spans="1:8" x14ac:dyDescent="0.25">
      <c r="A73" s="13" t="s">
        <v>47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7.97</v>
      </c>
      <c r="D74" s="14">
        <v>1</v>
      </c>
      <c r="E74" s="30">
        <f>ROUND(C74*D74,2)</f>
        <v>7.97</v>
      </c>
      <c r="F74" s="16">
        <v>0</v>
      </c>
      <c r="G74" s="30">
        <f>ROUND(E74*F74,2)</f>
        <v>0</v>
      </c>
      <c r="H74" s="30">
        <f t="shared" ref="H74:H80" si="6">ROUND(E74-G74,2)</f>
        <v>7.97</v>
      </c>
    </row>
    <row r="75" spans="1:8" x14ac:dyDescent="0.25">
      <c r="A75" s="14" t="s">
        <v>38</v>
      </c>
      <c r="B75" s="14" t="s">
        <v>48</v>
      </c>
      <c r="C75" s="15">
        <v>4.03</v>
      </c>
      <c r="D75" s="14">
        <v>1</v>
      </c>
      <c r="E75" s="30">
        <f>ROUND(C75*D75,2)</f>
        <v>4.03</v>
      </c>
      <c r="F75" s="16">
        <v>0</v>
      </c>
      <c r="G75" s="30">
        <f>ROUND(E75*F75,2)</f>
        <v>0</v>
      </c>
      <c r="H75" s="30">
        <f t="shared" si="6"/>
        <v>4.03</v>
      </c>
    </row>
    <row r="76" spans="1:8" x14ac:dyDescent="0.25">
      <c r="A76" s="14" t="s">
        <v>91</v>
      </c>
      <c r="B76" s="14" t="s">
        <v>48</v>
      </c>
      <c r="C76" s="15">
        <v>23.62</v>
      </c>
      <c r="D76" s="14">
        <v>1</v>
      </c>
      <c r="E76" s="30">
        <f>ROUND(C76*D76,2)</f>
        <v>23.62</v>
      </c>
      <c r="F76" s="16">
        <v>0</v>
      </c>
      <c r="G76" s="30">
        <f>ROUND(E76*F76,2)</f>
        <v>0</v>
      </c>
      <c r="H76" s="30">
        <f t="shared" si="6"/>
        <v>23.62</v>
      </c>
    </row>
    <row r="77" spans="1:8" x14ac:dyDescent="0.25">
      <c r="A77" s="14" t="s">
        <v>164</v>
      </c>
      <c r="B77" s="14" t="s">
        <v>48</v>
      </c>
      <c r="C77" s="15">
        <v>21.95</v>
      </c>
      <c r="D77" s="14">
        <v>1</v>
      </c>
      <c r="E77" s="30">
        <f>ROUND(C77*D77,2)</f>
        <v>21.95</v>
      </c>
      <c r="F77" s="16">
        <v>0</v>
      </c>
      <c r="G77" s="30">
        <f>ROUND(E77*F77,2)</f>
        <v>0</v>
      </c>
      <c r="H77" s="30">
        <f t="shared" si="6"/>
        <v>21.95</v>
      </c>
    </row>
    <row r="78" spans="1:8" x14ac:dyDescent="0.25">
      <c r="A78" s="9" t="s">
        <v>49</v>
      </c>
      <c r="B78" s="9" t="s">
        <v>48</v>
      </c>
      <c r="C78" s="10">
        <v>12.51</v>
      </c>
      <c r="D78" s="9">
        <v>1</v>
      </c>
      <c r="E78" s="28">
        <f>ROUND(C78*D78,2)</f>
        <v>12.51</v>
      </c>
      <c r="F78" s="11">
        <v>0</v>
      </c>
      <c r="G78" s="28">
        <f>ROUND(E78*F78,2)</f>
        <v>0</v>
      </c>
      <c r="H78" s="28">
        <f t="shared" si="6"/>
        <v>12.51</v>
      </c>
    </row>
    <row r="79" spans="1:8" x14ac:dyDescent="0.25">
      <c r="A79" s="7" t="s">
        <v>50</v>
      </c>
      <c r="C79" s="30"/>
      <c r="E79" s="30">
        <f>SUM(E13:E78)</f>
        <v>880.46</v>
      </c>
      <c r="G79" s="12">
        <f>SUM(G13:G78)</f>
        <v>0</v>
      </c>
      <c r="H79" s="12">
        <f t="shared" si="6"/>
        <v>880.46</v>
      </c>
    </row>
    <row r="80" spans="1:8" x14ac:dyDescent="0.25">
      <c r="A80" s="7" t="s">
        <v>51</v>
      </c>
      <c r="C80" s="30"/>
      <c r="E80" s="30">
        <f>+E9-E79</f>
        <v>617.29</v>
      </c>
      <c r="G80" s="12">
        <f>+G9-G79</f>
        <v>0</v>
      </c>
      <c r="H80" s="12">
        <f t="shared" si="6"/>
        <v>617.29</v>
      </c>
    </row>
    <row r="81" spans="1:8" x14ac:dyDescent="0.25">
      <c r="A81" t="s">
        <v>12</v>
      </c>
      <c r="C81" s="30"/>
      <c r="E81" s="30"/>
    </row>
    <row r="82" spans="1:8" x14ac:dyDescent="0.25">
      <c r="A82" s="7" t="s">
        <v>52</v>
      </c>
      <c r="C82" s="30"/>
      <c r="E82" s="30"/>
    </row>
    <row r="83" spans="1:8" x14ac:dyDescent="0.25">
      <c r="A83" s="14" t="s">
        <v>42</v>
      </c>
      <c r="B83" s="14" t="s">
        <v>48</v>
      </c>
      <c r="C83" s="15">
        <v>10.54</v>
      </c>
      <c r="D83" s="14">
        <v>1</v>
      </c>
      <c r="E83" s="30">
        <f>ROUND(C83*D83,2)</f>
        <v>10.54</v>
      </c>
      <c r="F83" s="16">
        <v>0</v>
      </c>
      <c r="G83" s="30">
        <f>ROUND(E83*F83,2)</f>
        <v>0</v>
      </c>
      <c r="H83" s="30">
        <f t="shared" ref="H83:H89" si="7">ROUND(E83-G83,2)</f>
        <v>10.54</v>
      </c>
    </row>
    <row r="84" spans="1:8" x14ac:dyDescent="0.25">
      <c r="A84" s="14" t="s">
        <v>38</v>
      </c>
      <c r="B84" s="14" t="s">
        <v>48</v>
      </c>
      <c r="C84" s="15">
        <v>23.84</v>
      </c>
      <c r="D84" s="14">
        <v>1</v>
      </c>
      <c r="E84" s="30">
        <f>ROUND(C84*D84,2)</f>
        <v>23.84</v>
      </c>
      <c r="F84" s="16">
        <v>0</v>
      </c>
      <c r="G84" s="30">
        <f>ROUND(E84*F84,2)</f>
        <v>0</v>
      </c>
      <c r="H84" s="30">
        <f t="shared" si="7"/>
        <v>23.84</v>
      </c>
    </row>
    <row r="85" spans="1:8" x14ac:dyDescent="0.25">
      <c r="A85" s="14" t="s">
        <v>91</v>
      </c>
      <c r="B85" s="14" t="s">
        <v>48</v>
      </c>
      <c r="C85" s="15">
        <v>89.17</v>
      </c>
      <c r="D85" s="14">
        <v>1</v>
      </c>
      <c r="E85" s="30">
        <f>ROUND(C85*D85,2)</f>
        <v>89.17</v>
      </c>
      <c r="F85" s="16">
        <v>0</v>
      </c>
      <c r="G85" s="30">
        <f>ROUND(E85*F85,2)</f>
        <v>0</v>
      </c>
      <c r="H85" s="30">
        <f t="shared" si="7"/>
        <v>89.17</v>
      </c>
    </row>
    <row r="86" spans="1:8" x14ac:dyDescent="0.25">
      <c r="A86" s="9" t="s">
        <v>164</v>
      </c>
      <c r="B86" s="9" t="s">
        <v>48</v>
      </c>
      <c r="C86" s="10">
        <v>68.7</v>
      </c>
      <c r="D86" s="9">
        <v>1</v>
      </c>
      <c r="E86" s="28">
        <f>ROUND(C86*D86,2)</f>
        <v>68.7</v>
      </c>
      <c r="F86" s="11">
        <v>0</v>
      </c>
      <c r="G86" s="28">
        <f>ROUND(E86*F86,2)</f>
        <v>0</v>
      </c>
      <c r="H86" s="28">
        <f t="shared" si="7"/>
        <v>68.7</v>
      </c>
    </row>
    <row r="87" spans="1:8" x14ac:dyDescent="0.25">
      <c r="A87" s="7" t="s">
        <v>53</v>
      </c>
      <c r="C87" s="30"/>
      <c r="E87" s="30">
        <f>SUM(E83:E86)</f>
        <v>192.25</v>
      </c>
      <c r="G87" s="12">
        <f>SUM(G83:G86)</f>
        <v>0</v>
      </c>
      <c r="H87" s="12">
        <f t="shared" si="7"/>
        <v>192.25</v>
      </c>
    </row>
    <row r="88" spans="1:8" x14ac:dyDescent="0.25">
      <c r="A88" s="7" t="s">
        <v>54</v>
      </c>
      <c r="C88" s="30"/>
      <c r="E88" s="30">
        <f>+E79+E87</f>
        <v>1072.71</v>
      </c>
      <c r="G88" s="12">
        <f>+G79+G87</f>
        <v>0</v>
      </c>
      <c r="H88" s="12">
        <f t="shared" si="7"/>
        <v>1072.71</v>
      </c>
    </row>
    <row r="89" spans="1:8" x14ac:dyDescent="0.25">
      <c r="A89" s="7" t="s">
        <v>55</v>
      </c>
      <c r="C89" s="30"/>
      <c r="E89" s="30">
        <f>+E9-E88</f>
        <v>425.03999999999996</v>
      </c>
      <c r="G89" s="12">
        <f>+G9-G88</f>
        <v>0</v>
      </c>
      <c r="H89" s="12">
        <f t="shared" si="7"/>
        <v>425.04</v>
      </c>
    </row>
    <row r="90" spans="1:8" x14ac:dyDescent="0.25">
      <c r="A90" t="s">
        <v>120</v>
      </c>
      <c r="C90" s="30"/>
      <c r="E90" s="30"/>
    </row>
    <row r="91" spans="1:8" x14ac:dyDescent="0.25">
      <c r="A91" t="s">
        <v>403</v>
      </c>
      <c r="C91" s="30"/>
      <c r="E91" s="30"/>
    </row>
    <row r="92" spans="1:8" x14ac:dyDescent="0.25">
      <c r="C92" s="30"/>
      <c r="E92" s="30"/>
    </row>
    <row r="93" spans="1:8" x14ac:dyDescent="0.25">
      <c r="A93" s="7" t="s">
        <v>121</v>
      </c>
      <c r="C93" s="30"/>
      <c r="E93" s="30"/>
    </row>
    <row r="94" spans="1:8" x14ac:dyDescent="0.25">
      <c r="A94" s="7" t="s">
        <v>122</v>
      </c>
      <c r="C94" s="30"/>
      <c r="E94" s="30"/>
    </row>
    <row r="95" spans="1:8" x14ac:dyDescent="0.25">
      <c r="A95" s="7"/>
      <c r="C95" s="30"/>
      <c r="E95" s="30"/>
    </row>
    <row r="99" spans="1:19" x14ac:dyDescent="0.25">
      <c r="A99" s="7" t="s">
        <v>50</v>
      </c>
      <c r="E99" s="34">
        <f>VLOOKUP(A99,$A$1:$H$98,5,FALSE)</f>
        <v>880.46</v>
      </c>
    </row>
    <row r="100" spans="1:19" x14ac:dyDescent="0.25">
      <c r="A100" s="7" t="s">
        <v>301</v>
      </c>
      <c r="E100" s="34">
        <f>VLOOKUP(A100,$A$1:$H$98,5,FALSE)</f>
        <v>192.25</v>
      </c>
    </row>
    <row r="101" spans="1:19" x14ac:dyDescent="0.25">
      <c r="A101" s="7" t="s">
        <v>302</v>
      </c>
      <c r="E101" s="34">
        <f t="shared" ref="E101:E102" si="8">VLOOKUP(A101,$A$1:$H$98,5,FALSE)</f>
        <v>1072.71</v>
      </c>
    </row>
    <row r="102" spans="1:19" x14ac:dyDescent="0.25">
      <c r="A102" s="7" t="s">
        <v>55</v>
      </c>
      <c r="E102" s="34">
        <f t="shared" si="8"/>
        <v>425.03999999999996</v>
      </c>
    </row>
    <row r="103" spans="1:19" x14ac:dyDescent="0.25">
      <c r="A103" s="39"/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425.03999999999996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425.03999999999996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/>
        <v>-757.66</v>
      </c>
      <c r="C106" s="12">
        <v>-757.11</v>
      </c>
      <c r="D106" s="12">
        <v>-756.56</v>
      </c>
      <c r="E106" s="12">
        <v>-756.01</v>
      </c>
      <c r="F106" s="12">
        <v>-755.46</v>
      </c>
      <c r="G106" s="12">
        <v>-754.91</v>
      </c>
      <c r="H106" s="12">
        <v>-754.36</v>
      </c>
      <c r="I106" s="12">
        <v>-753.81</v>
      </c>
      <c r="K106">
        <f>K107-Calculator!$B$27</f>
        <v>145</v>
      </c>
      <c r="L106" s="12">
        <f t="dataTable" ref="L106:R112" dt2D="1" dtr="1" r1="D8" r2="D7" ca="1"/>
        <v>-802.06000000000006</v>
      </c>
      <c r="M106" s="12">
        <v>-801.5100000000001</v>
      </c>
      <c r="N106" s="12">
        <v>-800.96</v>
      </c>
      <c r="O106" s="12">
        <v>-800.41000000000008</v>
      </c>
      <c r="P106" s="12">
        <v>-799.86000000000013</v>
      </c>
      <c r="Q106" s="12">
        <v>-799.31000000000006</v>
      </c>
      <c r="R106" s="12">
        <v>-798.7600000000001</v>
      </c>
      <c r="S106" s="12"/>
    </row>
    <row r="107" spans="1:19" x14ac:dyDescent="0.25">
      <c r="A107">
        <f>A108-Calculator!$B$15</f>
        <v>210</v>
      </c>
      <c r="B107" s="12">
        <v>-753.96</v>
      </c>
      <c r="C107" s="12">
        <v>-753.41000000000008</v>
      </c>
      <c r="D107" s="12">
        <v>-752.86000000000013</v>
      </c>
      <c r="E107" s="12">
        <v>-752.31000000000006</v>
      </c>
      <c r="F107" s="12">
        <v>-751.76</v>
      </c>
      <c r="G107" s="12">
        <v>-751.21</v>
      </c>
      <c r="H107" s="12">
        <v>-750.66000000000008</v>
      </c>
      <c r="I107" s="12">
        <v>-750.11000000000013</v>
      </c>
      <c r="K107">
        <f>K108-Calculator!$B$27</f>
        <v>150</v>
      </c>
      <c r="L107" s="12">
        <v>-798.36</v>
      </c>
      <c r="M107" s="12">
        <v>-797.81000000000006</v>
      </c>
      <c r="N107" s="12">
        <v>-797.26</v>
      </c>
      <c r="O107" s="12">
        <v>-796.71</v>
      </c>
      <c r="P107" s="12">
        <v>-796.16000000000008</v>
      </c>
      <c r="Q107" s="12">
        <v>-795.61</v>
      </c>
      <c r="R107" s="12">
        <v>-795.06000000000006</v>
      </c>
      <c r="S107" s="12"/>
    </row>
    <row r="108" spans="1:19" x14ac:dyDescent="0.25">
      <c r="A108">
        <f>A109-Calculator!$B$15</f>
        <v>215</v>
      </c>
      <c r="B108" s="12">
        <v>-750.26</v>
      </c>
      <c r="C108" s="12">
        <v>-749.71</v>
      </c>
      <c r="D108" s="12">
        <v>-749.16000000000008</v>
      </c>
      <c r="E108" s="12">
        <v>-748.61</v>
      </c>
      <c r="F108" s="12">
        <v>-748.06</v>
      </c>
      <c r="G108" s="12">
        <v>-747.51</v>
      </c>
      <c r="H108" s="12">
        <v>-746.96</v>
      </c>
      <c r="I108" s="12">
        <v>-746.41000000000008</v>
      </c>
      <c r="K108">
        <f>K109-Calculator!$B$27</f>
        <v>155</v>
      </c>
      <c r="L108" s="12">
        <v>-794.66000000000008</v>
      </c>
      <c r="M108" s="12">
        <v>-794.11000000000013</v>
      </c>
      <c r="N108" s="12">
        <v>-793.56000000000017</v>
      </c>
      <c r="O108" s="12">
        <v>-793.0100000000001</v>
      </c>
      <c r="P108" s="12">
        <v>-792.46</v>
      </c>
      <c r="Q108" s="12">
        <v>-791.91000000000008</v>
      </c>
      <c r="R108" s="12">
        <v>-791.36000000000013</v>
      </c>
      <c r="S108" s="12"/>
    </row>
    <row r="109" spans="1:19" x14ac:dyDescent="0.25">
      <c r="A109">
        <f>Calculator!B10</f>
        <v>220</v>
      </c>
      <c r="B109" s="12">
        <v>-746.56000000000006</v>
      </c>
      <c r="C109" s="12">
        <v>-746.0100000000001</v>
      </c>
      <c r="D109" s="12">
        <v>-745.46</v>
      </c>
      <c r="E109" s="12">
        <v>-744.91000000000008</v>
      </c>
      <c r="F109" s="12">
        <v>-744.36000000000013</v>
      </c>
      <c r="G109" s="12">
        <v>-743.81000000000006</v>
      </c>
      <c r="H109" s="12">
        <v>-743.2600000000001</v>
      </c>
      <c r="I109" s="12">
        <v>-742.71</v>
      </c>
      <c r="K109">
        <f>Calculator!B22</f>
        <v>160</v>
      </c>
      <c r="L109" s="12">
        <v>-790.96</v>
      </c>
      <c r="M109" s="12">
        <v>-790.41000000000008</v>
      </c>
      <c r="N109" s="12">
        <v>-789.86000000000013</v>
      </c>
      <c r="O109" s="12">
        <v>-789.31000000000006</v>
      </c>
      <c r="P109" s="12">
        <v>-788.76</v>
      </c>
      <c r="Q109" s="12">
        <v>-788.21</v>
      </c>
      <c r="R109" s="12">
        <v>-787.66000000000008</v>
      </c>
      <c r="S109" s="12"/>
    </row>
    <row r="110" spans="1:19" x14ac:dyDescent="0.25">
      <c r="A110">
        <f>A109+Calculator!$B$15</f>
        <v>225</v>
      </c>
      <c r="B110" s="12">
        <v>-742.86</v>
      </c>
      <c r="C110" s="12">
        <v>-742.31000000000006</v>
      </c>
      <c r="D110" s="12">
        <v>-741.76</v>
      </c>
      <c r="E110" s="12">
        <v>-741.21</v>
      </c>
      <c r="F110" s="12">
        <v>-740.66000000000008</v>
      </c>
      <c r="G110" s="12">
        <v>-740.11</v>
      </c>
      <c r="H110" s="12">
        <v>-739.56000000000006</v>
      </c>
      <c r="I110" s="12">
        <v>-739.01</v>
      </c>
      <c r="K110">
        <f>K109+Calculator!$B$27</f>
        <v>165</v>
      </c>
      <c r="L110" s="12">
        <v>-787.26</v>
      </c>
      <c r="M110" s="12">
        <v>-786.71</v>
      </c>
      <c r="N110" s="12">
        <v>-786.16000000000008</v>
      </c>
      <c r="O110" s="12">
        <v>-785.61</v>
      </c>
      <c r="P110" s="12">
        <v>-785.06</v>
      </c>
      <c r="Q110" s="12">
        <v>-784.51</v>
      </c>
      <c r="R110" s="12">
        <v>-783.96</v>
      </c>
      <c r="S110" s="12"/>
    </row>
    <row r="111" spans="1:19" x14ac:dyDescent="0.25">
      <c r="A111">
        <f>A110+Calculator!$B$15</f>
        <v>230</v>
      </c>
      <c r="B111" s="12">
        <v>-739.16</v>
      </c>
      <c r="C111" s="12">
        <v>-738.61</v>
      </c>
      <c r="D111" s="12">
        <v>-738.06</v>
      </c>
      <c r="E111" s="12">
        <v>-737.51</v>
      </c>
      <c r="F111" s="12">
        <v>-736.96</v>
      </c>
      <c r="G111" s="12">
        <v>-736.41</v>
      </c>
      <c r="H111" s="12">
        <v>-735.86</v>
      </c>
      <c r="I111" s="12">
        <v>-735.31</v>
      </c>
      <c r="K111">
        <f>K110+Calculator!$B$27</f>
        <v>170</v>
      </c>
      <c r="L111" s="12">
        <v>-783.56</v>
      </c>
      <c r="M111" s="12">
        <v>-783.01</v>
      </c>
      <c r="N111" s="12">
        <v>-782.46</v>
      </c>
      <c r="O111" s="12">
        <v>-781.91</v>
      </c>
      <c r="P111" s="12">
        <v>-781.3599999999999</v>
      </c>
      <c r="Q111" s="12">
        <v>-780.81</v>
      </c>
      <c r="R111" s="12">
        <v>-780.26</v>
      </c>
      <c r="S111" s="12"/>
    </row>
    <row r="112" spans="1:19" x14ac:dyDescent="0.25">
      <c r="A112">
        <f>A111+Calculator!$B$15</f>
        <v>235</v>
      </c>
      <c r="B112" s="12">
        <v>-735.46</v>
      </c>
      <c r="C112" s="12">
        <v>-734.91000000000008</v>
      </c>
      <c r="D112" s="12">
        <v>-734.36000000000013</v>
      </c>
      <c r="E112" s="12">
        <v>-733.81000000000006</v>
      </c>
      <c r="F112" s="12">
        <v>-733.26</v>
      </c>
      <c r="G112" s="12">
        <v>-732.71</v>
      </c>
      <c r="H112" s="12">
        <v>-732.16000000000008</v>
      </c>
      <c r="I112" s="12">
        <v>-731.61000000000013</v>
      </c>
      <c r="K112">
        <f>K111+Calculator!$B$27</f>
        <v>175</v>
      </c>
      <c r="L112" s="12">
        <v>-779.86</v>
      </c>
      <c r="M112" s="12">
        <v>-779.31000000000006</v>
      </c>
      <c r="N112" s="12">
        <v>-778.76</v>
      </c>
      <c r="O112" s="12">
        <v>-778.21</v>
      </c>
      <c r="P112" s="12">
        <v>-777.66000000000008</v>
      </c>
      <c r="Q112" s="12">
        <v>-777.11</v>
      </c>
      <c r="R112" s="12">
        <v>-776.56000000000006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-757.66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-802.06000000000006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-753.41000000000008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-797.81000000000006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-749.16000000000008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-793.56000000000017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-744.91000000000008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-789.31000000000006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-740.66000000000008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-785.06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-736.41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-780.81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-732.16000000000008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-776.56000000000006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0DF9-A349-4E85-A447-324A5AEAF780}">
  <dimension ref="A1:S163"/>
  <sheetViews>
    <sheetView topLeftCell="B97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165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IF(Calculator!B7="Cotton",Calculator!B10,IF(Calculator!B19="Cotton",Calculator!B22,1200))</f>
        <v>1200</v>
      </c>
      <c r="E7" s="30">
        <f>ROUND(C7*D7,2)</f>
        <v>1020</v>
      </c>
      <c r="F7" s="16">
        <v>0</v>
      </c>
      <c r="G7" s="30">
        <f>ROUND(E7*F7,2)</f>
        <v>0</v>
      </c>
      <c r="H7" s="30">
        <f>ROUND(E7-G7,2)</f>
        <v>1020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1198.2</v>
      </c>
      <c r="G9" s="12">
        <f>SUM(G7:G8)</f>
        <v>0</v>
      </c>
      <c r="H9" s="12">
        <f>ROUND(E9-G9,2)</f>
        <v>1198.2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5.25</v>
      </c>
      <c r="E14" s="30">
        <f>ROUND(C14*D14,2)</f>
        <v>29.4</v>
      </c>
      <c r="F14" s="16">
        <v>0</v>
      </c>
      <c r="G14" s="30">
        <f>ROUND(E14*F14,2)</f>
        <v>0</v>
      </c>
      <c r="H14" s="30">
        <f>ROUND(E14-G14,2)</f>
        <v>29.4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25.4</v>
      </c>
      <c r="E23" s="30">
        <f>ROUND(C23*D23,2)</f>
        <v>53.34</v>
      </c>
      <c r="F23" s="16">
        <v>0</v>
      </c>
      <c r="G23" s="30">
        <f>ROUND(E23*F23,2)</f>
        <v>0</v>
      </c>
      <c r="H23" s="30">
        <f>ROUND(E23-G23,2)</f>
        <v>53.34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96</v>
      </c>
      <c r="E28" s="30">
        <f t="shared" si="0"/>
        <v>10.56</v>
      </c>
      <c r="F28" s="16">
        <v>0</v>
      </c>
      <c r="G28" s="30">
        <f t="shared" si="1"/>
        <v>0</v>
      </c>
      <c r="H28" s="30">
        <f t="shared" si="2"/>
        <v>10.56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417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2</v>
      </c>
      <c r="E37" s="30">
        <f t="shared" si="3"/>
        <v>9.94</v>
      </c>
      <c r="F37" s="16">
        <v>0</v>
      </c>
      <c r="G37" s="30">
        <f t="shared" si="4"/>
        <v>0</v>
      </c>
      <c r="H37" s="30">
        <f t="shared" si="5"/>
        <v>9.94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418</v>
      </c>
      <c r="B45" s="14" t="s">
        <v>60</v>
      </c>
      <c r="C45" s="15">
        <v>2.59</v>
      </c>
      <c r="D45" s="14">
        <v>45</v>
      </c>
      <c r="E45" s="30">
        <f>ROUND(C45*D45,2)</f>
        <v>116.55</v>
      </c>
      <c r="F45" s="16">
        <v>0</v>
      </c>
      <c r="G45" s="30">
        <f>ROUND(E45*F45,2)</f>
        <v>0</v>
      </c>
      <c r="H45" s="30">
        <f>ROUND(E45-G45,2)</f>
        <v>116.55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48</v>
      </c>
      <c r="E47" s="30">
        <f>ROUND(C47*D47,2)</f>
        <v>10.08</v>
      </c>
      <c r="F47" s="16">
        <v>0</v>
      </c>
      <c r="G47" s="30">
        <f>ROUND(E47*F47,2)</f>
        <v>0</v>
      </c>
      <c r="H47" s="30">
        <f>ROUND(E47-G47,2)</f>
        <v>10.08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0.27129999999999999</v>
      </c>
      <c r="E61" s="30">
        <f>ROUND(C61*D61,2)</f>
        <v>4.1399999999999997</v>
      </c>
      <c r="F61" s="16">
        <v>0</v>
      </c>
      <c r="G61" s="30">
        <f>ROUND(E61*F61,2)</f>
        <v>0</v>
      </c>
      <c r="H61" s="30">
        <f>ROUND(E61-G61,2)</f>
        <v>4.1399999999999997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0.20760000000000001</v>
      </c>
      <c r="E62" s="30">
        <f>ROUND(C62*D62,2)</f>
        <v>3.17</v>
      </c>
      <c r="F62" s="16">
        <v>0</v>
      </c>
      <c r="G62" s="30">
        <f>ROUND(E62*F62,2)</f>
        <v>0</v>
      </c>
      <c r="H62" s="30">
        <f>ROUND(E62-G62,2)</f>
        <v>3.17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9.98E-2</v>
      </c>
      <c r="E64" s="30">
        <f>ROUND(C64*D64,2)</f>
        <v>0.9</v>
      </c>
      <c r="F64" s="16">
        <v>0</v>
      </c>
      <c r="G64" s="30">
        <f>ROUND(E64*F64,2)</f>
        <v>0</v>
      </c>
      <c r="H64" s="30">
        <f>ROUND(E64-G64,2)</f>
        <v>0.9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15.22</v>
      </c>
      <c r="D66" s="14">
        <v>0.3831</v>
      </c>
      <c r="E66" s="30">
        <f>ROUND(C66*D66,2)</f>
        <v>5.83</v>
      </c>
      <c r="F66" s="16">
        <v>0</v>
      </c>
      <c r="G66" s="30">
        <f>ROUND(E66*F66,2)</f>
        <v>0</v>
      </c>
      <c r="H66" s="30">
        <f>ROUND(E66-G66,2)</f>
        <v>5.83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2.36</v>
      </c>
      <c r="D68" s="14">
        <v>4.1890999999999998</v>
      </c>
      <c r="E68" s="30">
        <f>ROUND(C68*D68,2)</f>
        <v>9.89</v>
      </c>
      <c r="F68" s="16">
        <v>0</v>
      </c>
      <c r="G68" s="30">
        <f>ROUND(E68*F68,2)</f>
        <v>0</v>
      </c>
      <c r="H68" s="30">
        <f>ROUND(E68-G68,2)</f>
        <v>9.89</v>
      </c>
    </row>
    <row r="69" spans="1:8" x14ac:dyDescent="0.25">
      <c r="A69" s="14" t="s">
        <v>91</v>
      </c>
      <c r="B69" s="14" t="s">
        <v>19</v>
      </c>
      <c r="C69" s="15">
        <v>2.36</v>
      </c>
      <c r="D69" s="14">
        <v>4.8836000000000004</v>
      </c>
      <c r="E69" s="30">
        <f>ROUND(C69*D69,2)</f>
        <v>11.53</v>
      </c>
      <c r="F69" s="16">
        <v>0</v>
      </c>
      <c r="G69" s="30">
        <f>ROUND(E69*F69,2)</f>
        <v>0</v>
      </c>
      <c r="H69" s="30">
        <f>ROUND(E69-G69,2)</f>
        <v>11.53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5.78</v>
      </c>
      <c r="D71" s="14">
        <v>1</v>
      </c>
      <c r="E71" s="30">
        <f>ROUND(C71*D71,2)</f>
        <v>5.78</v>
      </c>
      <c r="F71" s="16">
        <v>0</v>
      </c>
      <c r="G71" s="30">
        <f>ROUND(E71*F71,2)</f>
        <v>0</v>
      </c>
      <c r="H71" s="30">
        <f t="shared" ref="H71:H76" si="6">ROUND(E71-G71,2)</f>
        <v>5.78</v>
      </c>
    </row>
    <row r="72" spans="1:8" x14ac:dyDescent="0.25">
      <c r="A72" s="14" t="s">
        <v>38</v>
      </c>
      <c r="B72" s="14" t="s">
        <v>48</v>
      </c>
      <c r="C72" s="15">
        <v>2.74</v>
      </c>
      <c r="D72" s="14">
        <v>1</v>
      </c>
      <c r="E72" s="30">
        <f>ROUND(C72*D72,2)</f>
        <v>2.74</v>
      </c>
      <c r="F72" s="16">
        <v>0</v>
      </c>
      <c r="G72" s="30">
        <f>ROUND(E72*F72,2)</f>
        <v>0</v>
      </c>
      <c r="H72" s="30">
        <f t="shared" si="6"/>
        <v>2.74</v>
      </c>
    </row>
    <row r="73" spans="1:8" x14ac:dyDescent="0.25">
      <c r="A73" s="14" t="s">
        <v>91</v>
      </c>
      <c r="B73" s="14" t="s">
        <v>48</v>
      </c>
      <c r="C73" s="15">
        <v>23.62</v>
      </c>
      <c r="D73" s="14">
        <v>1</v>
      </c>
      <c r="E73" s="30">
        <f>ROUND(C73*D73,2)</f>
        <v>23.62</v>
      </c>
      <c r="F73" s="16">
        <v>0</v>
      </c>
      <c r="G73" s="30">
        <f>ROUND(E73*F73,2)</f>
        <v>0</v>
      </c>
      <c r="H73" s="30">
        <f t="shared" si="6"/>
        <v>23.62</v>
      </c>
    </row>
    <row r="74" spans="1:8" x14ac:dyDescent="0.25">
      <c r="A74" s="9" t="s">
        <v>49</v>
      </c>
      <c r="B74" s="9" t="s">
        <v>48</v>
      </c>
      <c r="C74" s="10">
        <v>10.82</v>
      </c>
      <c r="D74" s="9">
        <v>1</v>
      </c>
      <c r="E74" s="28">
        <f>ROUND(C74*D74,2)</f>
        <v>10.82</v>
      </c>
      <c r="F74" s="11">
        <v>0</v>
      </c>
      <c r="G74" s="28">
        <f>ROUND(E74*F74,2)</f>
        <v>0</v>
      </c>
      <c r="H74" s="28">
        <f t="shared" si="6"/>
        <v>10.82</v>
      </c>
    </row>
    <row r="75" spans="1:8" x14ac:dyDescent="0.25">
      <c r="A75" s="7" t="s">
        <v>50</v>
      </c>
      <c r="C75" s="30"/>
      <c r="E75" s="30">
        <f>SUM(E13:E74)</f>
        <v>754.54000000000019</v>
      </c>
      <c r="G75" s="12">
        <f>SUM(G13:G74)</f>
        <v>0</v>
      </c>
      <c r="H75" s="12">
        <f t="shared" si="6"/>
        <v>754.54</v>
      </c>
    </row>
    <row r="76" spans="1:8" x14ac:dyDescent="0.25">
      <c r="A76" s="7" t="s">
        <v>51</v>
      </c>
      <c r="C76" s="30"/>
      <c r="E76" s="30">
        <f>+E9-E75</f>
        <v>443.65999999999985</v>
      </c>
      <c r="G76" s="12">
        <f>+G9-G75</f>
        <v>0</v>
      </c>
      <c r="H76" s="12">
        <f t="shared" si="6"/>
        <v>443.66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7.27</v>
      </c>
      <c r="D79" s="14">
        <v>1</v>
      </c>
      <c r="E79" s="30">
        <f>ROUND(C79*D79,2)</f>
        <v>7.27</v>
      </c>
      <c r="F79" s="16">
        <v>0</v>
      </c>
      <c r="G79" s="30">
        <f>ROUND(E79*F79,2)</f>
        <v>0</v>
      </c>
      <c r="H79" s="30">
        <f t="shared" ref="H79:H84" si="7">ROUND(E79-G79,2)</f>
        <v>7.27</v>
      </c>
    </row>
    <row r="80" spans="1:8" x14ac:dyDescent="0.25">
      <c r="A80" s="14" t="s">
        <v>38</v>
      </c>
      <c r="B80" s="14" t="s">
        <v>48</v>
      </c>
      <c r="C80" s="15">
        <v>16.2</v>
      </c>
      <c r="D80" s="14">
        <v>1</v>
      </c>
      <c r="E80" s="30">
        <f>ROUND(C80*D80,2)</f>
        <v>16.2</v>
      </c>
      <c r="F80" s="16">
        <v>0</v>
      </c>
      <c r="G80" s="30">
        <f>ROUND(E80*F80,2)</f>
        <v>0</v>
      </c>
      <c r="H80" s="30">
        <f t="shared" si="7"/>
        <v>16.2</v>
      </c>
    </row>
    <row r="81" spans="1:8" x14ac:dyDescent="0.25">
      <c r="A81" s="9" t="s">
        <v>91</v>
      </c>
      <c r="B81" s="9" t="s">
        <v>48</v>
      </c>
      <c r="C81" s="10">
        <v>89.17</v>
      </c>
      <c r="D81" s="9">
        <v>1</v>
      </c>
      <c r="E81" s="28">
        <f>ROUND(C81*D81,2)</f>
        <v>89.17</v>
      </c>
      <c r="F81" s="11">
        <v>0</v>
      </c>
      <c r="G81" s="28">
        <f>ROUND(E81*F81,2)</f>
        <v>0</v>
      </c>
      <c r="H81" s="28">
        <f t="shared" si="7"/>
        <v>89.17</v>
      </c>
    </row>
    <row r="82" spans="1:8" x14ac:dyDescent="0.25">
      <c r="A82" s="7" t="s">
        <v>53</v>
      </c>
      <c r="C82" s="30"/>
      <c r="E82" s="30">
        <f>SUM(E79:E81)</f>
        <v>112.64</v>
      </c>
      <c r="G82" s="12">
        <f>SUM(G79:G81)</f>
        <v>0</v>
      </c>
      <c r="H82" s="12">
        <f t="shared" si="7"/>
        <v>112.64</v>
      </c>
    </row>
    <row r="83" spans="1:8" x14ac:dyDescent="0.25">
      <c r="A83" s="7" t="s">
        <v>54</v>
      </c>
      <c r="C83" s="30"/>
      <c r="E83" s="30">
        <f>+E75+E82</f>
        <v>867.18000000000018</v>
      </c>
      <c r="G83" s="12">
        <f>+G75+G82</f>
        <v>0</v>
      </c>
      <c r="H83" s="12">
        <f t="shared" si="7"/>
        <v>867.18</v>
      </c>
    </row>
    <row r="84" spans="1:8" x14ac:dyDescent="0.25">
      <c r="A84" s="7" t="s">
        <v>55</v>
      </c>
      <c r="C84" s="30"/>
      <c r="E84" s="30">
        <f>+E9-E83</f>
        <v>331.01999999999987</v>
      </c>
      <c r="G84" s="12">
        <f>+G9-G83</f>
        <v>0</v>
      </c>
      <c r="H84" s="12">
        <f t="shared" si="7"/>
        <v>331.02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403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0" spans="1:8" x14ac:dyDescent="0.25">
      <c r="A90" s="7"/>
      <c r="C90" s="30"/>
      <c r="E90" s="30"/>
    </row>
    <row r="99" spans="1:19" x14ac:dyDescent="0.25">
      <c r="A99" s="7" t="s">
        <v>50</v>
      </c>
      <c r="E99" s="34">
        <f>VLOOKUP(A99,$A$1:$H$98,5,FALSE)</f>
        <v>754.54000000000019</v>
      </c>
    </row>
    <row r="100" spans="1:19" x14ac:dyDescent="0.25">
      <c r="A100" s="7" t="s">
        <v>301</v>
      </c>
      <c r="E100" s="34">
        <f>VLOOKUP(A100,$A$1:$H$98,5,FALSE)</f>
        <v>112.64</v>
      </c>
    </row>
    <row r="101" spans="1:19" x14ac:dyDescent="0.25">
      <c r="A101" s="7" t="s">
        <v>302</v>
      </c>
      <c r="E101" s="34">
        <f t="shared" ref="E101:E102" si="8">VLOOKUP(A101,$A$1:$H$98,5,FALSE)</f>
        <v>867.18000000000018</v>
      </c>
    </row>
    <row r="102" spans="1:19" x14ac:dyDescent="0.25">
      <c r="A102" s="7" t="s">
        <v>55</v>
      </c>
      <c r="E102" s="34">
        <f t="shared" si="8"/>
        <v>331.01999999999987</v>
      </c>
    </row>
    <row r="103" spans="1:19" x14ac:dyDescent="0.25">
      <c r="A103" s="39"/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331.01999999999987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331.01999999999987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-585.13</v>
      </c>
      <c r="C106" s="12">
        <v>-584.58000000000004</v>
      </c>
      <c r="D106" s="12">
        <v>-584.03</v>
      </c>
      <c r="E106" s="12">
        <v>-583.48</v>
      </c>
      <c r="F106" s="12">
        <v>-582.93000000000006</v>
      </c>
      <c r="G106" s="12">
        <v>-582.38</v>
      </c>
      <c r="H106" s="12">
        <v>-581.83000000000004</v>
      </c>
      <c r="I106" s="12">
        <v>-581.28</v>
      </c>
      <c r="K106">
        <f>K107-Calculator!$B$27</f>
        <v>145</v>
      </c>
      <c r="L106" s="12">
        <f t="dataTable" ref="L106:R112" dt2D="1" dtr="1" r1="D8" r2="D7"/>
        <v>-629.53</v>
      </c>
      <c r="M106" s="12">
        <v>-628.98</v>
      </c>
      <c r="N106" s="12">
        <v>-628.42999999999995</v>
      </c>
      <c r="O106" s="12">
        <v>-627.88</v>
      </c>
      <c r="P106" s="12">
        <v>-627.33000000000004</v>
      </c>
      <c r="Q106" s="12">
        <v>-626.78</v>
      </c>
      <c r="R106" s="12">
        <v>-626.23</v>
      </c>
      <c r="S106" s="12"/>
    </row>
    <row r="107" spans="1:19" x14ac:dyDescent="0.25">
      <c r="A107">
        <f>A108-Calculator!$B$15</f>
        <v>210</v>
      </c>
      <c r="B107" s="12">
        <v>-581.42999999999995</v>
      </c>
      <c r="C107" s="12">
        <v>-580.88</v>
      </c>
      <c r="D107" s="12">
        <v>-580.32999999999993</v>
      </c>
      <c r="E107" s="12">
        <v>-579.78</v>
      </c>
      <c r="F107" s="12">
        <v>-579.23</v>
      </c>
      <c r="G107" s="12">
        <v>-578.67999999999995</v>
      </c>
      <c r="H107" s="12">
        <v>-578.13</v>
      </c>
      <c r="I107" s="12">
        <v>-577.57999999999993</v>
      </c>
      <c r="K107">
        <f>K108-Calculator!$B$27</f>
        <v>150</v>
      </c>
      <c r="L107" s="12">
        <v>-625.83000000000004</v>
      </c>
      <c r="M107" s="12">
        <v>-625.28000000000009</v>
      </c>
      <c r="N107" s="12">
        <v>-624.73</v>
      </c>
      <c r="O107" s="12">
        <v>-624.18000000000006</v>
      </c>
      <c r="P107" s="12">
        <v>-623.63000000000011</v>
      </c>
      <c r="Q107" s="12">
        <v>-623.08000000000004</v>
      </c>
      <c r="R107" s="12">
        <v>-622.53000000000009</v>
      </c>
      <c r="S107" s="12"/>
    </row>
    <row r="108" spans="1:19" x14ac:dyDescent="0.25">
      <c r="A108">
        <f>A109-Calculator!$B$15</f>
        <v>215</v>
      </c>
      <c r="B108" s="12">
        <v>-577.73</v>
      </c>
      <c r="C108" s="12">
        <v>-577.18000000000006</v>
      </c>
      <c r="D108" s="12">
        <v>-576.63000000000011</v>
      </c>
      <c r="E108" s="12">
        <v>-576.08000000000004</v>
      </c>
      <c r="F108" s="12">
        <v>-575.53</v>
      </c>
      <c r="G108" s="12">
        <v>-574.98</v>
      </c>
      <c r="H108" s="12">
        <v>-574.43000000000006</v>
      </c>
      <c r="I108" s="12">
        <v>-573.88000000000011</v>
      </c>
      <c r="K108">
        <f>K109-Calculator!$B$27</f>
        <v>155</v>
      </c>
      <c r="L108" s="12">
        <v>-622.13</v>
      </c>
      <c r="M108" s="12">
        <v>-621.58000000000004</v>
      </c>
      <c r="N108" s="12">
        <v>-621.03</v>
      </c>
      <c r="O108" s="12">
        <v>-620.48</v>
      </c>
      <c r="P108" s="12">
        <v>-619.93000000000006</v>
      </c>
      <c r="Q108" s="12">
        <v>-619.38</v>
      </c>
      <c r="R108" s="12">
        <v>-618.83000000000004</v>
      </c>
      <c r="S108" s="12"/>
    </row>
    <row r="109" spans="1:19" x14ac:dyDescent="0.25">
      <c r="A109">
        <f>Calculator!B10</f>
        <v>220</v>
      </c>
      <c r="B109" s="12">
        <v>-574.03</v>
      </c>
      <c r="C109" s="12">
        <v>-573.48</v>
      </c>
      <c r="D109" s="12">
        <v>-572.93000000000006</v>
      </c>
      <c r="E109" s="12">
        <v>-572.38</v>
      </c>
      <c r="F109" s="12">
        <v>-571.82999999999993</v>
      </c>
      <c r="G109" s="12">
        <v>-571.28</v>
      </c>
      <c r="H109" s="12">
        <v>-570.73</v>
      </c>
      <c r="I109" s="12">
        <v>-570.18000000000006</v>
      </c>
      <c r="K109">
        <f>Calculator!B22</f>
        <v>160</v>
      </c>
      <c r="L109" s="12">
        <v>-618.43000000000006</v>
      </c>
      <c r="M109" s="12">
        <v>-617.88000000000011</v>
      </c>
      <c r="N109" s="12">
        <v>-617.33000000000015</v>
      </c>
      <c r="O109" s="12">
        <v>-616.78000000000009</v>
      </c>
      <c r="P109" s="12">
        <v>-616.23</v>
      </c>
      <c r="Q109" s="12">
        <v>-615.68000000000006</v>
      </c>
      <c r="R109" s="12">
        <v>-615.13000000000011</v>
      </c>
      <c r="S109" s="12"/>
    </row>
    <row r="110" spans="1:19" x14ac:dyDescent="0.25">
      <c r="A110">
        <f>A109+Calculator!$B$15</f>
        <v>225</v>
      </c>
      <c r="B110" s="12">
        <v>-570.33000000000004</v>
      </c>
      <c r="C110" s="12">
        <v>-569.78000000000009</v>
      </c>
      <c r="D110" s="12">
        <v>-569.23</v>
      </c>
      <c r="E110" s="12">
        <v>-568.68000000000006</v>
      </c>
      <c r="F110" s="12">
        <v>-568.13000000000011</v>
      </c>
      <c r="G110" s="12">
        <v>-567.58000000000004</v>
      </c>
      <c r="H110" s="12">
        <v>-567.03000000000009</v>
      </c>
      <c r="I110" s="12">
        <v>-566.48</v>
      </c>
      <c r="K110">
        <f>K109+Calculator!$B$27</f>
        <v>165</v>
      </c>
      <c r="L110" s="12">
        <v>-614.73</v>
      </c>
      <c r="M110" s="12">
        <v>-614.18000000000006</v>
      </c>
      <c r="N110" s="12">
        <v>-613.63000000000011</v>
      </c>
      <c r="O110" s="12">
        <v>-613.08000000000004</v>
      </c>
      <c r="P110" s="12">
        <v>-612.53</v>
      </c>
      <c r="Q110" s="12">
        <v>-611.98</v>
      </c>
      <c r="R110" s="12">
        <v>-611.43000000000006</v>
      </c>
      <c r="S110" s="12"/>
    </row>
    <row r="111" spans="1:19" x14ac:dyDescent="0.25">
      <c r="A111">
        <f>A110+Calculator!$B$15</f>
        <v>230</v>
      </c>
      <c r="B111" s="12">
        <v>-566.63</v>
      </c>
      <c r="C111" s="12">
        <v>-566.08000000000004</v>
      </c>
      <c r="D111" s="12">
        <v>-565.53</v>
      </c>
      <c r="E111" s="12">
        <v>-564.98</v>
      </c>
      <c r="F111" s="12">
        <v>-564.43000000000006</v>
      </c>
      <c r="G111" s="12">
        <v>-563.88</v>
      </c>
      <c r="H111" s="12">
        <v>-563.33000000000004</v>
      </c>
      <c r="I111" s="12">
        <v>-562.78</v>
      </c>
      <c r="K111">
        <f>K110+Calculator!$B$27</f>
        <v>170</v>
      </c>
      <c r="L111" s="12">
        <v>-611.03</v>
      </c>
      <c r="M111" s="12">
        <v>-610.48</v>
      </c>
      <c r="N111" s="12">
        <v>-609.93000000000006</v>
      </c>
      <c r="O111" s="12">
        <v>-609.38</v>
      </c>
      <c r="P111" s="12">
        <v>-608.82999999999993</v>
      </c>
      <c r="Q111" s="12">
        <v>-608.28</v>
      </c>
      <c r="R111" s="12">
        <v>-607.73</v>
      </c>
      <c r="S111" s="12"/>
    </row>
    <row r="112" spans="1:19" x14ac:dyDescent="0.25">
      <c r="A112">
        <f>A111+Calculator!$B$15</f>
        <v>235</v>
      </c>
      <c r="B112" s="12">
        <v>-562.92999999999995</v>
      </c>
      <c r="C112" s="12">
        <v>-562.38</v>
      </c>
      <c r="D112" s="12">
        <v>-561.82999999999993</v>
      </c>
      <c r="E112" s="12">
        <v>-561.28</v>
      </c>
      <c r="F112" s="12">
        <v>-560.73</v>
      </c>
      <c r="G112" s="12">
        <v>-560.17999999999995</v>
      </c>
      <c r="H112" s="12">
        <v>-559.63</v>
      </c>
      <c r="I112" s="12">
        <v>-559.07999999999993</v>
      </c>
      <c r="K112">
        <f>K111+Calculator!$B$27</f>
        <v>175</v>
      </c>
      <c r="L112" s="12">
        <v>-607.33000000000004</v>
      </c>
      <c r="M112" s="12">
        <v>-606.78000000000009</v>
      </c>
      <c r="N112" s="12">
        <v>-606.23</v>
      </c>
      <c r="O112" s="12">
        <v>-605.68000000000006</v>
      </c>
      <c r="P112" s="12">
        <v>-605.13000000000011</v>
      </c>
      <c r="Q112" s="12">
        <v>-604.58000000000004</v>
      </c>
      <c r="R112" s="12">
        <v>-604.03000000000009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-585.13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-629.53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-580.88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-625.28000000000009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-576.63000000000011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-621.03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-572.38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-616.78000000000009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-568.13000000000011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-612.53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-563.88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-608.28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-559.63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-604.03000000000009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7A13-7514-46A6-8B49-B32177876AC2}">
  <dimension ref="A1:S163"/>
  <sheetViews>
    <sheetView topLeftCell="B91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167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IF(Calculator!B7="Cotton",Calculator!B10,IF(Calculator!B19="Cotton",Calculator!B22,811))</f>
        <v>811</v>
      </c>
      <c r="E7" s="30">
        <f>ROUND(C7*D7,2)</f>
        <v>689.35</v>
      </c>
      <c r="F7" s="16">
        <v>0</v>
      </c>
      <c r="G7" s="30">
        <f>ROUND(E7*F7,2)</f>
        <v>0</v>
      </c>
      <c r="H7" s="30">
        <f>ROUND(E7-G7,2)</f>
        <v>689.35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IF(Calculator!B7="Cotton",Calculator!C10,IF(Calculator!B19="Cotton",Calculator!C22,1095))</f>
        <v>1095</v>
      </c>
      <c r="E8" s="28">
        <f>ROUND(C8*D8,2)</f>
        <v>120.45</v>
      </c>
      <c r="F8" s="11">
        <v>0</v>
      </c>
      <c r="G8" s="28">
        <f>ROUND(E8*F8,2)</f>
        <v>0</v>
      </c>
      <c r="H8" s="28">
        <f>ROUND(E8-G8,2)</f>
        <v>120.45</v>
      </c>
    </row>
    <row r="9" spans="1:8" x14ac:dyDescent="0.25">
      <c r="A9" s="7" t="s">
        <v>11</v>
      </c>
      <c r="C9" s="30"/>
      <c r="E9" s="30">
        <f>SUM(E7:E8)</f>
        <v>809.80000000000007</v>
      </c>
      <c r="G9" s="12">
        <f>SUM(G7:G8)</f>
        <v>0</v>
      </c>
      <c r="H9" s="12">
        <f>ROUND(E9-G9,2)</f>
        <v>809.8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5.25</v>
      </c>
      <c r="E14" s="30">
        <f>ROUND(C14*D14,2)</f>
        <v>29.4</v>
      </c>
      <c r="F14" s="16">
        <v>0</v>
      </c>
      <c r="G14" s="30">
        <f>ROUND(E14*F14,2)</f>
        <v>0</v>
      </c>
      <c r="H14" s="30">
        <f>ROUND(E14-G14,2)</f>
        <v>29.4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811</v>
      </c>
      <c r="E20" s="30">
        <f>ROUND(C20*D20,2)</f>
        <v>89.21</v>
      </c>
      <c r="F20" s="16">
        <v>0</v>
      </c>
      <c r="G20" s="30">
        <f>ROUND(E20*F20,2)</f>
        <v>0</v>
      </c>
      <c r="H20" s="30">
        <f>ROUND(E20-G20,2)</f>
        <v>89.21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32.549799999999998</v>
      </c>
      <c r="E23" s="30">
        <f>ROUND(C23*D23,2)</f>
        <v>68.349999999999994</v>
      </c>
      <c r="F23" s="16">
        <v>0</v>
      </c>
      <c r="G23" s="30">
        <f>ROUND(E23*F23,2)</f>
        <v>0</v>
      </c>
      <c r="H23" s="30">
        <f>ROUND(E23-G23,2)</f>
        <v>68.349999999999994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0.67</v>
      </c>
      <c r="E25" s="30">
        <f>ROUND(C25*D25,2)</f>
        <v>13.4</v>
      </c>
      <c r="F25" s="16">
        <v>0</v>
      </c>
      <c r="G25" s="30">
        <f>ROUND(E25*F25,2)</f>
        <v>0</v>
      </c>
      <c r="H25" s="30">
        <f>ROUND(E25-G25,2)</f>
        <v>13.4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96</v>
      </c>
      <c r="E28" s="30">
        <f t="shared" si="0"/>
        <v>10.56</v>
      </c>
      <c r="F28" s="16">
        <v>0</v>
      </c>
      <c r="G28" s="30">
        <f t="shared" si="1"/>
        <v>0</v>
      </c>
      <c r="H28" s="30">
        <f t="shared" si="2"/>
        <v>10.56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417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1.34</v>
      </c>
      <c r="E37" s="30">
        <f t="shared" si="3"/>
        <v>6.66</v>
      </c>
      <c r="F37" s="16">
        <v>0</v>
      </c>
      <c r="G37" s="30">
        <f t="shared" si="4"/>
        <v>0</v>
      </c>
      <c r="H37" s="30">
        <f t="shared" si="5"/>
        <v>6.66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418</v>
      </c>
      <c r="B45" s="14" t="s">
        <v>60</v>
      </c>
      <c r="C45" s="15">
        <v>2.59</v>
      </c>
      <c r="D45" s="14">
        <v>30</v>
      </c>
      <c r="E45" s="30">
        <f>ROUND(C45*D45,2)</f>
        <v>77.7</v>
      </c>
      <c r="F45" s="16">
        <v>0</v>
      </c>
      <c r="G45" s="30">
        <f>ROUND(E45*F45,2)</f>
        <v>0</v>
      </c>
      <c r="H45" s="30">
        <f>ROUND(E45-G45,2)</f>
        <v>77.7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42.72</v>
      </c>
      <c r="E47" s="30">
        <f>ROUND(C47*D47,2)</f>
        <v>8.9700000000000006</v>
      </c>
      <c r="F47" s="16">
        <v>0</v>
      </c>
      <c r="G47" s="30">
        <f>ROUND(E47*F47,2)</f>
        <v>0</v>
      </c>
      <c r="H47" s="30">
        <f>ROUND(E47-G47,2)</f>
        <v>8.9700000000000006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0.81599999999999995</v>
      </c>
      <c r="E61" s="30">
        <f>ROUND(C61*D61,2)</f>
        <v>12.46</v>
      </c>
      <c r="F61" s="16">
        <v>0</v>
      </c>
      <c r="G61" s="30">
        <f>ROUND(E61*F61,2)</f>
        <v>0</v>
      </c>
      <c r="H61" s="30">
        <f>ROUND(E61-G61,2)</f>
        <v>12.46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0.1958</v>
      </c>
      <c r="E62" s="30">
        <f>ROUND(C62*D62,2)</f>
        <v>2.99</v>
      </c>
      <c r="F62" s="16">
        <v>0</v>
      </c>
      <c r="G62" s="30">
        <f>ROUND(E62*F62,2)</f>
        <v>0</v>
      </c>
      <c r="H62" s="30">
        <f>ROUND(E62-G62,2)</f>
        <v>2.99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0.31819999999999998</v>
      </c>
      <c r="E64" s="30">
        <f>ROUND(C64*D64,2)</f>
        <v>2.88</v>
      </c>
      <c r="F64" s="16">
        <v>0</v>
      </c>
      <c r="G64" s="30">
        <f>ROUND(E64*F64,2)</f>
        <v>0</v>
      </c>
      <c r="H64" s="30">
        <f>ROUND(E64-G64,2)</f>
        <v>2.88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0.18410000000000001</v>
      </c>
      <c r="E65" s="30">
        <f>ROUND(C65*D65,2)</f>
        <v>1.67</v>
      </c>
      <c r="F65" s="16">
        <v>0</v>
      </c>
      <c r="G65" s="30">
        <f>ROUND(E65*F65,2)</f>
        <v>0</v>
      </c>
      <c r="H65" s="30">
        <f>ROUND(E65-G65,2)</f>
        <v>1.67</v>
      </c>
    </row>
    <row r="66" spans="1:8" x14ac:dyDescent="0.25">
      <c r="A66" s="14" t="s">
        <v>44</v>
      </c>
      <c r="B66" s="14" t="s">
        <v>39</v>
      </c>
      <c r="C66" s="15">
        <v>15.23</v>
      </c>
      <c r="D66" s="14">
        <v>0.80940000000000001</v>
      </c>
      <c r="E66" s="30">
        <f>ROUND(C66*D66,2)</f>
        <v>12.33</v>
      </c>
      <c r="F66" s="16">
        <v>0</v>
      </c>
      <c r="G66" s="30">
        <f>ROUND(E66*F66,2)</f>
        <v>0</v>
      </c>
      <c r="H66" s="30">
        <f>ROUND(E66-G66,2)</f>
        <v>12.33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2.36</v>
      </c>
      <c r="D68" s="14">
        <v>12.6004</v>
      </c>
      <c r="E68" s="30">
        <f>ROUND(C68*D68,2)</f>
        <v>29.74</v>
      </c>
      <c r="F68" s="16">
        <v>0</v>
      </c>
      <c r="G68" s="30">
        <f>ROUND(E68*F68,2)</f>
        <v>0</v>
      </c>
      <c r="H68" s="30">
        <f>ROUND(E68-G68,2)</f>
        <v>29.74</v>
      </c>
    </row>
    <row r="69" spans="1:8" x14ac:dyDescent="0.25">
      <c r="A69" s="14" t="s">
        <v>91</v>
      </c>
      <c r="B69" s="14" t="s">
        <v>19</v>
      </c>
      <c r="C69" s="15">
        <v>2.36</v>
      </c>
      <c r="D69" s="14">
        <v>3.4036</v>
      </c>
      <c r="E69" s="30">
        <f>ROUND(C69*D69,2)</f>
        <v>8.0299999999999994</v>
      </c>
      <c r="F69" s="16">
        <v>0</v>
      </c>
      <c r="G69" s="30">
        <f>ROUND(E69*F69,2)</f>
        <v>0</v>
      </c>
      <c r="H69" s="30">
        <f>ROUND(E69-G69,2)</f>
        <v>8.0299999999999994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11.56</v>
      </c>
      <c r="D71" s="14">
        <v>1</v>
      </c>
      <c r="E71" s="30">
        <f>ROUND(C71*D71,2)</f>
        <v>11.56</v>
      </c>
      <c r="F71" s="16">
        <v>0</v>
      </c>
      <c r="G71" s="30">
        <f>ROUND(E71*F71,2)</f>
        <v>0</v>
      </c>
      <c r="H71" s="30">
        <f t="shared" ref="H71:H76" si="6">ROUND(E71-G71,2)</f>
        <v>11.56</v>
      </c>
    </row>
    <row r="72" spans="1:8" x14ac:dyDescent="0.25">
      <c r="A72" s="14" t="s">
        <v>38</v>
      </c>
      <c r="B72" s="14" t="s">
        <v>48</v>
      </c>
      <c r="C72" s="15">
        <v>8.23</v>
      </c>
      <c r="D72" s="14">
        <v>1</v>
      </c>
      <c r="E72" s="30">
        <f>ROUND(C72*D72,2)</f>
        <v>8.23</v>
      </c>
      <c r="F72" s="16">
        <v>0</v>
      </c>
      <c r="G72" s="30">
        <f>ROUND(E72*F72,2)</f>
        <v>0</v>
      </c>
      <c r="H72" s="30">
        <f t="shared" si="6"/>
        <v>8.23</v>
      </c>
    </row>
    <row r="73" spans="1:8" x14ac:dyDescent="0.25">
      <c r="A73" s="14" t="s">
        <v>91</v>
      </c>
      <c r="B73" s="14" t="s">
        <v>48</v>
      </c>
      <c r="C73" s="15">
        <v>10.029999999999999</v>
      </c>
      <c r="D73" s="14">
        <v>1</v>
      </c>
      <c r="E73" s="30">
        <f>ROUND(C73*D73,2)</f>
        <v>10.029999999999999</v>
      </c>
      <c r="F73" s="16">
        <v>0</v>
      </c>
      <c r="G73" s="30">
        <f>ROUND(E73*F73,2)</f>
        <v>0</v>
      </c>
      <c r="H73" s="30">
        <f t="shared" si="6"/>
        <v>10.029999999999999</v>
      </c>
    </row>
    <row r="74" spans="1:8" x14ac:dyDescent="0.25">
      <c r="A74" s="9" t="s">
        <v>49</v>
      </c>
      <c r="B74" s="9" t="s">
        <v>48</v>
      </c>
      <c r="C74" s="10">
        <v>10.71</v>
      </c>
      <c r="D74" s="9">
        <v>1</v>
      </c>
      <c r="E74" s="28">
        <f>ROUND(C74*D74,2)</f>
        <v>10.71</v>
      </c>
      <c r="F74" s="11">
        <v>0</v>
      </c>
      <c r="G74" s="28">
        <f>ROUND(E74*F74,2)</f>
        <v>0</v>
      </c>
      <c r="H74" s="28">
        <f t="shared" si="6"/>
        <v>10.71</v>
      </c>
    </row>
    <row r="75" spans="1:8" x14ac:dyDescent="0.25">
      <c r="A75" s="7" t="s">
        <v>50</v>
      </c>
      <c r="C75" s="30"/>
      <c r="E75" s="30">
        <f>SUM(E13:E74)</f>
        <v>707.41000000000008</v>
      </c>
      <c r="G75" s="12">
        <f>SUM(G13:G74)</f>
        <v>0</v>
      </c>
      <c r="H75" s="12">
        <f t="shared" si="6"/>
        <v>707.41</v>
      </c>
    </row>
    <row r="76" spans="1:8" x14ac:dyDescent="0.25">
      <c r="A76" s="7" t="s">
        <v>51</v>
      </c>
      <c r="C76" s="30"/>
      <c r="E76" s="30">
        <f>+E9-E75</f>
        <v>102.38999999999999</v>
      </c>
      <c r="G76" s="12">
        <f>+G9-G75</f>
        <v>0</v>
      </c>
      <c r="H76" s="12">
        <f t="shared" si="6"/>
        <v>102.39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16.579999999999998</v>
      </c>
      <c r="D79" s="14">
        <v>1</v>
      </c>
      <c r="E79" s="30">
        <f>ROUND(C79*D79,2)</f>
        <v>16.579999999999998</v>
      </c>
      <c r="F79" s="16">
        <v>0</v>
      </c>
      <c r="G79" s="30">
        <f>ROUND(E79*F79,2)</f>
        <v>0</v>
      </c>
      <c r="H79" s="30">
        <f t="shared" ref="H79:H84" si="7">ROUND(E79-G79,2)</f>
        <v>16.579999999999998</v>
      </c>
    </row>
    <row r="80" spans="1:8" x14ac:dyDescent="0.25">
      <c r="A80" s="14" t="s">
        <v>38</v>
      </c>
      <c r="B80" s="14" t="s">
        <v>48</v>
      </c>
      <c r="C80" s="15">
        <v>48.73</v>
      </c>
      <c r="D80" s="14">
        <v>1</v>
      </c>
      <c r="E80" s="30">
        <f>ROUND(C80*D80,2)</f>
        <v>48.73</v>
      </c>
      <c r="F80" s="16">
        <v>0</v>
      </c>
      <c r="G80" s="30">
        <f>ROUND(E80*F80,2)</f>
        <v>0</v>
      </c>
      <c r="H80" s="30">
        <f t="shared" si="7"/>
        <v>48.73</v>
      </c>
    </row>
    <row r="81" spans="1:8" x14ac:dyDescent="0.25">
      <c r="A81" s="9" t="s">
        <v>91</v>
      </c>
      <c r="B81" s="9" t="s">
        <v>48</v>
      </c>
      <c r="C81" s="10">
        <v>38.229999999999997</v>
      </c>
      <c r="D81" s="9">
        <v>1</v>
      </c>
      <c r="E81" s="28">
        <f>ROUND(C81*D81,2)</f>
        <v>38.229999999999997</v>
      </c>
      <c r="F81" s="11">
        <v>0</v>
      </c>
      <c r="G81" s="28">
        <f>ROUND(E81*F81,2)</f>
        <v>0</v>
      </c>
      <c r="H81" s="28">
        <f t="shared" si="7"/>
        <v>38.229999999999997</v>
      </c>
    </row>
    <row r="82" spans="1:8" x14ac:dyDescent="0.25">
      <c r="A82" s="7" t="s">
        <v>53</v>
      </c>
      <c r="C82" s="30"/>
      <c r="E82" s="30">
        <f>SUM(E79:E81)</f>
        <v>103.53999999999999</v>
      </c>
      <c r="G82" s="12">
        <f>SUM(G79:G81)</f>
        <v>0</v>
      </c>
      <c r="H82" s="12">
        <f t="shared" si="7"/>
        <v>103.54</v>
      </c>
    </row>
    <row r="83" spans="1:8" x14ac:dyDescent="0.25">
      <c r="A83" s="7" t="s">
        <v>54</v>
      </c>
      <c r="C83" s="30"/>
      <c r="E83" s="30">
        <f>+E75+E82</f>
        <v>810.95</v>
      </c>
      <c r="G83" s="12">
        <f>+G75+G82</f>
        <v>0</v>
      </c>
      <c r="H83" s="12">
        <f t="shared" si="7"/>
        <v>810.95</v>
      </c>
    </row>
    <row r="84" spans="1:8" x14ac:dyDescent="0.25">
      <c r="A84" s="7" t="s">
        <v>55</v>
      </c>
      <c r="C84" s="30"/>
      <c r="E84" s="30">
        <f>+E9-E83</f>
        <v>-1.1499999999999773</v>
      </c>
      <c r="G84" s="12">
        <f>+G9-G83</f>
        <v>0</v>
      </c>
      <c r="H84" s="12">
        <f t="shared" si="7"/>
        <v>-1.1499999999999999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403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0" spans="1:8" x14ac:dyDescent="0.25">
      <c r="A90" s="7"/>
      <c r="C90" s="30"/>
      <c r="E90" s="30"/>
    </row>
    <row r="99" spans="1:19" x14ac:dyDescent="0.25">
      <c r="A99" s="7" t="s">
        <v>50</v>
      </c>
      <c r="E99" s="34">
        <f>VLOOKUP(A99,$A$1:$H$98,5,FALSE)</f>
        <v>707.41000000000008</v>
      </c>
    </row>
    <row r="100" spans="1:19" x14ac:dyDescent="0.25">
      <c r="A100" s="7" t="s">
        <v>301</v>
      </c>
      <c r="E100" s="34">
        <f>VLOOKUP(A100,$A$1:$H$98,5,FALSE)</f>
        <v>103.53999999999999</v>
      </c>
    </row>
    <row r="101" spans="1:19" x14ac:dyDescent="0.25">
      <c r="A101" s="7" t="s">
        <v>302</v>
      </c>
      <c r="E101" s="34">
        <f t="shared" ref="E101:E102" si="8">VLOOKUP(A101,$A$1:$H$98,5,FALSE)</f>
        <v>810.95</v>
      </c>
    </row>
    <row r="102" spans="1:19" x14ac:dyDescent="0.25">
      <c r="A102" s="7" t="s">
        <v>55</v>
      </c>
      <c r="E102" s="34">
        <f t="shared" si="8"/>
        <v>-1.1499999999999773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-1.1499999999999773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K105" s="34">
        <f>E102</f>
        <v>-1.1499999999999773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H112" dt2D="1" dtr="1" r1="D8" r2="D7"/>
        <v>-571.69000000000005</v>
      </c>
      <c r="C106" s="12">
        <v>-571.1400000000001</v>
      </c>
      <c r="D106" s="12">
        <v>-570.59000000000015</v>
      </c>
      <c r="E106" s="12">
        <v>-570.04000000000008</v>
      </c>
      <c r="F106" s="12">
        <v>-569.49</v>
      </c>
      <c r="G106" s="12">
        <v>-568.94000000000005</v>
      </c>
      <c r="H106" s="12">
        <v>-568.3900000000001</v>
      </c>
      <c r="I106" s="12">
        <v>5624.92</v>
      </c>
      <c r="K106">
        <f>K107-Calculator!$B$27</f>
        <v>145</v>
      </c>
      <c r="L106" s="12">
        <f t="dataTable" ref="L106:R112" dt2D="1" dtr="1" r1="D8" r2="D7" ca="1"/>
        <v>-616.09</v>
      </c>
      <c r="M106" s="12">
        <v>-615.54000000000008</v>
      </c>
      <c r="N106" s="12">
        <v>-614.99</v>
      </c>
      <c r="O106" s="12">
        <v>-614.44000000000005</v>
      </c>
      <c r="P106" s="12">
        <v>-613.8900000000001</v>
      </c>
      <c r="Q106" s="12">
        <v>-613.34</v>
      </c>
      <c r="R106" s="12">
        <v>-612.79000000000008</v>
      </c>
      <c r="S106" s="12"/>
    </row>
    <row r="107" spans="1:19" x14ac:dyDescent="0.25">
      <c r="A107">
        <f>A108-Calculator!$B$15</f>
        <v>210</v>
      </c>
      <c r="B107" s="12">
        <v>-567.99</v>
      </c>
      <c r="C107" s="12">
        <v>-567.44000000000005</v>
      </c>
      <c r="D107" s="12">
        <v>-566.8900000000001</v>
      </c>
      <c r="E107" s="12">
        <v>-566.34</v>
      </c>
      <c r="F107" s="12">
        <v>-565.79</v>
      </c>
      <c r="G107" s="12">
        <v>-565.24</v>
      </c>
      <c r="H107" s="12">
        <v>-564.69000000000005</v>
      </c>
      <c r="I107" s="12">
        <v>5640.7199999999993</v>
      </c>
      <c r="K107">
        <f>K108-Calculator!$B$27</f>
        <v>150</v>
      </c>
      <c r="L107" s="12">
        <v>-612.3900000000001</v>
      </c>
      <c r="M107" s="12">
        <v>-611.84000000000015</v>
      </c>
      <c r="N107" s="12">
        <v>-611.29000000000008</v>
      </c>
      <c r="O107" s="12">
        <v>-610.74000000000012</v>
      </c>
      <c r="P107" s="12">
        <v>-610.19000000000005</v>
      </c>
      <c r="Q107" s="12">
        <v>-609.6400000000001</v>
      </c>
      <c r="R107" s="12">
        <v>-609.09000000000015</v>
      </c>
      <c r="S107" s="12"/>
    </row>
    <row r="108" spans="1:19" x14ac:dyDescent="0.25">
      <c r="A108">
        <f>A109-Calculator!$B$15</f>
        <v>215</v>
      </c>
      <c r="B108" s="12">
        <v>-564.29000000000008</v>
      </c>
      <c r="C108" s="12">
        <v>-563.74000000000012</v>
      </c>
      <c r="D108" s="12">
        <v>-563.19000000000005</v>
      </c>
      <c r="E108" s="12">
        <v>-562.6400000000001</v>
      </c>
      <c r="F108" s="12">
        <v>-562.09000000000015</v>
      </c>
      <c r="G108" s="12">
        <v>-561.54000000000008</v>
      </c>
      <c r="H108" s="12">
        <v>-560.99000000000012</v>
      </c>
      <c r="I108" s="12">
        <v>5656.5199999999995</v>
      </c>
      <c r="K108">
        <f>K109-Calculator!$B$27</f>
        <v>155</v>
      </c>
      <c r="L108" s="12">
        <v>-608.69000000000005</v>
      </c>
      <c r="M108" s="12">
        <v>-608.1400000000001</v>
      </c>
      <c r="N108" s="12">
        <v>-607.59000000000015</v>
      </c>
      <c r="O108" s="12">
        <v>-607.04000000000008</v>
      </c>
      <c r="P108" s="12">
        <v>-606.49</v>
      </c>
      <c r="Q108" s="12">
        <v>-605.94000000000005</v>
      </c>
      <c r="R108" s="12">
        <v>-605.3900000000001</v>
      </c>
      <c r="S108" s="12"/>
    </row>
    <row r="109" spans="1:19" x14ac:dyDescent="0.25">
      <c r="A109">
        <f>Calculator!B10</f>
        <v>220</v>
      </c>
      <c r="B109" s="12">
        <v>-560.59</v>
      </c>
      <c r="C109" s="12">
        <v>-560.04000000000008</v>
      </c>
      <c r="D109" s="12">
        <v>-559.49</v>
      </c>
      <c r="E109" s="12">
        <v>-558.94000000000005</v>
      </c>
      <c r="F109" s="12">
        <v>-558.3900000000001</v>
      </c>
      <c r="G109" s="12">
        <v>-557.84</v>
      </c>
      <c r="H109" s="12">
        <v>-557.29000000000008</v>
      </c>
      <c r="I109" s="12">
        <v>5672.32</v>
      </c>
      <c r="K109">
        <f>Calculator!B22</f>
        <v>160</v>
      </c>
      <c r="L109" s="12">
        <v>-604.99000000000012</v>
      </c>
      <c r="M109" s="12">
        <v>-604.44000000000017</v>
      </c>
      <c r="N109" s="12">
        <v>-603.8900000000001</v>
      </c>
      <c r="O109" s="12">
        <v>-603.34000000000015</v>
      </c>
      <c r="P109" s="12">
        <v>-602.79000000000019</v>
      </c>
      <c r="Q109" s="12">
        <v>-602.24000000000012</v>
      </c>
      <c r="R109" s="12">
        <v>-601.69000000000017</v>
      </c>
      <c r="S109" s="12"/>
    </row>
    <row r="110" spans="1:19" x14ac:dyDescent="0.25">
      <c r="A110">
        <f>A109+Calculator!$B$15</f>
        <v>225</v>
      </c>
      <c r="B110" s="12">
        <v>-556.8900000000001</v>
      </c>
      <c r="C110" s="12">
        <v>-556.34000000000015</v>
      </c>
      <c r="D110" s="12">
        <v>-555.79000000000019</v>
      </c>
      <c r="E110" s="12">
        <v>-555.24000000000012</v>
      </c>
      <c r="F110" s="12">
        <v>-554.69000000000005</v>
      </c>
      <c r="G110" s="12">
        <v>-554.1400000000001</v>
      </c>
      <c r="H110" s="12">
        <v>-553.59000000000015</v>
      </c>
      <c r="I110" s="12">
        <v>5688.12</v>
      </c>
      <c r="K110">
        <f>K109+Calculator!$B$27</f>
        <v>165</v>
      </c>
      <c r="L110" s="12">
        <v>-601.29000000000008</v>
      </c>
      <c r="M110" s="12">
        <v>-600.74000000000012</v>
      </c>
      <c r="N110" s="12">
        <v>-600.19000000000005</v>
      </c>
      <c r="O110" s="12">
        <v>-599.6400000000001</v>
      </c>
      <c r="P110" s="12">
        <v>-599.09000000000015</v>
      </c>
      <c r="Q110" s="12">
        <v>-598.54000000000008</v>
      </c>
      <c r="R110" s="12">
        <v>-597.99000000000012</v>
      </c>
      <c r="S110" s="12"/>
    </row>
    <row r="111" spans="1:19" x14ac:dyDescent="0.25">
      <c r="A111">
        <f>A110+Calculator!$B$15</f>
        <v>230</v>
      </c>
      <c r="B111" s="12">
        <v>-553.19000000000005</v>
      </c>
      <c r="C111" s="12">
        <v>-552.6400000000001</v>
      </c>
      <c r="D111" s="12">
        <v>-552.09000000000015</v>
      </c>
      <c r="E111" s="12">
        <v>-551.54000000000008</v>
      </c>
      <c r="F111" s="12">
        <v>-550.99</v>
      </c>
      <c r="G111" s="12">
        <v>-550.44000000000005</v>
      </c>
      <c r="H111" s="12">
        <v>-549.8900000000001</v>
      </c>
      <c r="I111" s="12">
        <v>5703.92</v>
      </c>
      <c r="K111">
        <f>K110+Calculator!$B$27</f>
        <v>170</v>
      </c>
      <c r="L111" s="12">
        <v>-597.59</v>
      </c>
      <c r="M111" s="12">
        <v>-597.04000000000008</v>
      </c>
      <c r="N111" s="12">
        <v>-596.49</v>
      </c>
      <c r="O111" s="12">
        <v>-595.94000000000005</v>
      </c>
      <c r="P111" s="12">
        <v>-595.3900000000001</v>
      </c>
      <c r="Q111" s="12">
        <v>-594.84</v>
      </c>
      <c r="R111" s="12">
        <v>-594.29000000000008</v>
      </c>
      <c r="S111" s="12"/>
    </row>
    <row r="112" spans="1:19" x14ac:dyDescent="0.25">
      <c r="A112">
        <f>A111+Calculator!$B$15</f>
        <v>235</v>
      </c>
      <c r="B112" s="12">
        <v>-549.49</v>
      </c>
      <c r="C112" s="12">
        <v>-548.94000000000005</v>
      </c>
      <c r="D112" s="12">
        <v>-548.3900000000001</v>
      </c>
      <c r="E112" s="12">
        <v>-547.84</v>
      </c>
      <c r="F112" s="12">
        <v>-547.29</v>
      </c>
      <c r="G112" s="12">
        <v>-546.74</v>
      </c>
      <c r="H112" s="12">
        <v>-546.19000000000005</v>
      </c>
      <c r="I112" s="12">
        <v>5719.7199999999993</v>
      </c>
      <c r="K112">
        <f>K111+Calculator!$B$27</f>
        <v>175</v>
      </c>
      <c r="L112" s="12">
        <v>-593.89</v>
      </c>
      <c r="M112" s="12">
        <v>-593.34</v>
      </c>
      <c r="N112" s="12">
        <v>-592.79</v>
      </c>
      <c r="O112" s="12">
        <v>-592.24</v>
      </c>
      <c r="P112" s="12">
        <v>-591.69000000000005</v>
      </c>
      <c r="Q112" s="12">
        <v>-591.14</v>
      </c>
      <c r="R112" s="12">
        <v>-590.59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-571.69000000000005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-616.09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-567.44000000000005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-611.84000000000015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-563.19000000000005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-607.59000000000015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-558.94000000000005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-603.34000000000015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-554.69000000000005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-599.09000000000015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-550.44000000000005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-594.84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-546.19000000000005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-590.59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2682-9B97-45BD-990E-89973F0E6E5F}">
  <dimension ref="A1:S163"/>
  <sheetViews>
    <sheetView topLeftCell="B67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220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IF(Calculator!B7="Cotton",Calculator!B10,IF(Calculator!B19="Cotton",Calculator!B22,1000))</f>
        <v>1000</v>
      </c>
      <c r="E7" s="30">
        <f>ROUND(C7*D7,2)</f>
        <v>850</v>
      </c>
      <c r="F7" s="16">
        <v>0</v>
      </c>
      <c r="G7" s="30">
        <f>ROUND(E7*F7,2)</f>
        <v>0</v>
      </c>
      <c r="H7" s="30">
        <f>ROUND(E7-G7,2)</f>
        <v>850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IF(Calculator!B7="Cotton",Calculator!C10,IF(Calculator!B19="Cotton",Calculator!C22,1350))</f>
        <v>1350</v>
      </c>
      <c r="E8" s="28">
        <f>ROUND(C8*D8,2)</f>
        <v>148.5</v>
      </c>
      <c r="F8" s="11">
        <v>0</v>
      </c>
      <c r="G8" s="28">
        <f>ROUND(E8*F8,2)</f>
        <v>0</v>
      </c>
      <c r="H8" s="28">
        <f>ROUND(E8-G8,2)</f>
        <v>148.5</v>
      </c>
    </row>
    <row r="9" spans="1:8" x14ac:dyDescent="0.25">
      <c r="A9" s="7" t="s">
        <v>11</v>
      </c>
      <c r="C9" s="30"/>
      <c r="E9" s="30">
        <f>SUM(E7:E8)</f>
        <v>998.5</v>
      </c>
      <c r="G9" s="12">
        <f>SUM(G7:G8)</f>
        <v>0</v>
      </c>
      <c r="H9" s="12">
        <f>ROUND(E9-G9,2)</f>
        <v>998.5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1000</v>
      </c>
      <c r="E17" s="30">
        <f>ROUND(C17*D17,2)</f>
        <v>110</v>
      </c>
      <c r="F17" s="16">
        <v>0</v>
      </c>
      <c r="G17" s="30">
        <f>ROUND(E17*F17,2)</f>
        <v>0</v>
      </c>
      <c r="H17" s="30">
        <f>ROUND(E17-G17,2)</f>
        <v>110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28.933199999999999</v>
      </c>
      <c r="E20" s="30">
        <f>ROUND(C20*D20,2)</f>
        <v>60.76</v>
      </c>
      <c r="F20" s="16">
        <v>0</v>
      </c>
      <c r="G20" s="30">
        <f>ROUND(E20*F20,2)</f>
        <v>0</v>
      </c>
      <c r="H20" s="30">
        <f>ROUND(E20-G20,2)</f>
        <v>60.76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96</v>
      </c>
      <c r="E25" s="30">
        <f t="shared" si="0"/>
        <v>10.56</v>
      </c>
      <c r="F25" s="16">
        <v>0</v>
      </c>
      <c r="G25" s="30">
        <f t="shared" si="1"/>
        <v>0</v>
      </c>
      <c r="H25" s="30">
        <f t="shared" si="2"/>
        <v>10.56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418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0.92889999999999995</v>
      </c>
      <c r="E52" s="30">
        <f>ROUND(C52*D52,2)</f>
        <v>14.18</v>
      </c>
      <c r="F52" s="16">
        <v>0</v>
      </c>
      <c r="G52" s="30">
        <f>ROUND(E52*F52,2)</f>
        <v>0</v>
      </c>
      <c r="H52" s="30">
        <f>ROUND(E52-G52,2)</f>
        <v>14.18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0.3579</v>
      </c>
      <c r="E55" s="30">
        <f>ROUND(C55*D55,2)</f>
        <v>3.24</v>
      </c>
      <c r="F55" s="16">
        <v>0</v>
      </c>
      <c r="G55" s="30">
        <f>ROUND(E55*F55,2)</f>
        <v>0</v>
      </c>
      <c r="H55" s="30">
        <f>ROUND(E55-G55,2)</f>
        <v>3.24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</v>
      </c>
      <c r="D57" s="14">
        <v>1.0007999999999999</v>
      </c>
      <c r="E57" s="30">
        <f>ROUND(C57*D57,2)</f>
        <v>15.31</v>
      </c>
      <c r="F57" s="16">
        <v>0</v>
      </c>
      <c r="G57" s="30">
        <f>ROUND(E57*F57,2)</f>
        <v>0</v>
      </c>
      <c r="H57" s="30">
        <f>ROUND(E57-G57,2)</f>
        <v>15.31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14.343299999999999</v>
      </c>
      <c r="E59" s="30">
        <f>ROUND(C59*D59,2)</f>
        <v>33.85</v>
      </c>
      <c r="F59" s="16">
        <v>0</v>
      </c>
      <c r="G59" s="30">
        <f>ROUND(E59*F59,2)</f>
        <v>0</v>
      </c>
      <c r="H59" s="30">
        <f>ROUND(E59-G59,2)</f>
        <v>33.85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4.4973000000000001</v>
      </c>
      <c r="E60" s="30">
        <f>ROUND(C60*D60,2)</f>
        <v>10.61</v>
      </c>
      <c r="F60" s="16">
        <v>0</v>
      </c>
      <c r="G60" s="30">
        <f>ROUND(E60*F60,2)</f>
        <v>0</v>
      </c>
      <c r="H60" s="30">
        <f>ROUND(E60-G60,2)</f>
        <v>10.61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11.57</v>
      </c>
      <c r="D62" s="14">
        <v>1</v>
      </c>
      <c r="E62" s="30">
        <f>ROUND(C62*D62,2)</f>
        <v>11.57</v>
      </c>
      <c r="F62" s="16">
        <v>0</v>
      </c>
      <c r="G62" s="30">
        <f>ROUND(E62*F62,2)</f>
        <v>0</v>
      </c>
      <c r="H62" s="30">
        <f t="shared" ref="H62:H67" si="3">ROUND(E62-G62,2)</f>
        <v>11.57</v>
      </c>
    </row>
    <row r="63" spans="1:8" x14ac:dyDescent="0.25">
      <c r="A63" s="14" t="s">
        <v>38</v>
      </c>
      <c r="B63" s="14" t="s">
        <v>48</v>
      </c>
      <c r="C63" s="15">
        <v>9.4</v>
      </c>
      <c r="D63" s="14">
        <v>1</v>
      </c>
      <c r="E63" s="30">
        <f>ROUND(C63*D63,2)</f>
        <v>9.4</v>
      </c>
      <c r="F63" s="16">
        <v>0</v>
      </c>
      <c r="G63" s="30">
        <f>ROUND(E63*F63,2)</f>
        <v>0</v>
      </c>
      <c r="H63" s="30">
        <f t="shared" si="3"/>
        <v>9.4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10.53</v>
      </c>
      <c r="D65" s="9">
        <v>1</v>
      </c>
      <c r="E65" s="28">
        <f>ROUND(C65*D65,2)</f>
        <v>10.53</v>
      </c>
      <c r="F65" s="11">
        <v>0</v>
      </c>
      <c r="G65" s="28">
        <f>ROUND(E65*F65,2)</f>
        <v>0</v>
      </c>
      <c r="H65" s="28">
        <f t="shared" si="3"/>
        <v>10.53</v>
      </c>
    </row>
    <row r="66" spans="1:8" x14ac:dyDescent="0.25">
      <c r="A66" s="7" t="s">
        <v>50</v>
      </c>
      <c r="C66" s="30"/>
      <c r="E66" s="30">
        <f>SUM(E13:E65)</f>
        <v>690.64</v>
      </c>
      <c r="G66" s="12">
        <f>SUM(G13:G65)</f>
        <v>0</v>
      </c>
      <c r="H66" s="12">
        <f t="shared" si="3"/>
        <v>690.64</v>
      </c>
    </row>
    <row r="67" spans="1:8" x14ac:dyDescent="0.25">
      <c r="A67" s="7" t="s">
        <v>51</v>
      </c>
      <c r="C67" s="30"/>
      <c r="E67" s="30">
        <f>+E9-E66</f>
        <v>307.86</v>
      </c>
      <c r="G67" s="12">
        <f>+G9-G66</f>
        <v>0</v>
      </c>
      <c r="H67" s="12">
        <f t="shared" si="3"/>
        <v>307.86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16.28</v>
      </c>
      <c r="D70" s="14">
        <v>1</v>
      </c>
      <c r="E70" s="30">
        <f>ROUND(C70*D70,2)</f>
        <v>16.28</v>
      </c>
      <c r="F70" s="16">
        <v>0</v>
      </c>
      <c r="G70" s="30">
        <f>ROUND(E70*F70,2)</f>
        <v>0</v>
      </c>
      <c r="H70" s="30">
        <f t="shared" ref="H70:H75" si="4">ROUND(E70-G70,2)</f>
        <v>16.28</v>
      </c>
    </row>
    <row r="71" spans="1:8" x14ac:dyDescent="0.25">
      <c r="A71" s="14" t="s">
        <v>38</v>
      </c>
      <c r="B71" s="14" t="s">
        <v>48</v>
      </c>
      <c r="C71" s="15">
        <v>55.45</v>
      </c>
      <c r="D71" s="14">
        <v>1</v>
      </c>
      <c r="E71" s="30">
        <f>ROUND(C71*D71,2)</f>
        <v>55.45</v>
      </c>
      <c r="F71" s="16">
        <v>0</v>
      </c>
      <c r="G71" s="30">
        <f>ROUND(E71*F71,2)</f>
        <v>0</v>
      </c>
      <c r="H71" s="30">
        <f t="shared" si="4"/>
        <v>55.45</v>
      </c>
    </row>
    <row r="72" spans="1:8" x14ac:dyDescent="0.25">
      <c r="A72" s="9" t="s">
        <v>91</v>
      </c>
      <c r="B72" s="9" t="s">
        <v>48</v>
      </c>
      <c r="C72" s="10">
        <v>57.17</v>
      </c>
      <c r="D72" s="9">
        <v>1</v>
      </c>
      <c r="E72" s="28">
        <f>ROUND(C72*D72,2)</f>
        <v>57.17</v>
      </c>
      <c r="F72" s="11">
        <v>0</v>
      </c>
      <c r="G72" s="28">
        <f>ROUND(E72*F72,2)</f>
        <v>0</v>
      </c>
      <c r="H72" s="28">
        <f t="shared" si="4"/>
        <v>57.17</v>
      </c>
    </row>
    <row r="73" spans="1:8" x14ac:dyDescent="0.25">
      <c r="A73" s="7" t="s">
        <v>53</v>
      </c>
      <c r="C73" s="30"/>
      <c r="E73" s="30">
        <f>SUM(E70:E72)</f>
        <v>128.9</v>
      </c>
      <c r="G73" s="12">
        <f>SUM(G70:G72)</f>
        <v>0</v>
      </c>
      <c r="H73" s="12">
        <f t="shared" si="4"/>
        <v>128.9</v>
      </c>
    </row>
    <row r="74" spans="1:8" x14ac:dyDescent="0.25">
      <c r="A74" s="7" t="s">
        <v>54</v>
      </c>
      <c r="C74" s="30"/>
      <c r="E74" s="30">
        <f>+E66+E73</f>
        <v>819.54</v>
      </c>
      <c r="G74" s="12">
        <f>+G66+G73</f>
        <v>0</v>
      </c>
      <c r="H74" s="12">
        <f t="shared" si="4"/>
        <v>819.54</v>
      </c>
    </row>
    <row r="75" spans="1:8" x14ac:dyDescent="0.25">
      <c r="A75" s="7" t="s">
        <v>55</v>
      </c>
      <c r="C75" s="30"/>
      <c r="E75" s="30">
        <f>+E9-E74</f>
        <v>178.96000000000004</v>
      </c>
      <c r="G75" s="12">
        <f>+G9-G74</f>
        <v>0</v>
      </c>
      <c r="H75" s="12">
        <f t="shared" si="4"/>
        <v>178.96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690.64</v>
      </c>
    </row>
    <row r="100" spans="1:19" x14ac:dyDescent="0.25">
      <c r="A100" s="7" t="s">
        <v>301</v>
      </c>
      <c r="E100" s="34">
        <f>VLOOKUP(A100,$A$1:$H$98,5,FALSE)</f>
        <v>128.9</v>
      </c>
    </row>
    <row r="101" spans="1:19" x14ac:dyDescent="0.25">
      <c r="A101" s="7" t="s">
        <v>302</v>
      </c>
      <c r="E101" s="34">
        <f t="shared" ref="E101:E102" si="5">VLOOKUP(A101,$A$1:$H$98,5,FALSE)</f>
        <v>819.54</v>
      </c>
    </row>
    <row r="102" spans="1:19" x14ac:dyDescent="0.25">
      <c r="A102" s="7" t="s">
        <v>55</v>
      </c>
      <c r="E102" s="34">
        <f t="shared" si="5"/>
        <v>178.96000000000004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178.96000000000004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178.96000000000004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-559.49000000000012</v>
      </c>
      <c r="C106" s="12">
        <v>-558.94000000000017</v>
      </c>
      <c r="D106" s="12">
        <v>-558.3900000000001</v>
      </c>
      <c r="E106" s="12">
        <v>-557.84000000000015</v>
      </c>
      <c r="F106" s="12">
        <v>-557.29000000000019</v>
      </c>
      <c r="G106" s="12">
        <v>-556.74000000000012</v>
      </c>
      <c r="H106" s="12">
        <v>-556.19000000000017</v>
      </c>
      <c r="I106" s="12">
        <v>-555.6400000000001</v>
      </c>
      <c r="K106">
        <f>K107-Calculator!$B$27</f>
        <v>145</v>
      </c>
      <c r="L106" s="12">
        <f t="dataTable" ref="L106:R112" dt2D="1" dtr="1" r1="D8" r2="D7"/>
        <v>-603.8900000000001</v>
      </c>
      <c r="M106" s="12">
        <v>-603.34000000000015</v>
      </c>
      <c r="N106" s="12">
        <v>-602.79000000000008</v>
      </c>
      <c r="O106" s="12">
        <v>-602.24000000000012</v>
      </c>
      <c r="P106" s="12">
        <v>-601.69000000000017</v>
      </c>
      <c r="Q106" s="12">
        <v>-601.1400000000001</v>
      </c>
      <c r="R106" s="12">
        <v>-600.59000000000015</v>
      </c>
      <c r="S106" s="12"/>
    </row>
    <row r="107" spans="1:19" x14ac:dyDescent="0.25">
      <c r="A107">
        <f>A108-Calculator!$B$15</f>
        <v>210</v>
      </c>
      <c r="B107" s="12">
        <v>-555.79000000000008</v>
      </c>
      <c r="C107" s="12">
        <v>-555.24000000000012</v>
      </c>
      <c r="D107" s="12">
        <v>-554.69000000000005</v>
      </c>
      <c r="E107" s="12">
        <v>-554.1400000000001</v>
      </c>
      <c r="F107" s="12">
        <v>-553.59000000000015</v>
      </c>
      <c r="G107" s="12">
        <v>-553.04000000000008</v>
      </c>
      <c r="H107" s="12">
        <v>-552.49000000000012</v>
      </c>
      <c r="I107" s="12">
        <v>-551.94000000000005</v>
      </c>
      <c r="K107">
        <f>K108-Calculator!$B$27</f>
        <v>150</v>
      </c>
      <c r="L107" s="12">
        <v>-600.19000000000005</v>
      </c>
      <c r="M107" s="12">
        <v>-599.6400000000001</v>
      </c>
      <c r="N107" s="12">
        <v>-599.09</v>
      </c>
      <c r="O107" s="12">
        <v>-598.54000000000008</v>
      </c>
      <c r="P107" s="12">
        <v>-597.99</v>
      </c>
      <c r="Q107" s="12">
        <v>-597.44000000000005</v>
      </c>
      <c r="R107" s="12">
        <v>-596.8900000000001</v>
      </c>
      <c r="S107" s="12"/>
    </row>
    <row r="108" spans="1:19" x14ac:dyDescent="0.25">
      <c r="A108">
        <f>A109-Calculator!$B$15</f>
        <v>215</v>
      </c>
      <c r="B108" s="12">
        <v>-552.09000000000015</v>
      </c>
      <c r="C108" s="12">
        <v>-551.54000000000019</v>
      </c>
      <c r="D108" s="12">
        <v>-550.99000000000024</v>
      </c>
      <c r="E108" s="12">
        <v>-550.44000000000017</v>
      </c>
      <c r="F108" s="12">
        <v>-549.8900000000001</v>
      </c>
      <c r="G108" s="12">
        <v>-549.34000000000015</v>
      </c>
      <c r="H108" s="12">
        <v>-548.79000000000019</v>
      </c>
      <c r="I108" s="12">
        <v>-548.24000000000024</v>
      </c>
      <c r="K108">
        <f>K109-Calculator!$B$27</f>
        <v>155</v>
      </c>
      <c r="L108" s="12">
        <v>-596.49000000000012</v>
      </c>
      <c r="M108" s="12">
        <v>-595.94000000000017</v>
      </c>
      <c r="N108" s="12">
        <v>-595.3900000000001</v>
      </c>
      <c r="O108" s="12">
        <v>-594.84000000000015</v>
      </c>
      <c r="P108" s="12">
        <v>-594.29000000000019</v>
      </c>
      <c r="Q108" s="12">
        <v>-593.74000000000012</v>
      </c>
      <c r="R108" s="12">
        <v>-593.19000000000017</v>
      </c>
      <c r="S108" s="12"/>
    </row>
    <row r="109" spans="1:19" x14ac:dyDescent="0.25">
      <c r="A109">
        <f>Calculator!B10</f>
        <v>220</v>
      </c>
      <c r="B109" s="12">
        <v>-548.3900000000001</v>
      </c>
      <c r="C109" s="12">
        <v>-547.84000000000015</v>
      </c>
      <c r="D109" s="12">
        <v>-547.29000000000019</v>
      </c>
      <c r="E109" s="12">
        <v>-546.74000000000012</v>
      </c>
      <c r="F109" s="12">
        <v>-546.19000000000005</v>
      </c>
      <c r="G109" s="12">
        <v>-545.6400000000001</v>
      </c>
      <c r="H109" s="12">
        <v>-545.09000000000015</v>
      </c>
      <c r="I109" s="12">
        <v>-544.54000000000019</v>
      </c>
      <c r="K109">
        <f>Calculator!B22</f>
        <v>160</v>
      </c>
      <c r="L109" s="12">
        <v>-592.79000000000008</v>
      </c>
      <c r="M109" s="12">
        <v>-592.24000000000012</v>
      </c>
      <c r="N109" s="12">
        <v>-591.69000000000005</v>
      </c>
      <c r="O109" s="12">
        <v>-591.1400000000001</v>
      </c>
      <c r="P109" s="12">
        <v>-590.59000000000015</v>
      </c>
      <c r="Q109" s="12">
        <v>-590.04000000000008</v>
      </c>
      <c r="R109" s="12">
        <v>-589.49000000000012</v>
      </c>
      <c r="S109" s="12"/>
    </row>
    <row r="110" spans="1:19" x14ac:dyDescent="0.25">
      <c r="A110">
        <f>A109+Calculator!$B$15</f>
        <v>225</v>
      </c>
      <c r="B110" s="12">
        <v>-544.69000000000005</v>
      </c>
      <c r="C110" s="12">
        <v>-544.1400000000001</v>
      </c>
      <c r="D110" s="12">
        <v>-543.59000000000015</v>
      </c>
      <c r="E110" s="12">
        <v>-543.04000000000008</v>
      </c>
      <c r="F110" s="12">
        <v>-542.49</v>
      </c>
      <c r="G110" s="12">
        <v>-541.94000000000005</v>
      </c>
      <c r="H110" s="12">
        <v>-541.3900000000001</v>
      </c>
      <c r="I110" s="12">
        <v>-540.84000000000015</v>
      </c>
      <c r="K110">
        <f>K109+Calculator!$B$27</f>
        <v>165</v>
      </c>
      <c r="L110" s="12">
        <v>-589.09000000000015</v>
      </c>
      <c r="M110" s="12">
        <v>-588.54000000000019</v>
      </c>
      <c r="N110" s="12">
        <v>-587.99000000000024</v>
      </c>
      <c r="O110" s="12">
        <v>-587.44000000000017</v>
      </c>
      <c r="P110" s="12">
        <v>-586.8900000000001</v>
      </c>
      <c r="Q110" s="12">
        <v>-586.34000000000015</v>
      </c>
      <c r="R110" s="12">
        <v>-585.79000000000019</v>
      </c>
      <c r="S110" s="12"/>
    </row>
    <row r="111" spans="1:19" x14ac:dyDescent="0.25">
      <c r="A111">
        <f>A110+Calculator!$B$15</f>
        <v>230</v>
      </c>
      <c r="B111" s="12">
        <v>-540.99000000000012</v>
      </c>
      <c r="C111" s="12">
        <v>-540.44000000000017</v>
      </c>
      <c r="D111" s="12">
        <v>-539.8900000000001</v>
      </c>
      <c r="E111" s="12">
        <v>-539.34000000000015</v>
      </c>
      <c r="F111" s="12">
        <v>-538.79000000000019</v>
      </c>
      <c r="G111" s="12">
        <v>-538.24000000000012</v>
      </c>
      <c r="H111" s="12">
        <v>-537.69000000000017</v>
      </c>
      <c r="I111" s="12">
        <v>-537.1400000000001</v>
      </c>
      <c r="K111">
        <f>K110+Calculator!$B$27</f>
        <v>170</v>
      </c>
      <c r="L111" s="12">
        <v>-585.3900000000001</v>
      </c>
      <c r="M111" s="12">
        <v>-584.84000000000015</v>
      </c>
      <c r="N111" s="12">
        <v>-584.29000000000019</v>
      </c>
      <c r="O111" s="12">
        <v>-583.74000000000012</v>
      </c>
      <c r="P111" s="12">
        <v>-583.19000000000005</v>
      </c>
      <c r="Q111" s="12">
        <v>-582.6400000000001</v>
      </c>
      <c r="R111" s="12">
        <v>-582.09000000000015</v>
      </c>
      <c r="S111" s="12"/>
    </row>
    <row r="112" spans="1:19" x14ac:dyDescent="0.25">
      <c r="A112">
        <f>A111+Calculator!$B$15</f>
        <v>235</v>
      </c>
      <c r="B112" s="12">
        <v>-537.29000000000008</v>
      </c>
      <c r="C112" s="12">
        <v>-536.74000000000012</v>
      </c>
      <c r="D112" s="12">
        <v>-536.19000000000005</v>
      </c>
      <c r="E112" s="12">
        <v>-535.6400000000001</v>
      </c>
      <c r="F112" s="12">
        <v>-535.09000000000015</v>
      </c>
      <c r="G112" s="12">
        <v>-534.54000000000008</v>
      </c>
      <c r="H112" s="12">
        <v>-533.99000000000012</v>
      </c>
      <c r="I112" s="12">
        <v>-533.44000000000005</v>
      </c>
      <c r="K112">
        <f>K111+Calculator!$B$27</f>
        <v>175</v>
      </c>
      <c r="L112" s="12">
        <v>-581.69000000000005</v>
      </c>
      <c r="M112" s="12">
        <v>-581.1400000000001</v>
      </c>
      <c r="N112" s="12">
        <v>-580.59000000000015</v>
      </c>
      <c r="O112" s="12">
        <v>-580.04000000000008</v>
      </c>
      <c r="P112" s="12">
        <v>-579.49</v>
      </c>
      <c r="Q112" s="12">
        <v>-578.94000000000005</v>
      </c>
      <c r="R112" s="12">
        <v>-578.3900000000001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-559.49000000000012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-603.8900000000001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-555.24000000000012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-599.6400000000001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-550.99000000000024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-595.3900000000001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-546.74000000000012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-591.1400000000001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-542.49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-586.8900000000001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-538.24000000000012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-582.6400000000001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-533.99000000000012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-578.3900000000001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85E9-8951-43FE-B619-368626E4E015}">
  <dimension ref="A1:S163"/>
  <sheetViews>
    <sheetView topLeftCell="B73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221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170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IF(Calculator!B7="Cotton",Calculator!B10,IF(Calculator!B19="Cotton",Calculator!B22,900))</f>
        <v>900</v>
      </c>
      <c r="E7" s="30">
        <f>ROUND(C7*D7,2)</f>
        <v>765</v>
      </c>
      <c r="F7" s="16">
        <v>0</v>
      </c>
      <c r="G7" s="30">
        <f>ROUND(E7*F7,2)</f>
        <v>0</v>
      </c>
      <c r="H7" s="30">
        <f>ROUND(E7-G7,2)</f>
        <v>765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IF(Calculator!B7="Cotton",Calculator!C10,IF(Calculator!B19="Cotton",Calculator!C22,1215))</f>
        <v>1215</v>
      </c>
      <c r="E8" s="28">
        <f>ROUND(C8*D8,2)</f>
        <v>133.65</v>
      </c>
      <c r="F8" s="11">
        <v>0</v>
      </c>
      <c r="G8" s="28">
        <f>ROUND(E8*F8,2)</f>
        <v>0</v>
      </c>
      <c r="H8" s="28">
        <f>ROUND(E8-G8,2)</f>
        <v>133.65</v>
      </c>
    </row>
    <row r="9" spans="1:8" x14ac:dyDescent="0.25">
      <c r="A9" s="7" t="s">
        <v>11</v>
      </c>
      <c r="C9" s="30"/>
      <c r="E9" s="30">
        <f>SUM(E7:E8)</f>
        <v>898.65</v>
      </c>
      <c r="G9" s="12">
        <f>SUM(G7:G8)</f>
        <v>0</v>
      </c>
      <c r="H9" s="12">
        <f>ROUND(E9-G9,2)</f>
        <v>898.65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900</v>
      </c>
      <c r="E17" s="30">
        <f>ROUND(C17*D17,2)</f>
        <v>99</v>
      </c>
      <c r="F17" s="16">
        <v>0</v>
      </c>
      <c r="G17" s="30">
        <f>ROUND(E17*F17,2)</f>
        <v>0</v>
      </c>
      <c r="H17" s="30">
        <f>ROUND(E17-G17,2)</f>
        <v>99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18.399999999999999</v>
      </c>
      <c r="E20" s="30">
        <f>ROUND(C20*D20,2)</f>
        <v>38.64</v>
      </c>
      <c r="F20" s="16">
        <v>0</v>
      </c>
      <c r="G20" s="30">
        <f>ROUND(E20*F20,2)</f>
        <v>0</v>
      </c>
      <c r="H20" s="30">
        <f>ROUND(E20-G20,2)</f>
        <v>38.64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96</v>
      </c>
      <c r="E25" s="30">
        <f t="shared" si="0"/>
        <v>10.56</v>
      </c>
      <c r="F25" s="16">
        <v>0</v>
      </c>
      <c r="G25" s="30">
        <f t="shared" si="1"/>
        <v>0</v>
      </c>
      <c r="H25" s="30">
        <f t="shared" si="2"/>
        <v>10.56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418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0.73650000000000004</v>
      </c>
      <c r="E52" s="30">
        <f>ROUND(C52*D52,2)</f>
        <v>11.25</v>
      </c>
      <c r="F52" s="16">
        <v>0</v>
      </c>
      <c r="G52" s="30">
        <f>ROUND(E52*F52,2)</f>
        <v>0</v>
      </c>
      <c r="H52" s="30">
        <f>ROUND(E52-G52,2)</f>
        <v>11.25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0.32219999999999999</v>
      </c>
      <c r="E55" s="30">
        <f>ROUND(C55*D55,2)</f>
        <v>2.92</v>
      </c>
      <c r="F55" s="16">
        <v>0</v>
      </c>
      <c r="G55" s="30">
        <f>ROUND(E55*F55,2)</f>
        <v>0</v>
      </c>
      <c r="H55" s="30">
        <f>ROUND(E55-G55,2)</f>
        <v>2.92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</v>
      </c>
      <c r="D57" s="14">
        <v>0.84689999999999999</v>
      </c>
      <c r="E57" s="30">
        <f>ROUND(C57*D57,2)</f>
        <v>12.96</v>
      </c>
      <c r="F57" s="16">
        <v>0</v>
      </c>
      <c r="G57" s="30">
        <f>ROUND(E57*F57,2)</f>
        <v>0</v>
      </c>
      <c r="H57" s="30">
        <f>ROUND(E57-G57,2)</f>
        <v>12.96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11.373200000000001</v>
      </c>
      <c r="E59" s="30">
        <f>ROUND(C59*D59,2)</f>
        <v>26.84</v>
      </c>
      <c r="F59" s="16">
        <v>0</v>
      </c>
      <c r="G59" s="30">
        <f>ROUND(E59*F59,2)</f>
        <v>0</v>
      </c>
      <c r="H59" s="30">
        <f>ROUND(E59-G59,2)</f>
        <v>26.84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4.4973000000000001</v>
      </c>
      <c r="E60" s="30">
        <f>ROUND(C60*D60,2)</f>
        <v>10.61</v>
      </c>
      <c r="F60" s="16">
        <v>0</v>
      </c>
      <c r="G60" s="30">
        <f>ROUND(E60*F60,2)</f>
        <v>0</v>
      </c>
      <c r="H60" s="30">
        <f>ROUND(E60-G60,2)</f>
        <v>10.61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9.06</v>
      </c>
      <c r="D62" s="14">
        <v>1</v>
      </c>
      <c r="E62" s="30">
        <f>ROUND(C62*D62,2)</f>
        <v>9.06</v>
      </c>
      <c r="F62" s="16">
        <v>0</v>
      </c>
      <c r="G62" s="30">
        <f>ROUND(E62*F62,2)</f>
        <v>0</v>
      </c>
      <c r="H62" s="30">
        <f t="shared" ref="H62:H67" si="3">ROUND(E62-G62,2)</f>
        <v>9.06</v>
      </c>
    </row>
    <row r="63" spans="1:8" x14ac:dyDescent="0.25">
      <c r="A63" s="14" t="s">
        <v>38</v>
      </c>
      <c r="B63" s="14" t="s">
        <v>48</v>
      </c>
      <c r="C63" s="15">
        <v>7.45</v>
      </c>
      <c r="D63" s="14">
        <v>1</v>
      </c>
      <c r="E63" s="30">
        <f>ROUND(C63*D63,2)</f>
        <v>7.45</v>
      </c>
      <c r="F63" s="16">
        <v>0</v>
      </c>
      <c r="G63" s="30">
        <f>ROUND(E63*F63,2)</f>
        <v>0</v>
      </c>
      <c r="H63" s="30">
        <f t="shared" si="3"/>
        <v>7.45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9.49</v>
      </c>
      <c r="D65" s="9">
        <v>1</v>
      </c>
      <c r="E65" s="28">
        <f>ROUND(C65*D65,2)</f>
        <v>9.49</v>
      </c>
      <c r="F65" s="11">
        <v>0</v>
      </c>
      <c r="G65" s="28">
        <f>ROUND(E65*F65,2)</f>
        <v>0</v>
      </c>
      <c r="H65" s="28">
        <f t="shared" si="3"/>
        <v>9.49</v>
      </c>
    </row>
    <row r="66" spans="1:8" x14ac:dyDescent="0.25">
      <c r="A66" s="7" t="s">
        <v>50</v>
      </c>
      <c r="C66" s="30"/>
      <c r="E66" s="30">
        <f>SUM(E13:E65)</f>
        <v>639.4100000000002</v>
      </c>
      <c r="G66" s="12">
        <f>SUM(G13:G65)</f>
        <v>0</v>
      </c>
      <c r="H66" s="12">
        <f t="shared" si="3"/>
        <v>639.41</v>
      </c>
    </row>
    <row r="67" spans="1:8" x14ac:dyDescent="0.25">
      <c r="A67" s="7" t="s">
        <v>51</v>
      </c>
      <c r="C67" s="30"/>
      <c r="E67" s="30">
        <f>+E9-E66</f>
        <v>259.23999999999978</v>
      </c>
      <c r="G67" s="12">
        <f>+G9-G66</f>
        <v>0</v>
      </c>
      <c r="H67" s="12">
        <f t="shared" si="3"/>
        <v>259.24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12.77</v>
      </c>
      <c r="D70" s="14">
        <v>1</v>
      </c>
      <c r="E70" s="30">
        <f>ROUND(C70*D70,2)</f>
        <v>12.77</v>
      </c>
      <c r="F70" s="16">
        <v>0</v>
      </c>
      <c r="G70" s="30">
        <f>ROUND(E70*F70,2)</f>
        <v>0</v>
      </c>
      <c r="H70" s="30">
        <f t="shared" ref="H70:H75" si="4">ROUND(E70-G70,2)</f>
        <v>12.77</v>
      </c>
    </row>
    <row r="71" spans="1:8" x14ac:dyDescent="0.25">
      <c r="A71" s="14" t="s">
        <v>38</v>
      </c>
      <c r="B71" s="14" t="s">
        <v>48</v>
      </c>
      <c r="C71" s="15">
        <v>43.97</v>
      </c>
      <c r="D71" s="14">
        <v>1</v>
      </c>
      <c r="E71" s="30">
        <f>ROUND(C71*D71,2)</f>
        <v>43.97</v>
      </c>
      <c r="F71" s="16">
        <v>0</v>
      </c>
      <c r="G71" s="30">
        <f>ROUND(E71*F71,2)</f>
        <v>0</v>
      </c>
      <c r="H71" s="30">
        <f t="shared" si="4"/>
        <v>43.97</v>
      </c>
    </row>
    <row r="72" spans="1:8" x14ac:dyDescent="0.25">
      <c r="A72" s="9" t="s">
        <v>91</v>
      </c>
      <c r="B72" s="9" t="s">
        <v>48</v>
      </c>
      <c r="C72" s="10">
        <v>57.17</v>
      </c>
      <c r="D72" s="9">
        <v>1</v>
      </c>
      <c r="E72" s="28">
        <f>ROUND(C72*D72,2)</f>
        <v>57.17</v>
      </c>
      <c r="F72" s="11">
        <v>0</v>
      </c>
      <c r="G72" s="28">
        <f>ROUND(E72*F72,2)</f>
        <v>0</v>
      </c>
      <c r="H72" s="28">
        <f t="shared" si="4"/>
        <v>57.17</v>
      </c>
    </row>
    <row r="73" spans="1:8" x14ac:dyDescent="0.25">
      <c r="A73" s="7" t="s">
        <v>53</v>
      </c>
      <c r="C73" s="30"/>
      <c r="E73" s="30">
        <f>SUM(E70:E72)</f>
        <v>113.91</v>
      </c>
      <c r="G73" s="12">
        <f>SUM(G70:G72)</f>
        <v>0</v>
      </c>
      <c r="H73" s="12">
        <f t="shared" si="4"/>
        <v>113.91</v>
      </c>
    </row>
    <row r="74" spans="1:8" x14ac:dyDescent="0.25">
      <c r="A74" s="7" t="s">
        <v>54</v>
      </c>
      <c r="C74" s="30"/>
      <c r="E74" s="30">
        <f>+E66+E73</f>
        <v>753.32000000000016</v>
      </c>
      <c r="G74" s="12">
        <f>+G66+G73</f>
        <v>0</v>
      </c>
      <c r="H74" s="12">
        <f t="shared" si="4"/>
        <v>753.32</v>
      </c>
    </row>
    <row r="75" spans="1:8" x14ac:dyDescent="0.25">
      <c r="A75" s="7" t="s">
        <v>55</v>
      </c>
      <c r="C75" s="30"/>
      <c r="E75" s="30">
        <f>+E9-E74</f>
        <v>145.32999999999981</v>
      </c>
      <c r="G75" s="12">
        <f>+G9-G74</f>
        <v>0</v>
      </c>
      <c r="H75" s="12">
        <f t="shared" si="4"/>
        <v>145.33000000000001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639.4100000000002</v>
      </c>
    </row>
    <row r="100" spans="1:19" x14ac:dyDescent="0.25">
      <c r="A100" s="7" t="s">
        <v>301</v>
      </c>
      <c r="E100" s="34">
        <f>VLOOKUP(A100,$A$1:$H$98,5,FALSE)</f>
        <v>113.91</v>
      </c>
    </row>
    <row r="101" spans="1:19" x14ac:dyDescent="0.25">
      <c r="A101" s="7" t="s">
        <v>302</v>
      </c>
      <c r="E101" s="34">
        <f t="shared" ref="E101:E102" si="5">VLOOKUP(A101,$A$1:$H$98,5,FALSE)</f>
        <v>753.32000000000016</v>
      </c>
    </row>
    <row r="102" spans="1:19" x14ac:dyDescent="0.25">
      <c r="A102" s="7" t="s">
        <v>55</v>
      </c>
      <c r="E102" s="34">
        <f t="shared" si="5"/>
        <v>145.32999999999981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145.32999999999981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145.32999999999981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-504.27</v>
      </c>
      <c r="C106" s="12">
        <v>-503.72</v>
      </c>
      <c r="D106" s="12">
        <v>-503.17</v>
      </c>
      <c r="E106" s="12">
        <v>-502.62</v>
      </c>
      <c r="F106" s="12">
        <v>-502.07</v>
      </c>
      <c r="G106" s="12">
        <v>-501.52</v>
      </c>
      <c r="H106" s="12">
        <v>-500.97</v>
      </c>
      <c r="I106" s="12">
        <v>-500.42</v>
      </c>
      <c r="K106">
        <f>K107-Calculator!$B$27</f>
        <v>145</v>
      </c>
      <c r="L106" s="12">
        <f t="dataTable" ref="L106:R112" dt2D="1" dtr="1" r1="D8" r2="D7"/>
        <v>-548.67000000000007</v>
      </c>
      <c r="M106" s="12">
        <v>-548.12000000000012</v>
      </c>
      <c r="N106" s="12">
        <v>-547.57000000000005</v>
      </c>
      <c r="O106" s="12">
        <v>-547.0200000000001</v>
      </c>
      <c r="P106" s="12">
        <v>-546.47000000000014</v>
      </c>
      <c r="Q106" s="12">
        <v>-545.92000000000007</v>
      </c>
      <c r="R106" s="12">
        <v>-545.37000000000012</v>
      </c>
      <c r="S106" s="12"/>
    </row>
    <row r="107" spans="1:19" x14ac:dyDescent="0.25">
      <c r="A107">
        <f>A108-Calculator!$B$15</f>
        <v>210</v>
      </c>
      <c r="B107" s="12">
        <v>-500.57000000000005</v>
      </c>
      <c r="C107" s="12">
        <v>-500.0200000000001</v>
      </c>
      <c r="D107" s="12">
        <v>-499.47000000000008</v>
      </c>
      <c r="E107" s="12">
        <v>-498.92000000000007</v>
      </c>
      <c r="F107" s="12">
        <v>-498.37000000000006</v>
      </c>
      <c r="G107" s="12">
        <v>-497.82000000000005</v>
      </c>
      <c r="H107" s="12">
        <v>-497.2700000000001</v>
      </c>
      <c r="I107" s="12">
        <v>-496.72000000000008</v>
      </c>
      <c r="K107">
        <f>K108-Calculator!$B$27</f>
        <v>150</v>
      </c>
      <c r="L107" s="12">
        <v>-544.97</v>
      </c>
      <c r="M107" s="12">
        <v>-544.42000000000007</v>
      </c>
      <c r="N107" s="12">
        <v>-543.87</v>
      </c>
      <c r="O107" s="12">
        <v>-543.32000000000005</v>
      </c>
      <c r="P107" s="12">
        <v>-542.77</v>
      </c>
      <c r="Q107" s="12">
        <v>-542.22</v>
      </c>
      <c r="R107" s="12">
        <v>-541.67000000000007</v>
      </c>
      <c r="S107" s="12"/>
    </row>
    <row r="108" spans="1:19" x14ac:dyDescent="0.25">
      <c r="A108">
        <f>A109-Calculator!$B$15</f>
        <v>215</v>
      </c>
      <c r="B108" s="12">
        <v>-496.87</v>
      </c>
      <c r="C108" s="12">
        <v>-496.32000000000005</v>
      </c>
      <c r="D108" s="12">
        <v>-495.77000000000004</v>
      </c>
      <c r="E108" s="12">
        <v>-495.22</v>
      </c>
      <c r="F108" s="12">
        <v>-494.67</v>
      </c>
      <c r="G108" s="12">
        <v>-494.12</v>
      </c>
      <c r="H108" s="12">
        <v>-493.57000000000005</v>
      </c>
      <c r="I108" s="12">
        <v>-493.02000000000004</v>
      </c>
      <c r="K108">
        <f>K109-Calculator!$B$27</f>
        <v>155</v>
      </c>
      <c r="L108" s="12">
        <v>-541.27</v>
      </c>
      <c r="M108" s="12">
        <v>-540.72</v>
      </c>
      <c r="N108" s="12">
        <v>-540.17000000000007</v>
      </c>
      <c r="O108" s="12">
        <v>-539.62</v>
      </c>
      <c r="P108" s="12">
        <v>-539.06999999999994</v>
      </c>
      <c r="Q108" s="12">
        <v>-538.52</v>
      </c>
      <c r="R108" s="12">
        <v>-537.97</v>
      </c>
      <c r="S108" s="12"/>
    </row>
    <row r="109" spans="1:19" x14ac:dyDescent="0.25">
      <c r="A109">
        <f>Calculator!B10</f>
        <v>220</v>
      </c>
      <c r="B109" s="12">
        <v>-493.17000000000007</v>
      </c>
      <c r="C109" s="12">
        <v>-492.62000000000012</v>
      </c>
      <c r="D109" s="12">
        <v>-492.07000000000011</v>
      </c>
      <c r="E109" s="12">
        <v>-491.5200000000001</v>
      </c>
      <c r="F109" s="12">
        <v>-490.97000000000008</v>
      </c>
      <c r="G109" s="12">
        <v>-490.42000000000007</v>
      </c>
      <c r="H109" s="12">
        <v>-489.87000000000012</v>
      </c>
      <c r="I109" s="12">
        <v>-489.32000000000011</v>
      </c>
      <c r="K109">
        <f>Calculator!B22</f>
        <v>160</v>
      </c>
      <c r="L109" s="12">
        <v>-537.57000000000005</v>
      </c>
      <c r="M109" s="12">
        <v>-537.0200000000001</v>
      </c>
      <c r="N109" s="12">
        <v>-536.47</v>
      </c>
      <c r="O109" s="12">
        <v>-535.92000000000007</v>
      </c>
      <c r="P109" s="12">
        <v>-535.37000000000012</v>
      </c>
      <c r="Q109" s="12">
        <v>-534.82000000000005</v>
      </c>
      <c r="R109" s="12">
        <v>-534.2700000000001</v>
      </c>
      <c r="S109" s="12"/>
    </row>
    <row r="110" spans="1:19" x14ac:dyDescent="0.25">
      <c r="A110">
        <f>A109+Calculator!$B$15</f>
        <v>225</v>
      </c>
      <c r="B110" s="12">
        <v>-489.47</v>
      </c>
      <c r="C110" s="12">
        <v>-488.92000000000007</v>
      </c>
      <c r="D110" s="12">
        <v>-488.37000000000006</v>
      </c>
      <c r="E110" s="12">
        <v>-487.82000000000005</v>
      </c>
      <c r="F110" s="12">
        <v>-487.27000000000004</v>
      </c>
      <c r="G110" s="12">
        <v>-486.72</v>
      </c>
      <c r="H110" s="12">
        <v>-486.17000000000007</v>
      </c>
      <c r="I110" s="12">
        <v>-485.62000000000006</v>
      </c>
      <c r="K110">
        <f>K109+Calculator!$B$27</f>
        <v>165</v>
      </c>
      <c r="L110" s="12">
        <v>-533.87</v>
      </c>
      <c r="M110" s="12">
        <v>-533.32000000000005</v>
      </c>
      <c r="N110" s="12">
        <v>-532.77</v>
      </c>
      <c r="O110" s="12">
        <v>-532.22</v>
      </c>
      <c r="P110" s="12">
        <v>-531.67000000000007</v>
      </c>
      <c r="Q110" s="12">
        <v>-531.12</v>
      </c>
      <c r="R110" s="12">
        <v>-530.57000000000005</v>
      </c>
      <c r="S110" s="12"/>
    </row>
    <row r="111" spans="1:19" x14ac:dyDescent="0.25">
      <c r="A111">
        <f>A110+Calculator!$B$15</f>
        <v>230</v>
      </c>
      <c r="B111" s="12">
        <v>-485.77</v>
      </c>
      <c r="C111" s="12">
        <v>-485.22</v>
      </c>
      <c r="D111" s="12">
        <v>-484.67</v>
      </c>
      <c r="E111" s="12">
        <v>-484.12</v>
      </c>
      <c r="F111" s="12">
        <v>-483.57</v>
      </c>
      <c r="G111" s="12">
        <v>-483.02</v>
      </c>
      <c r="H111" s="12">
        <v>-482.47</v>
      </c>
      <c r="I111" s="12">
        <v>-481.92</v>
      </c>
      <c r="K111">
        <f>K110+Calculator!$B$27</f>
        <v>170</v>
      </c>
      <c r="L111" s="12">
        <v>-530.17000000000007</v>
      </c>
      <c r="M111" s="12">
        <v>-529.62000000000012</v>
      </c>
      <c r="N111" s="12">
        <v>-529.07000000000016</v>
      </c>
      <c r="O111" s="12">
        <v>-528.5200000000001</v>
      </c>
      <c r="P111" s="12">
        <v>-527.97</v>
      </c>
      <c r="Q111" s="12">
        <v>-527.42000000000007</v>
      </c>
      <c r="R111" s="12">
        <v>-526.87000000000012</v>
      </c>
      <c r="S111" s="12"/>
    </row>
    <row r="112" spans="1:19" x14ac:dyDescent="0.25">
      <c r="A112">
        <f>A111+Calculator!$B$15</f>
        <v>235</v>
      </c>
      <c r="B112" s="12">
        <v>-482.07000000000005</v>
      </c>
      <c r="C112" s="12">
        <v>-481.5200000000001</v>
      </c>
      <c r="D112" s="12">
        <v>-480.97000000000008</v>
      </c>
      <c r="E112" s="12">
        <v>-480.42000000000007</v>
      </c>
      <c r="F112" s="12">
        <v>-479.87000000000006</v>
      </c>
      <c r="G112" s="12">
        <v>-479.32000000000005</v>
      </c>
      <c r="H112" s="12">
        <v>-478.7700000000001</v>
      </c>
      <c r="I112" s="12">
        <v>-478.22000000000008</v>
      </c>
      <c r="K112">
        <f>K111+Calculator!$B$27</f>
        <v>175</v>
      </c>
      <c r="L112" s="12">
        <v>-526.47</v>
      </c>
      <c r="M112" s="12">
        <v>-525.92000000000007</v>
      </c>
      <c r="N112" s="12">
        <v>-525.37000000000012</v>
      </c>
      <c r="O112" s="12">
        <v>-524.82000000000005</v>
      </c>
      <c r="P112" s="12">
        <v>-524.27</v>
      </c>
      <c r="Q112" s="12">
        <v>-523.72</v>
      </c>
      <c r="R112" s="12">
        <v>-523.17000000000007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-504.27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-548.67000000000007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-500.0200000000001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-544.42000000000007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-495.77000000000004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-540.17000000000007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-491.5200000000001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-535.92000000000007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-487.27000000000004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-531.67000000000007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-483.02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-527.42000000000007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-478.7700000000001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-523.17000000000007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6FC9-EBFE-4E0B-A881-38CFE526F833}">
  <dimension ref="A1:B141"/>
  <sheetViews>
    <sheetView workbookViewId="0">
      <selection activeCell="B2" sqref="B2:B11"/>
    </sheetView>
  </sheetViews>
  <sheetFormatPr defaultRowHeight="15" x14ac:dyDescent="0.25"/>
  <cols>
    <col min="1" max="1" width="99.140625" bestFit="1" customWidth="1"/>
    <col min="2" max="2" width="12" customWidth="1"/>
  </cols>
  <sheetData>
    <row r="1" spans="1:2" ht="15.75" x14ac:dyDescent="0.25">
      <c r="A1" s="31" t="s">
        <v>258</v>
      </c>
    </row>
    <row r="2" spans="1:2" x14ac:dyDescent="0.25">
      <c r="A2" t="s">
        <v>345</v>
      </c>
      <c r="B2" t="s">
        <v>265</v>
      </c>
    </row>
    <row r="3" spans="1:2" x14ac:dyDescent="0.25">
      <c r="A3" t="s">
        <v>238</v>
      </c>
      <c r="B3" t="s">
        <v>266</v>
      </c>
    </row>
    <row r="4" spans="1:2" x14ac:dyDescent="0.25">
      <c r="A4" t="s">
        <v>346</v>
      </c>
      <c r="B4" t="s">
        <v>267</v>
      </c>
    </row>
    <row r="5" spans="1:2" x14ac:dyDescent="0.25">
      <c r="A5" t="s">
        <v>347</v>
      </c>
      <c r="B5" t="s">
        <v>268</v>
      </c>
    </row>
    <row r="6" spans="1:2" x14ac:dyDescent="0.25">
      <c r="A6" t="s">
        <v>348</v>
      </c>
      <c r="B6" t="s">
        <v>269</v>
      </c>
    </row>
    <row r="7" spans="1:2" x14ac:dyDescent="0.25">
      <c r="A7" t="s">
        <v>349</v>
      </c>
      <c r="B7" t="s">
        <v>270</v>
      </c>
    </row>
    <row r="8" spans="1:2" x14ac:dyDescent="0.25">
      <c r="A8" t="s">
        <v>350</v>
      </c>
      <c r="B8" t="s">
        <v>351</v>
      </c>
    </row>
    <row r="9" spans="1:2" x14ac:dyDescent="0.25">
      <c r="A9" t="s">
        <v>352</v>
      </c>
      <c r="B9" t="s">
        <v>353</v>
      </c>
    </row>
    <row r="10" spans="1:2" x14ac:dyDescent="0.25">
      <c r="A10" t="s">
        <v>354</v>
      </c>
      <c r="B10" t="s">
        <v>355</v>
      </c>
    </row>
    <row r="11" spans="1:2" x14ac:dyDescent="0.25">
      <c r="A11" t="s">
        <v>356</v>
      </c>
      <c r="B11" t="s">
        <v>357</v>
      </c>
    </row>
    <row r="12" spans="1:2" ht="15.75" x14ac:dyDescent="0.25">
      <c r="A12" s="31" t="s">
        <v>239</v>
      </c>
    </row>
    <row r="13" spans="1:2" x14ac:dyDescent="0.25">
      <c r="A13" t="s">
        <v>358</v>
      </c>
      <c r="B13" t="s">
        <v>271</v>
      </c>
    </row>
    <row r="14" spans="1:2" x14ac:dyDescent="0.25">
      <c r="A14" t="s">
        <v>359</v>
      </c>
      <c r="B14" t="s">
        <v>273</v>
      </c>
    </row>
    <row r="15" spans="1:2" x14ac:dyDescent="0.25">
      <c r="A15" t="s">
        <v>360</v>
      </c>
      <c r="B15" t="s">
        <v>274</v>
      </c>
    </row>
    <row r="16" spans="1:2" x14ac:dyDescent="0.25">
      <c r="A16" t="s">
        <v>361</v>
      </c>
      <c r="B16" t="s">
        <v>272</v>
      </c>
    </row>
    <row r="17" spans="1:2" x14ac:dyDescent="0.25">
      <c r="A17" t="s">
        <v>362</v>
      </c>
      <c r="B17" t="s">
        <v>275</v>
      </c>
    </row>
    <row r="18" spans="1:2" x14ac:dyDescent="0.25">
      <c r="A18" t="s">
        <v>363</v>
      </c>
      <c r="B18" t="s">
        <v>276</v>
      </c>
    </row>
    <row r="19" spans="1:2" x14ac:dyDescent="0.25">
      <c r="A19" t="s">
        <v>364</v>
      </c>
      <c r="B19" t="s">
        <v>277</v>
      </c>
    </row>
    <row r="20" spans="1:2" x14ac:dyDescent="0.25">
      <c r="A20" t="s">
        <v>365</v>
      </c>
      <c r="B20" t="s">
        <v>278</v>
      </c>
    </row>
    <row r="21" spans="1:2" x14ac:dyDescent="0.25">
      <c r="A21" t="s">
        <v>366</v>
      </c>
      <c r="B21" t="s">
        <v>279</v>
      </c>
    </row>
    <row r="22" spans="1:2" x14ac:dyDescent="0.25">
      <c r="A22" t="s">
        <v>367</v>
      </c>
      <c r="B22" t="s">
        <v>280</v>
      </c>
    </row>
    <row r="23" spans="1:2" x14ac:dyDescent="0.25">
      <c r="A23" t="s">
        <v>368</v>
      </c>
      <c r="B23" t="s">
        <v>369</v>
      </c>
    </row>
    <row r="24" spans="1:2" x14ac:dyDescent="0.25">
      <c r="A24" t="s">
        <v>370</v>
      </c>
      <c r="B24" t="s">
        <v>371</v>
      </c>
    </row>
    <row r="25" spans="1:2" x14ac:dyDescent="0.25">
      <c r="A25" t="s">
        <v>372</v>
      </c>
      <c r="B25" t="s">
        <v>373</v>
      </c>
    </row>
    <row r="26" spans="1:2" x14ac:dyDescent="0.25">
      <c r="A26" t="s">
        <v>374</v>
      </c>
      <c r="B26" t="s">
        <v>375</v>
      </c>
    </row>
    <row r="27" spans="1:2" x14ac:dyDescent="0.25">
      <c r="A27" t="s">
        <v>376</v>
      </c>
      <c r="B27" t="s">
        <v>377</v>
      </c>
    </row>
    <row r="28" spans="1:2" x14ac:dyDescent="0.25">
      <c r="A28" t="s">
        <v>378</v>
      </c>
      <c r="B28" t="s">
        <v>379</v>
      </c>
    </row>
    <row r="29" spans="1:2" x14ac:dyDescent="0.25">
      <c r="A29" t="s">
        <v>380</v>
      </c>
      <c r="B29" t="s">
        <v>381</v>
      </c>
    </row>
    <row r="30" spans="1:2" x14ac:dyDescent="0.25">
      <c r="A30" t="s">
        <v>382</v>
      </c>
      <c r="B30" t="s">
        <v>383</v>
      </c>
    </row>
    <row r="31" spans="1:2" x14ac:dyDescent="0.25">
      <c r="A31" t="s">
        <v>384</v>
      </c>
      <c r="B31" t="s">
        <v>385</v>
      </c>
    </row>
    <row r="32" spans="1:2" x14ac:dyDescent="0.25">
      <c r="A32" t="s">
        <v>386</v>
      </c>
      <c r="B32" t="s">
        <v>387</v>
      </c>
    </row>
    <row r="33" spans="1:2" ht="15.75" x14ac:dyDescent="0.25">
      <c r="A33" s="31" t="s">
        <v>240</v>
      </c>
    </row>
    <row r="34" spans="1:2" x14ac:dyDescent="0.25">
      <c r="A34" t="s">
        <v>388</v>
      </c>
      <c r="B34" t="s">
        <v>307</v>
      </c>
    </row>
    <row r="35" spans="1:2" x14ac:dyDescent="0.25">
      <c r="A35" t="s">
        <v>389</v>
      </c>
      <c r="B35" t="s">
        <v>308</v>
      </c>
    </row>
    <row r="36" spans="1:2" x14ac:dyDescent="0.25">
      <c r="A36" t="s">
        <v>390</v>
      </c>
      <c r="B36" t="s">
        <v>309</v>
      </c>
    </row>
    <row r="37" spans="1:2" x14ac:dyDescent="0.25">
      <c r="A37" t="s">
        <v>391</v>
      </c>
      <c r="B37" t="s">
        <v>310</v>
      </c>
    </row>
    <row r="38" spans="1:2" x14ac:dyDescent="0.25">
      <c r="A38" t="s">
        <v>392</v>
      </c>
      <c r="B38" t="s">
        <v>311</v>
      </c>
    </row>
    <row r="39" spans="1:2" x14ac:dyDescent="0.25">
      <c r="A39" t="s">
        <v>393</v>
      </c>
      <c r="B39" t="s">
        <v>312</v>
      </c>
    </row>
    <row r="40" spans="1:2" x14ac:dyDescent="0.25">
      <c r="A40" t="s">
        <v>394</v>
      </c>
      <c r="B40" t="s">
        <v>313</v>
      </c>
    </row>
    <row r="41" spans="1:2" x14ac:dyDescent="0.25">
      <c r="A41" t="s">
        <v>395</v>
      </c>
      <c r="B41" t="s">
        <v>314</v>
      </c>
    </row>
    <row r="42" spans="1:2" x14ac:dyDescent="0.25">
      <c r="A42" t="s">
        <v>396</v>
      </c>
      <c r="B42" t="s">
        <v>315</v>
      </c>
    </row>
    <row r="43" spans="1:2" x14ac:dyDescent="0.25">
      <c r="A43" t="s">
        <v>397</v>
      </c>
      <c r="B43" t="s">
        <v>316</v>
      </c>
    </row>
    <row r="44" spans="1:2" x14ac:dyDescent="0.25">
      <c r="A44" t="s">
        <v>398</v>
      </c>
      <c r="B44" t="s">
        <v>317</v>
      </c>
    </row>
    <row r="45" spans="1:2" x14ac:dyDescent="0.25">
      <c r="A45" t="s">
        <v>399</v>
      </c>
      <c r="B45" t="s">
        <v>318</v>
      </c>
    </row>
    <row r="46" spans="1:2" x14ac:dyDescent="0.25">
      <c r="A46" t="s">
        <v>400</v>
      </c>
      <c r="B46" t="s">
        <v>319</v>
      </c>
    </row>
    <row r="47" spans="1:2" x14ac:dyDescent="0.25">
      <c r="A47" t="s">
        <v>401</v>
      </c>
      <c r="B47" t="s">
        <v>320</v>
      </c>
    </row>
    <row r="48" spans="1:2" ht="15.75" x14ac:dyDescent="0.25">
      <c r="A48" s="31" t="s">
        <v>241</v>
      </c>
    </row>
    <row r="49" spans="1:2" x14ac:dyDescent="0.25">
      <c r="A49" t="s">
        <v>242</v>
      </c>
      <c r="B49" t="s">
        <v>281</v>
      </c>
    </row>
    <row r="50" spans="1:2" x14ac:dyDescent="0.25">
      <c r="A50" t="s">
        <v>243</v>
      </c>
      <c r="B50" t="s">
        <v>282</v>
      </c>
    </row>
    <row r="51" spans="1:2" x14ac:dyDescent="0.25">
      <c r="A51" t="s">
        <v>244</v>
      </c>
      <c r="B51" t="s">
        <v>283</v>
      </c>
    </row>
    <row r="52" spans="1:2" x14ac:dyDescent="0.25">
      <c r="A52" t="s">
        <v>245</v>
      </c>
      <c r="B52" t="s">
        <v>284</v>
      </c>
    </row>
    <row r="53" spans="1:2" x14ac:dyDescent="0.25">
      <c r="A53" t="s">
        <v>246</v>
      </c>
      <c r="B53" t="s">
        <v>285</v>
      </c>
    </row>
    <row r="54" spans="1:2" x14ac:dyDescent="0.25">
      <c r="A54" t="s">
        <v>247</v>
      </c>
      <c r="B54" t="s">
        <v>286</v>
      </c>
    </row>
    <row r="55" spans="1:2" x14ac:dyDescent="0.25">
      <c r="A55" t="s">
        <v>248</v>
      </c>
      <c r="B55" t="s">
        <v>287</v>
      </c>
    </row>
    <row r="56" spans="1:2" x14ac:dyDescent="0.25">
      <c r="A56" t="s">
        <v>249</v>
      </c>
      <c r="B56" t="s">
        <v>288</v>
      </c>
    </row>
    <row r="57" spans="1:2" x14ac:dyDescent="0.25">
      <c r="A57" t="s">
        <v>250</v>
      </c>
      <c r="B57" t="s">
        <v>289</v>
      </c>
    </row>
    <row r="58" spans="1:2" x14ac:dyDescent="0.25">
      <c r="A58" t="s">
        <v>251</v>
      </c>
      <c r="B58" t="s">
        <v>290</v>
      </c>
    </row>
    <row r="59" spans="1:2" x14ac:dyDescent="0.25">
      <c r="A59" t="s">
        <v>252</v>
      </c>
      <c r="B59" t="s">
        <v>291</v>
      </c>
    </row>
    <row r="60" spans="1:2" x14ac:dyDescent="0.25">
      <c r="A60" t="s">
        <v>253</v>
      </c>
      <c r="B60" t="s">
        <v>292</v>
      </c>
    </row>
    <row r="61" spans="1:2" x14ac:dyDescent="0.25">
      <c r="A61" t="s">
        <v>324</v>
      </c>
      <c r="B61" t="s">
        <v>293</v>
      </c>
    </row>
    <row r="62" spans="1:2" x14ac:dyDescent="0.25">
      <c r="A62" t="s">
        <v>325</v>
      </c>
      <c r="B62" t="s">
        <v>294</v>
      </c>
    </row>
    <row r="63" spans="1:2" x14ac:dyDescent="0.25">
      <c r="A63" t="s">
        <v>326</v>
      </c>
      <c r="B63" t="s">
        <v>295</v>
      </c>
    </row>
    <row r="64" spans="1:2" x14ac:dyDescent="0.25">
      <c r="A64" t="s">
        <v>327</v>
      </c>
      <c r="B64" t="s">
        <v>296</v>
      </c>
    </row>
    <row r="65" spans="1:2" x14ac:dyDescent="0.25">
      <c r="A65" t="s">
        <v>254</v>
      </c>
      <c r="B65" t="s">
        <v>297</v>
      </c>
    </row>
    <row r="66" spans="1:2" x14ac:dyDescent="0.25">
      <c r="A66" t="s">
        <v>255</v>
      </c>
      <c r="B66" t="s">
        <v>298</v>
      </c>
    </row>
    <row r="67" spans="1:2" x14ac:dyDescent="0.25">
      <c r="A67" t="s">
        <v>256</v>
      </c>
      <c r="B67" t="s">
        <v>299</v>
      </c>
    </row>
    <row r="68" spans="1:2" x14ac:dyDescent="0.25">
      <c r="A68" t="s">
        <v>257</v>
      </c>
      <c r="B68" t="s">
        <v>300</v>
      </c>
    </row>
    <row r="136" spans="1:1" ht="15.75" x14ac:dyDescent="0.25">
      <c r="A136" s="31" t="s">
        <v>341</v>
      </c>
    </row>
    <row r="137" spans="1:1" x14ac:dyDescent="0.25">
      <c r="A137" t="s">
        <v>342</v>
      </c>
    </row>
    <row r="140" spans="1:1" ht="15.75" x14ac:dyDescent="0.25">
      <c r="A140" s="31" t="s">
        <v>343</v>
      </c>
    </row>
    <row r="141" spans="1:1" x14ac:dyDescent="0.25">
      <c r="A141" t="s">
        <v>344</v>
      </c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B33F-D701-4711-8C07-2E2F70D9407E}">
  <dimension ref="A1:S163"/>
  <sheetViews>
    <sheetView topLeftCell="B70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222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IF(Calculator!B7="Cotton",Calculator!B10,IF(Calculator!B19="Cotton",Calculator!B22,1000))</f>
        <v>1000</v>
      </c>
      <c r="E7" s="30">
        <f>ROUND(C7*D7,2)</f>
        <v>850</v>
      </c>
      <c r="F7" s="16">
        <v>0</v>
      </c>
      <c r="G7" s="30">
        <f>ROUND(E7*F7,2)</f>
        <v>0</v>
      </c>
      <c r="H7" s="30">
        <f>ROUND(E7-G7,2)</f>
        <v>850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IF(Calculator!B7="Cotton",Calculator!C10,IF(Calculator!B19="Cotton",Calculator!C22,1350))</f>
        <v>1350</v>
      </c>
      <c r="E8" s="28">
        <f>ROUND(C8*D8,2)</f>
        <v>148.5</v>
      </c>
      <c r="F8" s="11">
        <v>0</v>
      </c>
      <c r="G8" s="28">
        <f>ROUND(E8*F8,2)</f>
        <v>0</v>
      </c>
      <c r="H8" s="28">
        <f>ROUND(E8-G8,2)</f>
        <v>148.5</v>
      </c>
    </row>
    <row r="9" spans="1:8" x14ac:dyDescent="0.25">
      <c r="A9" s="7" t="s">
        <v>11</v>
      </c>
      <c r="C9" s="30"/>
      <c r="E9" s="30">
        <f>SUM(E7:E8)</f>
        <v>998.5</v>
      </c>
      <c r="G9" s="12">
        <f>SUM(G7:G8)</f>
        <v>0</v>
      </c>
      <c r="H9" s="12">
        <f>ROUND(E9-G9,2)</f>
        <v>998.5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1000</v>
      </c>
      <c r="E17" s="30">
        <f>ROUND(C17*D17,2)</f>
        <v>110</v>
      </c>
      <c r="F17" s="16">
        <v>0</v>
      </c>
      <c r="G17" s="30">
        <f>ROUND(E17*F17,2)</f>
        <v>0</v>
      </c>
      <c r="H17" s="30">
        <f>ROUND(E17-G17,2)</f>
        <v>110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28.933199999999999</v>
      </c>
      <c r="E20" s="30">
        <f>ROUND(C20*D20,2)</f>
        <v>60.76</v>
      </c>
      <c r="F20" s="16">
        <v>0</v>
      </c>
      <c r="G20" s="30">
        <f>ROUND(E20*F20,2)</f>
        <v>0</v>
      </c>
      <c r="H20" s="30">
        <f>ROUND(E20-G20,2)</f>
        <v>60.76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96</v>
      </c>
      <c r="E25" s="30">
        <f t="shared" si="0"/>
        <v>10.56</v>
      </c>
      <c r="F25" s="16">
        <v>0</v>
      </c>
      <c r="G25" s="30">
        <f t="shared" si="1"/>
        <v>0</v>
      </c>
      <c r="H25" s="30">
        <f t="shared" si="2"/>
        <v>10.56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418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0.42680000000000001</v>
      </c>
      <c r="E52" s="30">
        <f>ROUND(C52*D52,2)</f>
        <v>6.52</v>
      </c>
      <c r="F52" s="16">
        <v>0</v>
      </c>
      <c r="G52" s="30">
        <f>ROUND(E52*F52,2)</f>
        <v>0</v>
      </c>
      <c r="H52" s="30">
        <f>ROUND(E52-G52,2)</f>
        <v>6.52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0.1236</v>
      </c>
      <c r="E55" s="30">
        <f>ROUND(C55*D55,2)</f>
        <v>1.1200000000000001</v>
      </c>
      <c r="F55" s="16">
        <v>0</v>
      </c>
      <c r="G55" s="30">
        <f>ROUND(E55*F55,2)</f>
        <v>0</v>
      </c>
      <c r="H55" s="30">
        <f>ROUND(E55-G55,2)</f>
        <v>1.1200000000000001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15.32</v>
      </c>
      <c r="D57" s="14">
        <v>0.59919999999999995</v>
      </c>
      <c r="E57" s="30">
        <f>ROUND(C57*D57,2)</f>
        <v>9.18</v>
      </c>
      <c r="F57" s="16">
        <v>0</v>
      </c>
      <c r="G57" s="30">
        <f>ROUND(E57*F57,2)</f>
        <v>0</v>
      </c>
      <c r="H57" s="30">
        <f>ROUND(E57-G57,2)</f>
        <v>9.18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6.5911999999999997</v>
      </c>
      <c r="E59" s="30">
        <f>ROUND(C59*D59,2)</f>
        <v>15.56</v>
      </c>
      <c r="F59" s="16">
        <v>0</v>
      </c>
      <c r="G59" s="30">
        <f>ROUND(E59*F59,2)</f>
        <v>0</v>
      </c>
      <c r="H59" s="30">
        <f>ROUND(E59-G59,2)</f>
        <v>15.56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5.7832999999999997</v>
      </c>
      <c r="E60" s="30">
        <f>ROUND(C60*D60,2)</f>
        <v>13.65</v>
      </c>
      <c r="F60" s="16">
        <v>0</v>
      </c>
      <c r="G60" s="30">
        <f>ROUND(E60*F60,2)</f>
        <v>0</v>
      </c>
      <c r="H60" s="30">
        <f>ROUND(E60-G60,2)</f>
        <v>13.65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8.18</v>
      </c>
      <c r="D62" s="14">
        <v>1</v>
      </c>
      <c r="E62" s="30">
        <f>ROUND(C62*D62,2)</f>
        <v>8.18</v>
      </c>
      <c r="F62" s="16">
        <v>0</v>
      </c>
      <c r="G62" s="30">
        <f>ROUND(E62*F62,2)</f>
        <v>0</v>
      </c>
      <c r="H62" s="30">
        <f t="shared" ref="H62:H67" si="3">ROUND(E62-G62,2)</f>
        <v>8.18</v>
      </c>
    </row>
    <row r="63" spans="1:8" x14ac:dyDescent="0.25">
      <c r="A63" s="14" t="s">
        <v>38</v>
      </c>
      <c r="B63" s="14" t="s">
        <v>48</v>
      </c>
      <c r="C63" s="15">
        <v>4.3</v>
      </c>
      <c r="D63" s="14">
        <v>1</v>
      </c>
      <c r="E63" s="30">
        <f>ROUND(C63*D63,2)</f>
        <v>4.3</v>
      </c>
      <c r="F63" s="16">
        <v>0</v>
      </c>
      <c r="G63" s="30">
        <f>ROUND(E63*F63,2)</f>
        <v>0</v>
      </c>
      <c r="H63" s="30">
        <f t="shared" si="3"/>
        <v>4.3</v>
      </c>
    </row>
    <row r="64" spans="1:8" x14ac:dyDescent="0.25">
      <c r="A64" s="14" t="s">
        <v>91</v>
      </c>
      <c r="B64" s="14" t="s">
        <v>48</v>
      </c>
      <c r="C64" s="15">
        <v>24.69</v>
      </c>
      <c r="D64" s="14">
        <v>1</v>
      </c>
      <c r="E64" s="30">
        <f>ROUND(C64*D64,2)</f>
        <v>24.69</v>
      </c>
      <c r="F64" s="16">
        <v>0</v>
      </c>
      <c r="G64" s="30">
        <f>ROUND(E64*F64,2)</f>
        <v>0</v>
      </c>
      <c r="H64" s="30">
        <f t="shared" si="3"/>
        <v>24.69</v>
      </c>
    </row>
    <row r="65" spans="1:8" x14ac:dyDescent="0.25">
      <c r="A65" s="9" t="s">
        <v>49</v>
      </c>
      <c r="B65" s="9" t="s">
        <v>48</v>
      </c>
      <c r="C65" s="10">
        <v>10.220000000000001</v>
      </c>
      <c r="D65" s="9">
        <v>1</v>
      </c>
      <c r="E65" s="28">
        <f>ROUND(C65*D65,2)</f>
        <v>10.220000000000001</v>
      </c>
      <c r="F65" s="11">
        <v>0</v>
      </c>
      <c r="G65" s="28">
        <f>ROUND(E65*F65,2)</f>
        <v>0</v>
      </c>
      <c r="H65" s="28">
        <f t="shared" si="3"/>
        <v>10.220000000000001</v>
      </c>
    </row>
    <row r="66" spans="1:8" x14ac:dyDescent="0.25">
      <c r="A66" s="7" t="s">
        <v>50</v>
      </c>
      <c r="C66" s="30"/>
      <c r="E66" s="30">
        <f>SUM(E13:E65)</f>
        <v>661.14999999999986</v>
      </c>
      <c r="G66" s="12">
        <f>SUM(G13:G65)</f>
        <v>0</v>
      </c>
      <c r="H66" s="12">
        <f t="shared" si="3"/>
        <v>661.15</v>
      </c>
    </row>
    <row r="67" spans="1:8" x14ac:dyDescent="0.25">
      <c r="A67" s="7" t="s">
        <v>51</v>
      </c>
      <c r="C67" s="30"/>
      <c r="E67" s="30">
        <f>+E9-E66</f>
        <v>337.35000000000014</v>
      </c>
      <c r="G67" s="12">
        <f>+G9-G66</f>
        <v>0</v>
      </c>
      <c r="H67" s="12">
        <f t="shared" si="3"/>
        <v>337.35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10.66</v>
      </c>
      <c r="D70" s="14">
        <v>1</v>
      </c>
      <c r="E70" s="30">
        <f>ROUND(C70*D70,2)</f>
        <v>10.66</v>
      </c>
      <c r="F70" s="16">
        <v>0</v>
      </c>
      <c r="G70" s="30">
        <f>ROUND(E70*F70,2)</f>
        <v>0</v>
      </c>
      <c r="H70" s="30">
        <f t="shared" ref="H70:H75" si="4">ROUND(E70-G70,2)</f>
        <v>10.66</v>
      </c>
    </row>
    <row r="71" spans="1:8" x14ac:dyDescent="0.25">
      <c r="A71" s="14" t="s">
        <v>38</v>
      </c>
      <c r="B71" s="14" t="s">
        <v>48</v>
      </c>
      <c r="C71" s="15">
        <v>25.49</v>
      </c>
      <c r="D71" s="14">
        <v>1</v>
      </c>
      <c r="E71" s="30">
        <f>ROUND(C71*D71,2)</f>
        <v>25.49</v>
      </c>
      <c r="F71" s="16">
        <v>0</v>
      </c>
      <c r="G71" s="30">
        <f>ROUND(E71*F71,2)</f>
        <v>0</v>
      </c>
      <c r="H71" s="30">
        <f t="shared" si="4"/>
        <v>25.49</v>
      </c>
    </row>
    <row r="72" spans="1:8" x14ac:dyDescent="0.25">
      <c r="A72" s="9" t="s">
        <v>91</v>
      </c>
      <c r="B72" s="9" t="s">
        <v>48</v>
      </c>
      <c r="C72" s="10">
        <v>96.04</v>
      </c>
      <c r="D72" s="9">
        <v>1</v>
      </c>
      <c r="E72" s="28">
        <f>ROUND(C72*D72,2)</f>
        <v>96.04</v>
      </c>
      <c r="F72" s="11">
        <v>0</v>
      </c>
      <c r="G72" s="28">
        <f>ROUND(E72*F72,2)</f>
        <v>0</v>
      </c>
      <c r="H72" s="28">
        <f t="shared" si="4"/>
        <v>96.04</v>
      </c>
    </row>
    <row r="73" spans="1:8" x14ac:dyDescent="0.25">
      <c r="A73" s="7" t="s">
        <v>53</v>
      </c>
      <c r="C73" s="30"/>
      <c r="E73" s="30">
        <f>SUM(E70:E72)</f>
        <v>132.19</v>
      </c>
      <c r="G73" s="12">
        <f>SUM(G70:G72)</f>
        <v>0</v>
      </c>
      <c r="H73" s="12">
        <f t="shared" si="4"/>
        <v>132.19</v>
      </c>
    </row>
    <row r="74" spans="1:8" x14ac:dyDescent="0.25">
      <c r="A74" s="7" t="s">
        <v>54</v>
      </c>
      <c r="C74" s="30"/>
      <c r="E74" s="30">
        <f>+E66+E73</f>
        <v>793.33999999999992</v>
      </c>
      <c r="G74" s="12">
        <f>+G66+G73</f>
        <v>0</v>
      </c>
      <c r="H74" s="12">
        <f t="shared" si="4"/>
        <v>793.34</v>
      </c>
    </row>
    <row r="75" spans="1:8" x14ac:dyDescent="0.25">
      <c r="A75" s="7" t="s">
        <v>55</v>
      </c>
      <c r="C75" s="30"/>
      <c r="E75" s="30">
        <f>+E9-E74</f>
        <v>205.16000000000008</v>
      </c>
      <c r="G75" s="12">
        <f>+G9-G74</f>
        <v>0</v>
      </c>
      <c r="H75" s="12">
        <f t="shared" si="4"/>
        <v>205.16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661.14999999999986</v>
      </c>
    </row>
    <row r="100" spans="1:19" x14ac:dyDescent="0.25">
      <c r="A100" s="7" t="s">
        <v>301</v>
      </c>
      <c r="E100" s="34">
        <f>VLOOKUP(A100,$A$1:$H$98,5,FALSE)</f>
        <v>132.19</v>
      </c>
    </row>
    <row r="101" spans="1:19" x14ac:dyDescent="0.25">
      <c r="A101" s="7" t="s">
        <v>302</v>
      </c>
      <c r="E101" s="34">
        <f t="shared" ref="E101:E102" si="5">VLOOKUP(A101,$A$1:$H$98,5,FALSE)</f>
        <v>793.33999999999992</v>
      </c>
    </row>
    <row r="102" spans="1:19" x14ac:dyDescent="0.25">
      <c r="A102" s="7" t="s">
        <v>55</v>
      </c>
      <c r="E102" s="34">
        <f t="shared" si="5"/>
        <v>205.16000000000008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205.16000000000008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205.16000000000008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/>
        <v>-533.29000000000008</v>
      </c>
      <c r="C106" s="12">
        <v>-532.74000000000012</v>
      </c>
      <c r="D106" s="12">
        <v>-532.19000000000005</v>
      </c>
      <c r="E106" s="12">
        <v>-531.6400000000001</v>
      </c>
      <c r="F106" s="12">
        <v>-531.09000000000015</v>
      </c>
      <c r="G106" s="12">
        <v>-530.54000000000008</v>
      </c>
      <c r="H106" s="12">
        <v>-529.99000000000012</v>
      </c>
      <c r="I106" s="12">
        <v>-529.44000000000005</v>
      </c>
      <c r="K106">
        <f>K107-Calculator!$B$27</f>
        <v>145</v>
      </c>
      <c r="L106" s="12">
        <f t="dataTable" ref="L106:R112" dt2D="1" dtr="1" r1="D8" r2="D7" ca="1"/>
        <v>-577.68999999999994</v>
      </c>
      <c r="M106" s="12">
        <v>-577.14</v>
      </c>
      <c r="N106" s="12">
        <v>-576.58999999999992</v>
      </c>
      <c r="O106" s="12">
        <v>-576.04</v>
      </c>
      <c r="P106" s="12">
        <v>-575.49</v>
      </c>
      <c r="Q106" s="12">
        <v>-574.93999999999994</v>
      </c>
      <c r="R106" s="12">
        <v>-574.39</v>
      </c>
      <c r="S106" s="12"/>
    </row>
    <row r="107" spans="1:19" x14ac:dyDescent="0.25">
      <c r="A107">
        <f>A108-Calculator!$B$15</f>
        <v>210</v>
      </c>
      <c r="B107" s="12">
        <v>-529.59</v>
      </c>
      <c r="C107" s="12">
        <v>-529.04000000000008</v>
      </c>
      <c r="D107" s="12">
        <v>-528.49</v>
      </c>
      <c r="E107" s="12">
        <v>-527.94000000000005</v>
      </c>
      <c r="F107" s="12">
        <v>-527.3900000000001</v>
      </c>
      <c r="G107" s="12">
        <v>-526.84</v>
      </c>
      <c r="H107" s="12">
        <v>-526.29000000000008</v>
      </c>
      <c r="I107" s="12">
        <v>-525.74</v>
      </c>
      <c r="K107">
        <f>K108-Calculator!$B$27</f>
        <v>150</v>
      </c>
      <c r="L107" s="12">
        <v>-573.99000000000012</v>
      </c>
      <c r="M107" s="12">
        <v>-573.44000000000017</v>
      </c>
      <c r="N107" s="12">
        <v>-572.8900000000001</v>
      </c>
      <c r="O107" s="12">
        <v>-572.34000000000015</v>
      </c>
      <c r="P107" s="12">
        <v>-571.79000000000019</v>
      </c>
      <c r="Q107" s="12">
        <v>-571.24000000000012</v>
      </c>
      <c r="R107" s="12">
        <v>-570.69000000000017</v>
      </c>
      <c r="S107" s="12"/>
    </row>
    <row r="108" spans="1:19" x14ac:dyDescent="0.25">
      <c r="A108">
        <f>A109-Calculator!$B$15</f>
        <v>215</v>
      </c>
      <c r="B108" s="12">
        <v>-525.89</v>
      </c>
      <c r="C108" s="12">
        <v>-525.34</v>
      </c>
      <c r="D108" s="12">
        <v>-524.79</v>
      </c>
      <c r="E108" s="12">
        <v>-524.24</v>
      </c>
      <c r="F108" s="12">
        <v>-523.69000000000005</v>
      </c>
      <c r="G108" s="12">
        <v>-523.14</v>
      </c>
      <c r="H108" s="12">
        <v>-522.59</v>
      </c>
      <c r="I108" s="12">
        <v>-522.04</v>
      </c>
      <c r="K108">
        <f>K109-Calculator!$B$27</f>
        <v>155</v>
      </c>
      <c r="L108" s="12">
        <v>-570.29000000000008</v>
      </c>
      <c r="M108" s="12">
        <v>-569.74000000000012</v>
      </c>
      <c r="N108" s="12">
        <v>-569.19000000000005</v>
      </c>
      <c r="O108" s="12">
        <v>-568.6400000000001</v>
      </c>
      <c r="P108" s="12">
        <v>-568.09000000000015</v>
      </c>
      <c r="Q108" s="12">
        <v>-567.54000000000008</v>
      </c>
      <c r="R108" s="12">
        <v>-566.99000000000012</v>
      </c>
      <c r="S108" s="12"/>
    </row>
    <row r="109" spans="1:19" x14ac:dyDescent="0.25">
      <c r="A109">
        <f>Calculator!B10</f>
        <v>220</v>
      </c>
      <c r="B109" s="12">
        <v>-522.18999999999994</v>
      </c>
      <c r="C109" s="12">
        <v>-521.64</v>
      </c>
      <c r="D109" s="12">
        <v>-521.08999999999992</v>
      </c>
      <c r="E109" s="12">
        <v>-520.54</v>
      </c>
      <c r="F109" s="12">
        <v>-519.99</v>
      </c>
      <c r="G109" s="12">
        <v>-519.43999999999994</v>
      </c>
      <c r="H109" s="12">
        <v>-518.89</v>
      </c>
      <c r="I109" s="12">
        <v>-518.33999999999992</v>
      </c>
      <c r="K109">
        <f>Calculator!B22</f>
        <v>160</v>
      </c>
      <c r="L109" s="12">
        <v>-566.59</v>
      </c>
      <c r="M109" s="12">
        <v>-566.04000000000008</v>
      </c>
      <c r="N109" s="12">
        <v>-565.49</v>
      </c>
      <c r="O109" s="12">
        <v>-564.94000000000005</v>
      </c>
      <c r="P109" s="12">
        <v>-564.3900000000001</v>
      </c>
      <c r="Q109" s="12">
        <v>-563.84</v>
      </c>
      <c r="R109" s="12">
        <v>-563.29000000000008</v>
      </c>
      <c r="S109" s="12"/>
    </row>
    <row r="110" spans="1:19" x14ac:dyDescent="0.25">
      <c r="A110">
        <f>A109+Calculator!$B$15</f>
        <v>225</v>
      </c>
      <c r="B110" s="12">
        <v>-518.4899999999999</v>
      </c>
      <c r="C110" s="12">
        <v>-517.93999999999994</v>
      </c>
      <c r="D110" s="12">
        <v>-517.38999999999987</v>
      </c>
      <c r="E110" s="12">
        <v>-516.83999999999992</v>
      </c>
      <c r="F110" s="12">
        <v>-516.29</v>
      </c>
      <c r="G110" s="12">
        <v>-515.7399999999999</v>
      </c>
      <c r="H110" s="12">
        <v>-515.18999999999994</v>
      </c>
      <c r="I110" s="12">
        <v>-514.63999999999987</v>
      </c>
      <c r="K110">
        <f>K109+Calculator!$B$27</f>
        <v>165</v>
      </c>
      <c r="L110" s="12">
        <v>-562.89</v>
      </c>
      <c r="M110" s="12">
        <v>-562.34</v>
      </c>
      <c r="N110" s="12">
        <v>-561.79</v>
      </c>
      <c r="O110" s="12">
        <v>-561.24</v>
      </c>
      <c r="P110" s="12">
        <v>-560.69000000000005</v>
      </c>
      <c r="Q110" s="12">
        <v>-560.14</v>
      </c>
      <c r="R110" s="12">
        <v>-559.59</v>
      </c>
      <c r="S110" s="12"/>
    </row>
    <row r="111" spans="1:19" x14ac:dyDescent="0.25">
      <c r="A111">
        <f>A110+Calculator!$B$15</f>
        <v>230</v>
      </c>
      <c r="B111" s="12">
        <v>-514.79000000000008</v>
      </c>
      <c r="C111" s="12">
        <v>-514.24000000000012</v>
      </c>
      <c r="D111" s="12">
        <v>-513.69000000000005</v>
      </c>
      <c r="E111" s="12">
        <v>-513.1400000000001</v>
      </c>
      <c r="F111" s="12">
        <v>-512.59000000000015</v>
      </c>
      <c r="G111" s="12">
        <v>-512.04000000000008</v>
      </c>
      <c r="H111" s="12">
        <v>-511.49000000000012</v>
      </c>
      <c r="I111" s="12">
        <v>-510.94000000000011</v>
      </c>
      <c r="K111">
        <f>K110+Calculator!$B$27</f>
        <v>170</v>
      </c>
      <c r="L111" s="12">
        <v>-559.18999999999994</v>
      </c>
      <c r="M111" s="12">
        <v>-558.64</v>
      </c>
      <c r="N111" s="12">
        <v>-558.08999999999992</v>
      </c>
      <c r="O111" s="12">
        <v>-557.54</v>
      </c>
      <c r="P111" s="12">
        <v>-556.99</v>
      </c>
      <c r="Q111" s="12">
        <v>-556.43999999999994</v>
      </c>
      <c r="R111" s="12">
        <v>-555.89</v>
      </c>
      <c r="S111" s="12"/>
    </row>
    <row r="112" spans="1:19" x14ac:dyDescent="0.25">
      <c r="A112">
        <f>A111+Calculator!$B$15</f>
        <v>235</v>
      </c>
      <c r="B112" s="12">
        <v>-511.09000000000003</v>
      </c>
      <c r="C112" s="12">
        <v>-510.54000000000008</v>
      </c>
      <c r="D112" s="12">
        <v>-509.99000000000007</v>
      </c>
      <c r="E112" s="12">
        <v>-509.44000000000005</v>
      </c>
      <c r="F112" s="12">
        <v>-508.89000000000004</v>
      </c>
      <c r="G112" s="12">
        <v>-508.34000000000003</v>
      </c>
      <c r="H112" s="12">
        <v>-507.79000000000008</v>
      </c>
      <c r="I112" s="12">
        <v>-507.24000000000007</v>
      </c>
      <c r="K112">
        <f>K111+Calculator!$B$27</f>
        <v>175</v>
      </c>
      <c r="L112" s="12">
        <v>-555.49000000000012</v>
      </c>
      <c r="M112" s="12">
        <v>-554.94000000000017</v>
      </c>
      <c r="N112" s="12">
        <v>-554.3900000000001</v>
      </c>
      <c r="O112" s="12">
        <v>-553.84000000000015</v>
      </c>
      <c r="P112" s="12">
        <v>-553.29000000000019</v>
      </c>
      <c r="Q112" s="12">
        <v>-552.74000000000012</v>
      </c>
      <c r="R112" s="12">
        <v>-552.19000000000017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-533.29000000000008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-577.68999999999994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-529.04000000000008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-573.44000000000017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-524.79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-569.19000000000005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-520.54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-564.94000000000005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-516.29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-560.69000000000005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-512.04000000000008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-556.43999999999994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-507.79000000000008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-552.19000000000017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21EA-61A6-4B37-B52B-688C51813B08}">
  <dimension ref="A1:S163"/>
  <sheetViews>
    <sheetView topLeftCell="A76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IF(Calculator!B7="Cotton",Calculator!B10,IF(Calculator!B19="Cotton",Calculator!B22,900))</f>
        <v>900</v>
      </c>
      <c r="E7" s="30">
        <f>ROUND(C7*D7,2)</f>
        <v>765</v>
      </c>
      <c r="F7" s="16">
        <v>0</v>
      </c>
      <c r="G7" s="30">
        <f>ROUND(E7*F7,2)</f>
        <v>0</v>
      </c>
      <c r="H7" s="30">
        <f>ROUND(E7-G7,2)</f>
        <v>765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IF(Calculator!B7="Cotton",Calculator!C10,IF(Calculator!B19="Cotton",Calculator!C22,1215))</f>
        <v>1215</v>
      </c>
      <c r="E8" s="28">
        <f>ROUND(C8*D8,2)</f>
        <v>133.65</v>
      </c>
      <c r="F8" s="11">
        <v>0</v>
      </c>
      <c r="G8" s="28">
        <f>ROUND(E8*F8,2)</f>
        <v>0</v>
      </c>
      <c r="H8" s="28">
        <f>ROUND(E8-G8,2)</f>
        <v>133.65</v>
      </c>
    </row>
    <row r="9" spans="1:8" x14ac:dyDescent="0.25">
      <c r="A9" s="7" t="s">
        <v>11</v>
      </c>
      <c r="C9" s="30"/>
      <c r="E9" s="30">
        <f>SUM(E7:E8)</f>
        <v>898.65</v>
      </c>
      <c r="G9" s="12">
        <f>SUM(G7:G8)</f>
        <v>0</v>
      </c>
      <c r="H9" s="12">
        <f>ROUND(E9-G9,2)</f>
        <v>898.65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900</v>
      </c>
      <c r="E17" s="30">
        <f>ROUND(C17*D17,2)</f>
        <v>99</v>
      </c>
      <c r="F17" s="16">
        <v>0</v>
      </c>
      <c r="G17" s="30">
        <f>ROUND(E17*F17,2)</f>
        <v>0</v>
      </c>
      <c r="H17" s="30">
        <f>ROUND(E17-G17,2)</f>
        <v>99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18.399999999999999</v>
      </c>
      <c r="E20" s="30">
        <f>ROUND(C20*D20,2)</f>
        <v>38.64</v>
      </c>
      <c r="F20" s="16">
        <v>0</v>
      </c>
      <c r="G20" s="30">
        <f>ROUND(E20*F20,2)</f>
        <v>0</v>
      </c>
      <c r="H20" s="30">
        <f>ROUND(E20-G20,2)</f>
        <v>38.64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96</v>
      </c>
      <c r="E25" s="30">
        <f t="shared" si="0"/>
        <v>10.56</v>
      </c>
      <c r="F25" s="16">
        <v>0</v>
      </c>
      <c r="G25" s="30">
        <f t="shared" si="1"/>
        <v>0</v>
      </c>
      <c r="H25" s="30">
        <f t="shared" si="2"/>
        <v>10.56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418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0.29880000000000001</v>
      </c>
      <c r="E52" s="30">
        <f>ROUND(C52*D52,2)</f>
        <v>4.5599999999999996</v>
      </c>
      <c r="F52" s="16">
        <v>0</v>
      </c>
      <c r="G52" s="30">
        <f>ROUND(E52*F52,2)</f>
        <v>0</v>
      </c>
      <c r="H52" s="30">
        <f>ROUND(E52-G52,2)</f>
        <v>4.5599999999999996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9.98E-2</v>
      </c>
      <c r="E55" s="30">
        <f>ROUND(C55*D55,2)</f>
        <v>0.9</v>
      </c>
      <c r="F55" s="16">
        <v>0</v>
      </c>
      <c r="G55" s="30">
        <f>ROUND(E55*F55,2)</f>
        <v>0</v>
      </c>
      <c r="H55" s="30">
        <f>ROUND(E55-G55,2)</f>
        <v>0.9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15.32</v>
      </c>
      <c r="D57" s="14">
        <v>0.49680000000000002</v>
      </c>
      <c r="E57" s="30">
        <f>ROUND(C57*D57,2)</f>
        <v>7.61</v>
      </c>
      <c r="F57" s="16">
        <v>0</v>
      </c>
      <c r="G57" s="30">
        <f>ROUND(E57*F57,2)</f>
        <v>0</v>
      </c>
      <c r="H57" s="30">
        <f>ROUND(E57-G57,2)</f>
        <v>7.61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4.6136999999999997</v>
      </c>
      <c r="E59" s="30">
        <f>ROUND(C59*D59,2)</f>
        <v>10.89</v>
      </c>
      <c r="F59" s="16">
        <v>0</v>
      </c>
      <c r="G59" s="30">
        <f>ROUND(E59*F59,2)</f>
        <v>0</v>
      </c>
      <c r="H59" s="30">
        <f>ROUND(E59-G59,2)</f>
        <v>10.89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5.7832999999999997</v>
      </c>
      <c r="E60" s="30">
        <f>ROUND(C60*D60,2)</f>
        <v>13.65</v>
      </c>
      <c r="F60" s="16">
        <v>0</v>
      </c>
      <c r="G60" s="30">
        <f>ROUND(E60*F60,2)</f>
        <v>0</v>
      </c>
      <c r="H60" s="30">
        <f>ROUND(E60-G60,2)</f>
        <v>13.65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5.99</v>
      </c>
      <c r="D62" s="14">
        <v>1</v>
      </c>
      <c r="E62" s="30">
        <f>ROUND(C62*D62,2)</f>
        <v>5.99</v>
      </c>
      <c r="F62" s="16">
        <v>0</v>
      </c>
      <c r="G62" s="30">
        <f>ROUND(E62*F62,2)</f>
        <v>0</v>
      </c>
      <c r="H62" s="30">
        <f t="shared" ref="H62:H67" si="3">ROUND(E62-G62,2)</f>
        <v>5.99</v>
      </c>
    </row>
    <row r="63" spans="1:8" x14ac:dyDescent="0.25">
      <c r="A63" s="14" t="s">
        <v>38</v>
      </c>
      <c r="B63" s="14" t="s">
        <v>48</v>
      </c>
      <c r="C63" s="15">
        <v>3.01</v>
      </c>
      <c r="D63" s="14">
        <v>1</v>
      </c>
      <c r="E63" s="30">
        <f>ROUND(C63*D63,2)</f>
        <v>3.01</v>
      </c>
      <c r="F63" s="16">
        <v>0</v>
      </c>
      <c r="G63" s="30">
        <f>ROUND(E63*F63,2)</f>
        <v>0</v>
      </c>
      <c r="H63" s="30">
        <f t="shared" si="3"/>
        <v>3.01</v>
      </c>
    </row>
    <row r="64" spans="1:8" x14ac:dyDescent="0.25">
      <c r="A64" s="14" t="s">
        <v>91</v>
      </c>
      <c r="B64" s="14" t="s">
        <v>48</v>
      </c>
      <c r="C64" s="15">
        <v>24.69</v>
      </c>
      <c r="D64" s="14">
        <v>1</v>
      </c>
      <c r="E64" s="30">
        <f>ROUND(C64*D64,2)</f>
        <v>24.69</v>
      </c>
      <c r="F64" s="16">
        <v>0</v>
      </c>
      <c r="G64" s="30">
        <f>ROUND(E64*F64,2)</f>
        <v>0</v>
      </c>
      <c r="H64" s="30">
        <f t="shared" si="3"/>
        <v>24.69</v>
      </c>
    </row>
    <row r="65" spans="1:8" x14ac:dyDescent="0.25">
      <c r="A65" s="9" t="s">
        <v>49</v>
      </c>
      <c r="B65" s="9" t="s">
        <v>48</v>
      </c>
      <c r="C65" s="10">
        <v>9.33</v>
      </c>
      <c r="D65" s="9">
        <v>1</v>
      </c>
      <c r="E65" s="28">
        <f>ROUND(C65*D65,2)</f>
        <v>9.33</v>
      </c>
      <c r="F65" s="11">
        <v>0</v>
      </c>
      <c r="G65" s="28">
        <f>ROUND(E65*F65,2)</f>
        <v>0</v>
      </c>
      <c r="H65" s="28">
        <f t="shared" si="3"/>
        <v>9.33</v>
      </c>
    </row>
    <row r="66" spans="1:8" x14ac:dyDescent="0.25">
      <c r="A66" s="7" t="s">
        <v>50</v>
      </c>
      <c r="C66" s="30"/>
      <c r="E66" s="30">
        <f>SUM(E13:E65)</f>
        <v>615.24000000000012</v>
      </c>
      <c r="G66" s="12">
        <f>SUM(G13:G65)</f>
        <v>0</v>
      </c>
      <c r="H66" s="12">
        <f t="shared" si="3"/>
        <v>615.24</v>
      </c>
    </row>
    <row r="67" spans="1:8" x14ac:dyDescent="0.25">
      <c r="A67" s="7" t="s">
        <v>51</v>
      </c>
      <c r="C67" s="30"/>
      <c r="E67" s="30">
        <f>+E9-E66</f>
        <v>283.40999999999985</v>
      </c>
      <c r="G67" s="12">
        <f>+G9-G66</f>
        <v>0</v>
      </c>
      <c r="H67" s="12">
        <f t="shared" si="3"/>
        <v>283.41000000000003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7.39</v>
      </c>
      <c r="D70" s="14">
        <v>1</v>
      </c>
      <c r="E70" s="30">
        <f>ROUND(C70*D70,2)</f>
        <v>7.39</v>
      </c>
      <c r="F70" s="16">
        <v>0</v>
      </c>
      <c r="G70" s="30">
        <f>ROUND(E70*F70,2)</f>
        <v>0</v>
      </c>
      <c r="H70" s="30">
        <f t="shared" ref="H70:H75" si="4">ROUND(E70-G70,2)</f>
        <v>7.39</v>
      </c>
    </row>
    <row r="71" spans="1:8" x14ac:dyDescent="0.25">
      <c r="A71" s="14" t="s">
        <v>38</v>
      </c>
      <c r="B71" s="14" t="s">
        <v>48</v>
      </c>
      <c r="C71" s="15">
        <v>17.850000000000001</v>
      </c>
      <c r="D71" s="14">
        <v>1</v>
      </c>
      <c r="E71" s="30">
        <f>ROUND(C71*D71,2)</f>
        <v>17.850000000000001</v>
      </c>
      <c r="F71" s="16">
        <v>0</v>
      </c>
      <c r="G71" s="30">
        <f>ROUND(E71*F71,2)</f>
        <v>0</v>
      </c>
      <c r="H71" s="30">
        <f t="shared" si="4"/>
        <v>17.850000000000001</v>
      </c>
    </row>
    <row r="72" spans="1:8" x14ac:dyDescent="0.25">
      <c r="A72" s="9" t="s">
        <v>91</v>
      </c>
      <c r="B72" s="9" t="s">
        <v>48</v>
      </c>
      <c r="C72" s="10">
        <v>96.04</v>
      </c>
      <c r="D72" s="9">
        <v>1</v>
      </c>
      <c r="E72" s="28">
        <f>ROUND(C72*D72,2)</f>
        <v>96.04</v>
      </c>
      <c r="F72" s="11">
        <v>0</v>
      </c>
      <c r="G72" s="28">
        <f>ROUND(E72*F72,2)</f>
        <v>0</v>
      </c>
      <c r="H72" s="28">
        <f t="shared" si="4"/>
        <v>96.04</v>
      </c>
    </row>
    <row r="73" spans="1:8" x14ac:dyDescent="0.25">
      <c r="A73" s="7" t="s">
        <v>53</v>
      </c>
      <c r="C73" s="30"/>
      <c r="E73" s="30">
        <f>SUM(E70:E72)</f>
        <v>121.28</v>
      </c>
      <c r="G73" s="12">
        <f>SUM(G70:G72)</f>
        <v>0</v>
      </c>
      <c r="H73" s="12">
        <f t="shared" si="4"/>
        <v>121.28</v>
      </c>
    </row>
    <row r="74" spans="1:8" x14ac:dyDescent="0.25">
      <c r="A74" s="7" t="s">
        <v>54</v>
      </c>
      <c r="C74" s="30"/>
      <c r="E74" s="30">
        <f>+E66+E73</f>
        <v>736.5200000000001</v>
      </c>
      <c r="G74" s="12">
        <f>+G66+G73</f>
        <v>0</v>
      </c>
      <c r="H74" s="12">
        <f t="shared" si="4"/>
        <v>736.52</v>
      </c>
    </row>
    <row r="75" spans="1:8" x14ac:dyDescent="0.25">
      <c r="A75" s="7" t="s">
        <v>55</v>
      </c>
      <c r="C75" s="30"/>
      <c r="E75" s="30">
        <f>+E9-E74</f>
        <v>162.12999999999988</v>
      </c>
      <c r="G75" s="12">
        <f>+G9-G74</f>
        <v>0</v>
      </c>
      <c r="H75" s="12">
        <f t="shared" si="4"/>
        <v>162.13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615.24000000000012</v>
      </c>
    </row>
    <row r="100" spans="1:19" x14ac:dyDescent="0.25">
      <c r="A100" s="7" t="s">
        <v>301</v>
      </c>
      <c r="E100" s="34">
        <f>VLOOKUP(A100,$A$1:$H$98,5,FALSE)</f>
        <v>121.28</v>
      </c>
    </row>
    <row r="101" spans="1:19" x14ac:dyDescent="0.25">
      <c r="A101" s="7" t="s">
        <v>302</v>
      </c>
      <c r="E101" s="34">
        <f t="shared" ref="E101:E102" si="5">VLOOKUP(A101,$A$1:$H$98,5,FALSE)</f>
        <v>736.5200000000001</v>
      </c>
    </row>
    <row r="102" spans="1:19" x14ac:dyDescent="0.25">
      <c r="A102" s="7" t="s">
        <v>55</v>
      </c>
      <c r="E102" s="34">
        <f t="shared" si="5"/>
        <v>162.12999999999988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162.12999999999988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162.12999999999988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/>
        <v>-487.47</v>
      </c>
      <c r="C106" s="12">
        <v>-486.92000000000007</v>
      </c>
      <c r="D106" s="12">
        <v>-486.37000000000006</v>
      </c>
      <c r="E106" s="12">
        <v>-485.82000000000005</v>
      </c>
      <c r="F106" s="12">
        <v>-485.27000000000004</v>
      </c>
      <c r="G106" s="12">
        <v>-484.72</v>
      </c>
      <c r="H106" s="12">
        <v>-484.17000000000007</v>
      </c>
      <c r="I106" s="12">
        <v>-483.62000000000006</v>
      </c>
      <c r="K106">
        <f>K107-Calculator!$B$27</f>
        <v>145</v>
      </c>
      <c r="L106" s="12">
        <f t="dataTable" ref="L106:R112" dt2D="1" dtr="1" r1="D8" r2="D7" ca="1"/>
        <v>-531.87000000000012</v>
      </c>
      <c r="M106" s="12">
        <v>-531.32000000000016</v>
      </c>
      <c r="N106" s="12">
        <v>-530.7700000000001</v>
      </c>
      <c r="O106" s="12">
        <v>-530.22000000000014</v>
      </c>
      <c r="P106" s="12">
        <v>-529.67000000000019</v>
      </c>
      <c r="Q106" s="12">
        <v>-529.12000000000012</v>
      </c>
      <c r="R106" s="12">
        <v>-528.57000000000016</v>
      </c>
      <c r="S106" s="12"/>
    </row>
    <row r="107" spans="1:19" x14ac:dyDescent="0.25">
      <c r="A107">
        <f>A108-Calculator!$B$15</f>
        <v>210</v>
      </c>
      <c r="B107" s="12">
        <v>-483.7700000000001</v>
      </c>
      <c r="C107" s="12">
        <v>-483.22000000000014</v>
      </c>
      <c r="D107" s="12">
        <v>-482.67000000000013</v>
      </c>
      <c r="E107" s="12">
        <v>-482.12000000000012</v>
      </c>
      <c r="F107" s="12">
        <v>-481.57000000000011</v>
      </c>
      <c r="G107" s="12">
        <v>-481.0200000000001</v>
      </c>
      <c r="H107" s="12">
        <v>-480.47000000000014</v>
      </c>
      <c r="I107" s="12">
        <v>-479.92000000000013</v>
      </c>
      <c r="K107">
        <f>K108-Calculator!$B$27</f>
        <v>150</v>
      </c>
      <c r="L107" s="12">
        <v>-528.17000000000007</v>
      </c>
      <c r="M107" s="12">
        <v>-527.62000000000012</v>
      </c>
      <c r="N107" s="12">
        <v>-527.07000000000005</v>
      </c>
      <c r="O107" s="12">
        <v>-526.5200000000001</v>
      </c>
      <c r="P107" s="12">
        <v>-525.97</v>
      </c>
      <c r="Q107" s="12">
        <v>-525.42000000000007</v>
      </c>
      <c r="R107" s="12">
        <v>-524.87000000000012</v>
      </c>
      <c r="S107" s="12"/>
    </row>
    <row r="108" spans="1:19" x14ac:dyDescent="0.25">
      <c r="A108">
        <f>A109-Calculator!$B$15</f>
        <v>215</v>
      </c>
      <c r="B108" s="12">
        <v>-480.07000000000005</v>
      </c>
      <c r="C108" s="12">
        <v>-479.5200000000001</v>
      </c>
      <c r="D108" s="12">
        <v>-478.97000000000008</v>
      </c>
      <c r="E108" s="12">
        <v>-478.42000000000007</v>
      </c>
      <c r="F108" s="12">
        <v>-477.87000000000006</v>
      </c>
      <c r="G108" s="12">
        <v>-477.32000000000005</v>
      </c>
      <c r="H108" s="12">
        <v>-476.7700000000001</v>
      </c>
      <c r="I108" s="12">
        <v>-476.22000000000008</v>
      </c>
      <c r="K108">
        <f>K109-Calculator!$B$27</f>
        <v>155</v>
      </c>
      <c r="L108" s="12">
        <v>-524.47</v>
      </c>
      <c r="M108" s="12">
        <v>-523.92000000000007</v>
      </c>
      <c r="N108" s="12">
        <v>-523.37000000000012</v>
      </c>
      <c r="O108" s="12">
        <v>-522.82000000000005</v>
      </c>
      <c r="P108" s="12">
        <v>-522.27</v>
      </c>
      <c r="Q108" s="12">
        <v>-521.72</v>
      </c>
      <c r="R108" s="12">
        <v>-521.17000000000007</v>
      </c>
      <c r="S108" s="12"/>
    </row>
    <row r="109" spans="1:19" x14ac:dyDescent="0.25">
      <c r="A109">
        <f>Calculator!B10</f>
        <v>220</v>
      </c>
      <c r="B109" s="12">
        <v>-476.37000000000012</v>
      </c>
      <c r="C109" s="12">
        <v>-475.82000000000016</v>
      </c>
      <c r="D109" s="12">
        <v>-475.27000000000015</v>
      </c>
      <c r="E109" s="12">
        <v>-474.72000000000014</v>
      </c>
      <c r="F109" s="12">
        <v>-474.17000000000013</v>
      </c>
      <c r="G109" s="12">
        <v>-473.62000000000012</v>
      </c>
      <c r="H109" s="12">
        <v>-473.07000000000016</v>
      </c>
      <c r="I109" s="12">
        <v>-472.52000000000015</v>
      </c>
      <c r="K109">
        <f>Calculator!B22</f>
        <v>160</v>
      </c>
      <c r="L109" s="12">
        <v>-520.7700000000001</v>
      </c>
      <c r="M109" s="12">
        <v>-520.22000000000014</v>
      </c>
      <c r="N109" s="12">
        <v>-519.67000000000007</v>
      </c>
      <c r="O109" s="12">
        <v>-519.12000000000012</v>
      </c>
      <c r="P109" s="12">
        <v>-518.57000000000016</v>
      </c>
      <c r="Q109" s="12">
        <v>-518.0200000000001</v>
      </c>
      <c r="R109" s="12">
        <v>-517.47000000000014</v>
      </c>
      <c r="S109" s="12"/>
    </row>
    <row r="110" spans="1:19" x14ac:dyDescent="0.25">
      <c r="A110">
        <f>A109+Calculator!$B$15</f>
        <v>225</v>
      </c>
      <c r="B110" s="12">
        <v>-472.67000000000007</v>
      </c>
      <c r="C110" s="12">
        <v>-472.12000000000012</v>
      </c>
      <c r="D110" s="12">
        <v>-471.57000000000011</v>
      </c>
      <c r="E110" s="12">
        <v>-471.0200000000001</v>
      </c>
      <c r="F110" s="12">
        <v>-470.47000000000008</v>
      </c>
      <c r="G110" s="12">
        <v>-469.92000000000007</v>
      </c>
      <c r="H110" s="12">
        <v>-469.37000000000012</v>
      </c>
      <c r="I110" s="12">
        <v>-468.82000000000011</v>
      </c>
      <c r="K110">
        <f>K109+Calculator!$B$27</f>
        <v>165</v>
      </c>
      <c r="L110" s="12">
        <v>-517.07000000000005</v>
      </c>
      <c r="M110" s="12">
        <v>-516.5200000000001</v>
      </c>
      <c r="N110" s="12">
        <v>-515.97</v>
      </c>
      <c r="O110" s="12">
        <v>-515.42000000000007</v>
      </c>
      <c r="P110" s="12">
        <v>-514.87000000000012</v>
      </c>
      <c r="Q110" s="12">
        <v>-514.32000000000005</v>
      </c>
      <c r="R110" s="12">
        <v>-513.7700000000001</v>
      </c>
      <c r="S110" s="12"/>
    </row>
    <row r="111" spans="1:19" x14ac:dyDescent="0.25">
      <c r="A111">
        <f>A110+Calculator!$B$15</f>
        <v>230</v>
      </c>
      <c r="B111" s="12">
        <v>-468.97</v>
      </c>
      <c r="C111" s="12">
        <v>-468.42000000000007</v>
      </c>
      <c r="D111" s="12">
        <v>-467.87000000000006</v>
      </c>
      <c r="E111" s="12">
        <v>-467.32000000000005</v>
      </c>
      <c r="F111" s="12">
        <v>-466.77000000000004</v>
      </c>
      <c r="G111" s="12">
        <v>-466.22</v>
      </c>
      <c r="H111" s="12">
        <v>-465.67000000000007</v>
      </c>
      <c r="I111" s="12">
        <v>-465.12000000000006</v>
      </c>
      <c r="K111">
        <f>K110+Calculator!$B$27</f>
        <v>170</v>
      </c>
      <c r="L111" s="12">
        <v>-513.37000000000012</v>
      </c>
      <c r="M111" s="12">
        <v>-512.82000000000016</v>
      </c>
      <c r="N111" s="12">
        <v>-512.27000000000021</v>
      </c>
      <c r="O111" s="12">
        <v>-511.72000000000014</v>
      </c>
      <c r="P111" s="12">
        <v>-511.17000000000013</v>
      </c>
      <c r="Q111" s="12">
        <v>-510.62000000000012</v>
      </c>
      <c r="R111" s="12">
        <v>-510.07000000000016</v>
      </c>
      <c r="S111" s="12"/>
    </row>
    <row r="112" spans="1:19" x14ac:dyDescent="0.25">
      <c r="A112">
        <f>A111+Calculator!$B$15</f>
        <v>235</v>
      </c>
      <c r="B112" s="12">
        <v>-465.2700000000001</v>
      </c>
      <c r="C112" s="12">
        <v>-464.72000000000014</v>
      </c>
      <c r="D112" s="12">
        <v>-464.17000000000013</v>
      </c>
      <c r="E112" s="12">
        <v>-463.62000000000012</v>
      </c>
      <c r="F112" s="12">
        <v>-463.07000000000011</v>
      </c>
      <c r="G112" s="12">
        <v>-462.5200000000001</v>
      </c>
      <c r="H112" s="12">
        <v>-461.97000000000014</v>
      </c>
      <c r="I112" s="12">
        <v>-461.42000000000013</v>
      </c>
      <c r="K112">
        <f>K111+Calculator!$B$27</f>
        <v>175</v>
      </c>
      <c r="L112" s="12">
        <v>-509.67000000000007</v>
      </c>
      <c r="M112" s="12">
        <v>-509.12000000000012</v>
      </c>
      <c r="N112" s="12">
        <v>-508.57000000000011</v>
      </c>
      <c r="O112" s="12">
        <v>-508.0200000000001</v>
      </c>
      <c r="P112" s="12">
        <v>-507.47000000000008</v>
      </c>
      <c r="Q112" s="12">
        <v>-506.92000000000007</v>
      </c>
      <c r="R112" s="12">
        <v>-506.37000000000012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-487.47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-531.87000000000012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-483.22000000000014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-527.62000000000012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-478.97000000000008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-523.37000000000012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-474.72000000000014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-519.12000000000012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-470.47000000000008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-514.87000000000012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-466.22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-510.62000000000012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-461.97000000000014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-506.37000000000012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EC13-90D1-43B7-8F87-BA2F1EC586F4}">
  <dimension ref="A1:S163"/>
  <sheetViews>
    <sheetView topLeftCell="A67" workbookViewId="0">
      <selection activeCell="I2" sqref="I2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230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419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IF(Calculator!B7="Cotton",Calculator!B10,IF(Calculator!B19="Cotton",Calculator!B22,1200))</f>
        <v>1200</v>
      </c>
      <c r="E7" s="30">
        <f>ROUND(C7*D7,2)</f>
        <v>1020</v>
      </c>
      <c r="F7" s="16">
        <v>0</v>
      </c>
      <c r="G7" s="30">
        <f>ROUND(E7*F7,2)</f>
        <v>0</v>
      </c>
      <c r="H7" s="30">
        <f>ROUND(E7-G7,2)</f>
        <v>1020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1198.2</v>
      </c>
      <c r="G9" s="12">
        <f>SUM(G7:G8)</f>
        <v>0</v>
      </c>
      <c r="H9" s="12">
        <f>ROUND(E9-G9,2)</f>
        <v>1198.2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28.933199999999999</v>
      </c>
      <c r="E20" s="30">
        <f>ROUND(C20*D20,2)</f>
        <v>60.76</v>
      </c>
      <c r="F20" s="16">
        <v>0</v>
      </c>
      <c r="G20" s="30">
        <f>ROUND(E20*F20,2)</f>
        <v>0</v>
      </c>
      <c r="H20" s="30">
        <f>ROUND(E20-G20,2)</f>
        <v>60.76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96</v>
      </c>
      <c r="E25" s="30">
        <f t="shared" si="0"/>
        <v>10.56</v>
      </c>
      <c r="F25" s="16">
        <v>0</v>
      </c>
      <c r="G25" s="30">
        <f t="shared" si="1"/>
        <v>0</v>
      </c>
      <c r="H25" s="30">
        <f t="shared" si="2"/>
        <v>10.56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1.5</v>
      </c>
      <c r="E34" s="30">
        <f>ROUND(C34*D34,2)</f>
        <v>22.5</v>
      </c>
      <c r="F34" s="16">
        <v>0</v>
      </c>
      <c r="G34" s="30">
        <f>ROUND(E34*F34,2)</f>
        <v>0</v>
      </c>
      <c r="H34" s="30">
        <f>ROUND(E34-G34,2)</f>
        <v>22.5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418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0.42680000000000001</v>
      </c>
      <c r="E52" s="30">
        <f>ROUND(C52*D52,2)</f>
        <v>6.52</v>
      </c>
      <c r="F52" s="16">
        <v>0</v>
      </c>
      <c r="G52" s="30">
        <f>ROUND(E52*F52,2)</f>
        <v>0</v>
      </c>
      <c r="H52" s="30">
        <f>ROUND(E52-G52,2)</f>
        <v>6.52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0.33100000000000002</v>
      </c>
      <c r="E53" s="30">
        <f>ROUND(C53*D53,2)</f>
        <v>5.05</v>
      </c>
      <c r="F53" s="16">
        <v>0</v>
      </c>
      <c r="G53" s="30">
        <f>ROUND(E53*F53,2)</f>
        <v>0</v>
      </c>
      <c r="H53" s="30">
        <f>ROUND(E53-G53,2)</f>
        <v>5.05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0.20369999999999999</v>
      </c>
      <c r="E55" s="30">
        <f>ROUND(C55*D55,2)</f>
        <v>1.85</v>
      </c>
      <c r="F55" s="16">
        <v>0</v>
      </c>
      <c r="G55" s="30">
        <f>ROUND(E55*F55,2)</f>
        <v>0</v>
      </c>
      <c r="H55" s="30">
        <f>ROUND(E55-G55,2)</f>
        <v>1.85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42</v>
      </c>
      <c r="B57" s="14" t="s">
        <v>39</v>
      </c>
      <c r="C57" s="15">
        <v>9.06</v>
      </c>
      <c r="D57" s="14">
        <v>0.1236</v>
      </c>
      <c r="E57" s="30">
        <f>ROUND(C57*D57,2)</f>
        <v>1.1200000000000001</v>
      </c>
      <c r="F57" s="16">
        <v>0</v>
      </c>
      <c r="G57" s="30">
        <f>ROUND(E57*F57,2)</f>
        <v>0</v>
      </c>
      <c r="H57" s="30">
        <f>ROUND(E57-G57,2)</f>
        <v>1.1200000000000001</v>
      </c>
    </row>
    <row r="58" spans="1:8" x14ac:dyDescent="0.25">
      <c r="A58" s="14" t="s">
        <v>91</v>
      </c>
      <c r="B58" s="14" t="s">
        <v>39</v>
      </c>
      <c r="C58" s="15">
        <v>9.06</v>
      </c>
      <c r="D58" s="14">
        <v>0.25159999999999999</v>
      </c>
      <c r="E58" s="30">
        <f>ROUND(C58*D58,2)</f>
        <v>2.2799999999999998</v>
      </c>
      <c r="F58" s="16">
        <v>0</v>
      </c>
      <c r="G58" s="30">
        <f>ROUND(E58*F58,2)</f>
        <v>0</v>
      </c>
      <c r="H58" s="30">
        <f>ROUND(E58-G58,2)</f>
        <v>2.2799999999999998</v>
      </c>
    </row>
    <row r="59" spans="1:8" x14ac:dyDescent="0.25">
      <c r="A59" s="14" t="s">
        <v>44</v>
      </c>
      <c r="B59" s="14" t="s">
        <v>39</v>
      </c>
      <c r="C59" s="15">
        <v>15.31</v>
      </c>
      <c r="D59" s="14">
        <v>0.60629999999999995</v>
      </c>
      <c r="E59" s="30">
        <f>ROUND(C59*D59,2)</f>
        <v>9.2799999999999994</v>
      </c>
      <c r="F59" s="16">
        <v>0</v>
      </c>
      <c r="G59" s="30">
        <f>ROUND(E59*F59,2)</f>
        <v>0</v>
      </c>
      <c r="H59" s="30">
        <f>ROUND(E59-G59,2)</f>
        <v>9.2799999999999994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2.36</v>
      </c>
      <c r="D61" s="14">
        <v>6.5911999999999997</v>
      </c>
      <c r="E61" s="30">
        <f>ROUND(C61*D61,2)</f>
        <v>15.56</v>
      </c>
      <c r="F61" s="16">
        <v>0</v>
      </c>
      <c r="G61" s="30">
        <f>ROUND(E61*F61,2)</f>
        <v>0</v>
      </c>
      <c r="H61" s="30">
        <f>ROUND(E61-G61,2)</f>
        <v>15.56</v>
      </c>
    </row>
    <row r="62" spans="1:8" x14ac:dyDescent="0.25">
      <c r="A62" s="14" t="s">
        <v>91</v>
      </c>
      <c r="B62" s="14" t="s">
        <v>19</v>
      </c>
      <c r="C62" s="15">
        <v>2.36</v>
      </c>
      <c r="D62" s="14">
        <v>5.8625999999999996</v>
      </c>
      <c r="E62" s="30">
        <f>ROUND(C62*D62,2)</f>
        <v>13.84</v>
      </c>
      <c r="F62" s="16">
        <v>0</v>
      </c>
      <c r="G62" s="30">
        <f>ROUND(E62*F62,2)</f>
        <v>0</v>
      </c>
      <c r="H62" s="30">
        <f>ROUND(E62-G62,2)</f>
        <v>13.84</v>
      </c>
    </row>
    <row r="63" spans="1:8" x14ac:dyDescent="0.25">
      <c r="A63" s="14" t="s">
        <v>164</v>
      </c>
      <c r="B63" s="14" t="s">
        <v>19</v>
      </c>
      <c r="C63" s="15">
        <v>2.36</v>
      </c>
      <c r="D63" s="14">
        <v>11.2011</v>
      </c>
      <c r="E63" s="30">
        <f>ROUND(C63*D63,2)</f>
        <v>26.43</v>
      </c>
      <c r="F63" s="16">
        <v>0</v>
      </c>
      <c r="G63" s="30">
        <f>ROUND(E63*F63,2)</f>
        <v>0</v>
      </c>
      <c r="H63" s="30">
        <f>ROUND(E63-G63,2)</f>
        <v>26.43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8.18</v>
      </c>
      <c r="D65" s="14">
        <v>1</v>
      </c>
      <c r="E65" s="30">
        <f>ROUND(C65*D65,2)</f>
        <v>8.18</v>
      </c>
      <c r="F65" s="16">
        <v>0</v>
      </c>
      <c r="G65" s="30">
        <f>ROUND(E65*F65,2)</f>
        <v>0</v>
      </c>
      <c r="H65" s="30">
        <f t="shared" ref="H65:H71" si="3">ROUND(E65-G65,2)</f>
        <v>8.18</v>
      </c>
    </row>
    <row r="66" spans="1:8" x14ac:dyDescent="0.25">
      <c r="A66" s="14" t="s">
        <v>38</v>
      </c>
      <c r="B66" s="14" t="s">
        <v>48</v>
      </c>
      <c r="C66" s="15">
        <v>4.3</v>
      </c>
      <c r="D66" s="14">
        <v>1</v>
      </c>
      <c r="E66" s="30">
        <f>ROUND(C66*D66,2)</f>
        <v>4.3</v>
      </c>
      <c r="F66" s="16">
        <v>0</v>
      </c>
      <c r="G66" s="30">
        <f>ROUND(E66*F66,2)</f>
        <v>0</v>
      </c>
      <c r="H66" s="30">
        <f t="shared" si="3"/>
        <v>4.3</v>
      </c>
    </row>
    <row r="67" spans="1:8" x14ac:dyDescent="0.25">
      <c r="A67" s="14" t="s">
        <v>91</v>
      </c>
      <c r="B67" s="14" t="s">
        <v>48</v>
      </c>
      <c r="C67" s="15">
        <v>24.8</v>
      </c>
      <c r="D67" s="14">
        <v>1</v>
      </c>
      <c r="E67" s="30">
        <f>ROUND(C67*D67,2)</f>
        <v>24.8</v>
      </c>
      <c r="F67" s="16">
        <v>0</v>
      </c>
      <c r="G67" s="30">
        <f>ROUND(E67*F67,2)</f>
        <v>0</v>
      </c>
      <c r="H67" s="30">
        <f t="shared" si="3"/>
        <v>24.8</v>
      </c>
    </row>
    <row r="68" spans="1:8" x14ac:dyDescent="0.25">
      <c r="A68" s="14" t="s">
        <v>164</v>
      </c>
      <c r="B68" s="14" t="s">
        <v>48</v>
      </c>
      <c r="C68" s="15">
        <v>21.95</v>
      </c>
      <c r="D68" s="14">
        <v>1</v>
      </c>
      <c r="E68" s="30">
        <f>ROUND(C68*D68,2)</f>
        <v>21.95</v>
      </c>
      <c r="F68" s="16">
        <v>0</v>
      </c>
      <c r="G68" s="30">
        <f>ROUND(E68*F68,2)</f>
        <v>0</v>
      </c>
      <c r="H68" s="30">
        <f t="shared" si="3"/>
        <v>21.95</v>
      </c>
    </row>
    <row r="69" spans="1:8" x14ac:dyDescent="0.25">
      <c r="A69" s="9" t="s">
        <v>49</v>
      </c>
      <c r="B69" s="9" t="s">
        <v>48</v>
      </c>
      <c r="C69" s="10">
        <v>11.02</v>
      </c>
      <c r="D69" s="9">
        <v>1</v>
      </c>
      <c r="E69" s="28">
        <f>ROUND(C69*D69,2)</f>
        <v>11.02</v>
      </c>
      <c r="F69" s="11">
        <v>0</v>
      </c>
      <c r="G69" s="28">
        <f>ROUND(E69*F69,2)</f>
        <v>0</v>
      </c>
      <c r="H69" s="28">
        <f t="shared" si="3"/>
        <v>11.02</v>
      </c>
    </row>
    <row r="70" spans="1:8" x14ac:dyDescent="0.25">
      <c r="A70" s="7" t="s">
        <v>50</v>
      </c>
      <c r="C70" s="30"/>
      <c r="E70" s="30">
        <f>SUM(E13:E69)</f>
        <v>742.24999999999977</v>
      </c>
      <c r="G70" s="12">
        <f>SUM(G13:G69)</f>
        <v>0</v>
      </c>
      <c r="H70" s="12">
        <f t="shared" si="3"/>
        <v>742.25</v>
      </c>
    </row>
    <row r="71" spans="1:8" x14ac:dyDescent="0.25">
      <c r="A71" s="7" t="s">
        <v>51</v>
      </c>
      <c r="C71" s="30"/>
      <c r="E71" s="30">
        <f>+E9-E70</f>
        <v>455.95000000000027</v>
      </c>
      <c r="G71" s="12">
        <f>+G9-G70</f>
        <v>0</v>
      </c>
      <c r="H71" s="12">
        <f t="shared" si="3"/>
        <v>455.95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10.66</v>
      </c>
      <c r="D74" s="14">
        <v>1</v>
      </c>
      <c r="E74" s="30">
        <f>ROUND(C74*D74,2)</f>
        <v>10.66</v>
      </c>
      <c r="F74" s="16">
        <v>0</v>
      </c>
      <c r="G74" s="30">
        <f>ROUND(E74*F74,2)</f>
        <v>0</v>
      </c>
      <c r="H74" s="30">
        <f t="shared" ref="H74:H80" si="4">ROUND(E74-G74,2)</f>
        <v>10.66</v>
      </c>
    </row>
    <row r="75" spans="1:8" x14ac:dyDescent="0.25">
      <c r="A75" s="14" t="s">
        <v>38</v>
      </c>
      <c r="B75" s="14" t="s">
        <v>48</v>
      </c>
      <c r="C75" s="15">
        <v>25.49</v>
      </c>
      <c r="D75" s="14">
        <v>1</v>
      </c>
      <c r="E75" s="30">
        <f>ROUND(C75*D75,2)</f>
        <v>25.49</v>
      </c>
      <c r="F75" s="16">
        <v>0</v>
      </c>
      <c r="G75" s="30">
        <f>ROUND(E75*F75,2)</f>
        <v>0</v>
      </c>
      <c r="H75" s="30">
        <f t="shared" si="4"/>
        <v>25.49</v>
      </c>
    </row>
    <row r="76" spans="1:8" x14ac:dyDescent="0.25">
      <c r="A76" s="14" t="s">
        <v>91</v>
      </c>
      <c r="B76" s="14" t="s">
        <v>48</v>
      </c>
      <c r="C76" s="15">
        <v>96.67</v>
      </c>
      <c r="D76" s="14">
        <v>1</v>
      </c>
      <c r="E76" s="30">
        <f>ROUND(C76*D76,2)</f>
        <v>96.67</v>
      </c>
      <c r="F76" s="16">
        <v>0</v>
      </c>
      <c r="G76" s="30">
        <f>ROUND(E76*F76,2)</f>
        <v>0</v>
      </c>
      <c r="H76" s="30">
        <f t="shared" si="4"/>
        <v>96.67</v>
      </c>
    </row>
    <row r="77" spans="1:8" x14ac:dyDescent="0.25">
      <c r="A77" s="9" t="s">
        <v>164</v>
      </c>
      <c r="B77" s="9" t="s">
        <v>48</v>
      </c>
      <c r="C77" s="10">
        <v>68.7</v>
      </c>
      <c r="D77" s="9">
        <v>1</v>
      </c>
      <c r="E77" s="28">
        <f>ROUND(C77*D77,2)</f>
        <v>68.7</v>
      </c>
      <c r="F77" s="11">
        <v>0</v>
      </c>
      <c r="G77" s="28">
        <f>ROUND(E77*F77,2)</f>
        <v>0</v>
      </c>
      <c r="H77" s="28">
        <f t="shared" si="4"/>
        <v>68.7</v>
      </c>
    </row>
    <row r="78" spans="1:8" x14ac:dyDescent="0.25">
      <c r="A78" s="7" t="s">
        <v>53</v>
      </c>
      <c r="C78" s="30"/>
      <c r="E78" s="30">
        <f>SUM(E74:E77)</f>
        <v>201.51999999999998</v>
      </c>
      <c r="G78" s="12">
        <f>SUM(G74:G77)</f>
        <v>0</v>
      </c>
      <c r="H78" s="12">
        <f t="shared" si="4"/>
        <v>201.52</v>
      </c>
    </row>
    <row r="79" spans="1:8" x14ac:dyDescent="0.25">
      <c r="A79" s="7" t="s">
        <v>54</v>
      </c>
      <c r="C79" s="30"/>
      <c r="E79" s="30">
        <f>+E70+E78</f>
        <v>943.76999999999975</v>
      </c>
      <c r="G79" s="12">
        <f>+G70+G78</f>
        <v>0</v>
      </c>
      <c r="H79" s="12">
        <f t="shared" si="4"/>
        <v>943.77</v>
      </c>
    </row>
    <row r="80" spans="1:8" x14ac:dyDescent="0.25">
      <c r="A80" s="7" t="s">
        <v>55</v>
      </c>
      <c r="C80" s="30"/>
      <c r="E80" s="30">
        <f>+E9-E79</f>
        <v>254.43000000000029</v>
      </c>
      <c r="G80" s="12">
        <f>+G9-G79</f>
        <v>0</v>
      </c>
      <c r="H80" s="12">
        <f t="shared" si="4"/>
        <v>254.43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403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19" x14ac:dyDescent="0.25">
      <c r="A99" s="7" t="s">
        <v>50</v>
      </c>
      <c r="E99" s="34">
        <f>VLOOKUP(A99,$A$1:$H$98,5,FALSE)</f>
        <v>742.24999999999977</v>
      </c>
    </row>
    <row r="100" spans="1:19" x14ac:dyDescent="0.25">
      <c r="A100" s="7" t="s">
        <v>301</v>
      </c>
      <c r="E100" s="34">
        <f>VLOOKUP(A100,$A$1:$H$98,5,FALSE)</f>
        <v>201.51999999999998</v>
      </c>
    </row>
    <row r="101" spans="1:19" x14ac:dyDescent="0.25">
      <c r="A101" s="7" t="s">
        <v>302</v>
      </c>
      <c r="E101" s="34">
        <f t="shared" ref="E101:E102" si="5">VLOOKUP(A101,$A$1:$H$98,5,FALSE)</f>
        <v>943.76999999999975</v>
      </c>
    </row>
    <row r="102" spans="1:19" x14ac:dyDescent="0.25">
      <c r="A102" s="7" t="s">
        <v>55</v>
      </c>
      <c r="E102" s="34">
        <f t="shared" si="5"/>
        <v>254.43000000000029</v>
      </c>
    </row>
    <row r="103" spans="1:19" x14ac:dyDescent="0.25">
      <c r="A103" s="39" t="s">
        <v>263</v>
      </c>
    </row>
    <row r="104" spans="1:19" x14ac:dyDescent="0.25">
      <c r="A104" s="39" t="s">
        <v>263</v>
      </c>
      <c r="K104" s="39" t="s">
        <v>264</v>
      </c>
    </row>
    <row r="105" spans="1:19" x14ac:dyDescent="0.25">
      <c r="A105" s="34">
        <f>E102</f>
        <v>254.43000000000029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254.43000000000029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-661.7199999999998</v>
      </c>
      <c r="C106" s="12">
        <v>-661.16999999999985</v>
      </c>
      <c r="D106" s="12">
        <v>-660.61999999999989</v>
      </c>
      <c r="E106" s="12">
        <v>-660.06999999999982</v>
      </c>
      <c r="F106" s="12">
        <v>-659.51999999999975</v>
      </c>
      <c r="G106" s="12">
        <v>-658.9699999999998</v>
      </c>
      <c r="H106" s="12">
        <v>-658.41999999999985</v>
      </c>
      <c r="I106" s="12">
        <v>-657.86999999999989</v>
      </c>
      <c r="K106">
        <f>K107-Calculator!$B$27</f>
        <v>145</v>
      </c>
      <c r="L106" s="12">
        <f t="dataTable" ref="L106:R112" dt2D="1" dtr="1" r1="D8" r2="D7"/>
        <v>-706.11999999999978</v>
      </c>
      <c r="M106" s="12">
        <v>-705.56999999999982</v>
      </c>
      <c r="N106" s="12">
        <v>-705.01999999999975</v>
      </c>
      <c r="O106" s="12">
        <v>-704.4699999999998</v>
      </c>
      <c r="P106" s="12">
        <v>-703.91999999999985</v>
      </c>
      <c r="Q106" s="12">
        <v>-703.36999999999978</v>
      </c>
      <c r="R106" s="12">
        <v>-702.81999999999982</v>
      </c>
      <c r="S106" s="12"/>
    </row>
    <row r="107" spans="1:19" x14ac:dyDescent="0.25">
      <c r="A107">
        <f>A108-Calculator!$B$15</f>
        <v>210</v>
      </c>
      <c r="B107" s="12">
        <v>-658.01999999999987</v>
      </c>
      <c r="C107" s="12">
        <v>-657.46999999999991</v>
      </c>
      <c r="D107" s="12">
        <v>-656.91999999999985</v>
      </c>
      <c r="E107" s="12">
        <v>-656.36999999999989</v>
      </c>
      <c r="F107" s="12">
        <v>-655.81999999999994</v>
      </c>
      <c r="G107" s="12">
        <v>-655.26999999999987</v>
      </c>
      <c r="H107" s="12">
        <v>-654.71999999999991</v>
      </c>
      <c r="I107" s="12">
        <v>-654.16999999999985</v>
      </c>
      <c r="K107">
        <f>K108-Calculator!$B$27</f>
        <v>150</v>
      </c>
      <c r="L107" s="12">
        <v>-702.41999999999985</v>
      </c>
      <c r="M107" s="12">
        <v>-701.86999999999989</v>
      </c>
      <c r="N107" s="12">
        <v>-701.31999999999982</v>
      </c>
      <c r="O107" s="12">
        <v>-700.76999999999987</v>
      </c>
      <c r="P107" s="12">
        <v>-700.2199999999998</v>
      </c>
      <c r="Q107" s="12">
        <v>-699.66999999999985</v>
      </c>
      <c r="R107" s="12">
        <v>-699.11999999999989</v>
      </c>
      <c r="S107" s="12"/>
    </row>
    <row r="108" spans="1:19" x14ac:dyDescent="0.25">
      <c r="A108">
        <f>A109-Calculator!$B$15</f>
        <v>215</v>
      </c>
      <c r="B108" s="12">
        <v>-654.31999999999982</v>
      </c>
      <c r="C108" s="12">
        <v>-653.76999999999987</v>
      </c>
      <c r="D108" s="12">
        <v>-653.2199999999998</v>
      </c>
      <c r="E108" s="12">
        <v>-652.66999999999985</v>
      </c>
      <c r="F108" s="12">
        <v>-652.11999999999989</v>
      </c>
      <c r="G108" s="12">
        <v>-651.56999999999982</v>
      </c>
      <c r="H108" s="12">
        <v>-651.01999999999987</v>
      </c>
      <c r="I108" s="12">
        <v>-650.4699999999998</v>
      </c>
      <c r="K108">
        <f>K109-Calculator!$B$27</f>
        <v>155</v>
      </c>
      <c r="L108" s="12">
        <v>-698.7199999999998</v>
      </c>
      <c r="M108" s="12">
        <v>-698.16999999999985</v>
      </c>
      <c r="N108" s="12">
        <v>-697.61999999999989</v>
      </c>
      <c r="O108" s="12">
        <v>-697.06999999999982</v>
      </c>
      <c r="P108" s="12">
        <v>-696.51999999999975</v>
      </c>
      <c r="Q108" s="12">
        <v>-695.9699999999998</v>
      </c>
      <c r="R108" s="12">
        <v>-695.41999999999985</v>
      </c>
      <c r="S108" s="12"/>
    </row>
    <row r="109" spans="1:19" x14ac:dyDescent="0.25">
      <c r="A109">
        <f>Calculator!B10</f>
        <v>220</v>
      </c>
      <c r="B109" s="12">
        <v>-650.61999999999978</v>
      </c>
      <c r="C109" s="12">
        <v>-650.06999999999982</v>
      </c>
      <c r="D109" s="12">
        <v>-649.51999999999975</v>
      </c>
      <c r="E109" s="12">
        <v>-648.9699999999998</v>
      </c>
      <c r="F109" s="12">
        <v>-648.41999999999985</v>
      </c>
      <c r="G109" s="12">
        <v>-647.86999999999978</v>
      </c>
      <c r="H109" s="12">
        <v>-647.31999999999982</v>
      </c>
      <c r="I109" s="12">
        <v>-646.76999999999975</v>
      </c>
      <c r="K109">
        <f>Calculator!B22</f>
        <v>160</v>
      </c>
      <c r="L109" s="12">
        <v>-695.01999999999987</v>
      </c>
      <c r="M109" s="12">
        <v>-694.46999999999991</v>
      </c>
      <c r="N109" s="12">
        <v>-693.91999999999985</v>
      </c>
      <c r="O109" s="12">
        <v>-693.36999999999989</v>
      </c>
      <c r="P109" s="12">
        <v>-692.81999999999994</v>
      </c>
      <c r="Q109" s="12">
        <v>-692.26999999999987</v>
      </c>
      <c r="R109" s="12">
        <v>-691.71999999999991</v>
      </c>
      <c r="S109" s="12"/>
    </row>
    <row r="110" spans="1:19" x14ac:dyDescent="0.25">
      <c r="A110">
        <f>A109+Calculator!$B$15</f>
        <v>225</v>
      </c>
      <c r="B110" s="12">
        <v>-646.91999999999985</v>
      </c>
      <c r="C110" s="12">
        <v>-646.36999999999989</v>
      </c>
      <c r="D110" s="12">
        <v>-645.81999999999994</v>
      </c>
      <c r="E110" s="12">
        <v>-645.26999999999987</v>
      </c>
      <c r="F110" s="12">
        <v>-644.7199999999998</v>
      </c>
      <c r="G110" s="12">
        <v>-644.16999999999985</v>
      </c>
      <c r="H110" s="12">
        <v>-643.61999999999989</v>
      </c>
      <c r="I110" s="12">
        <v>-643.06999999999994</v>
      </c>
      <c r="K110">
        <f>K109+Calculator!$B$27</f>
        <v>165</v>
      </c>
      <c r="L110" s="12">
        <v>-691.31999999999982</v>
      </c>
      <c r="M110" s="12">
        <v>-690.76999999999987</v>
      </c>
      <c r="N110" s="12">
        <v>-690.2199999999998</v>
      </c>
      <c r="O110" s="12">
        <v>-689.66999999999985</v>
      </c>
      <c r="P110" s="12">
        <v>-689.11999999999989</v>
      </c>
      <c r="Q110" s="12">
        <v>-688.56999999999982</v>
      </c>
      <c r="R110" s="12">
        <v>-688.01999999999987</v>
      </c>
      <c r="S110" s="12"/>
    </row>
    <row r="111" spans="1:19" x14ac:dyDescent="0.25">
      <c r="A111">
        <f>A110+Calculator!$B$15</f>
        <v>230</v>
      </c>
      <c r="B111" s="12">
        <v>-643.2199999999998</v>
      </c>
      <c r="C111" s="12">
        <v>-642.66999999999985</v>
      </c>
      <c r="D111" s="12">
        <v>-642.11999999999989</v>
      </c>
      <c r="E111" s="12">
        <v>-641.56999999999982</v>
      </c>
      <c r="F111" s="12">
        <v>-641.01999999999975</v>
      </c>
      <c r="G111" s="12">
        <v>-640.4699999999998</v>
      </c>
      <c r="H111" s="12">
        <v>-639.91999999999985</v>
      </c>
      <c r="I111" s="12">
        <v>-639.36999999999989</v>
      </c>
      <c r="K111">
        <f>K110+Calculator!$B$27</f>
        <v>170</v>
      </c>
      <c r="L111" s="12">
        <v>-687.61999999999978</v>
      </c>
      <c r="M111" s="12">
        <v>-687.06999999999982</v>
      </c>
      <c r="N111" s="12">
        <v>-686.51999999999975</v>
      </c>
      <c r="O111" s="12">
        <v>-685.9699999999998</v>
      </c>
      <c r="P111" s="12">
        <v>-685.41999999999985</v>
      </c>
      <c r="Q111" s="12">
        <v>-684.86999999999978</v>
      </c>
      <c r="R111" s="12">
        <v>-684.31999999999982</v>
      </c>
      <c r="S111" s="12"/>
    </row>
    <row r="112" spans="1:19" x14ac:dyDescent="0.25">
      <c r="A112">
        <f>A111+Calculator!$B$15</f>
        <v>235</v>
      </c>
      <c r="B112" s="12">
        <v>-639.51999999999987</v>
      </c>
      <c r="C112" s="12">
        <v>-638.96999999999991</v>
      </c>
      <c r="D112" s="12">
        <v>-638.41999999999985</v>
      </c>
      <c r="E112" s="12">
        <v>-637.86999999999989</v>
      </c>
      <c r="F112" s="12">
        <v>-637.31999999999994</v>
      </c>
      <c r="G112" s="12">
        <v>-636.76999999999987</v>
      </c>
      <c r="H112" s="12">
        <v>-636.21999999999991</v>
      </c>
      <c r="I112" s="12">
        <v>-635.66999999999985</v>
      </c>
      <c r="K112">
        <f>K111+Calculator!$B$27</f>
        <v>175</v>
      </c>
      <c r="L112" s="12">
        <v>-683.91999999999985</v>
      </c>
      <c r="M112" s="12">
        <v>-683.36999999999989</v>
      </c>
      <c r="N112" s="12">
        <v>-682.81999999999994</v>
      </c>
      <c r="O112" s="12">
        <v>-682.26999999999987</v>
      </c>
      <c r="P112" s="12">
        <v>-681.7199999999998</v>
      </c>
      <c r="Q112" s="12">
        <v>-681.16999999999985</v>
      </c>
      <c r="R112" s="12">
        <v>-680.61999999999989</v>
      </c>
      <c r="S112" s="12"/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-661.7199999999998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-706.11999999999978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-657.46999999999991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-701.86999999999989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-653.2199999999998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-697.61999999999989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-648.9699999999998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-693.36999999999989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-644.7199999999998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-689.11999999999989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-640.4699999999998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-684.86999999999978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-636.21999999999991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-680.61999999999989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541E-158D-4FCB-9DB7-7848D7D7E1A1}">
  <dimension ref="A1:R122"/>
  <sheetViews>
    <sheetView topLeftCell="A97" workbookViewId="0">
      <selection activeCell="O108" sqref="O108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  <col min="12" max="12" width="14.85546875" bestFit="1" customWidth="1"/>
    <col min="13" max="13" width="10.85546875" customWidth="1"/>
    <col min="14" max="14" width="12" customWidth="1"/>
    <col min="15" max="15" width="10.28515625" customWidth="1"/>
    <col min="16" max="16" width="11.5703125" customWidth="1"/>
    <col min="17" max="17" width="10.42578125" customWidth="1"/>
    <col min="18" max="18" width="11.7109375" customWidth="1"/>
  </cols>
  <sheetData>
    <row r="1" spans="1:8" x14ac:dyDescent="0.25">
      <c r="A1" s="59" t="s">
        <v>231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IF(Calculator!B7="Cotton",Calculator!B10,IF(Calculator!B19="Cotton",Calculator!B22,1200))</f>
        <v>1200</v>
      </c>
      <c r="E7" s="30">
        <f>ROUND(C7*D7,2)</f>
        <v>1020</v>
      </c>
      <c r="F7" s="16">
        <v>0</v>
      </c>
      <c r="G7" s="30">
        <f>ROUND(E7*F7,2)</f>
        <v>0</v>
      </c>
      <c r="H7" s="30">
        <f>ROUND(E7-G7,2)</f>
        <v>1020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1198.2</v>
      </c>
      <c r="G9" s="12">
        <f>SUM(G7:G8)</f>
        <v>0</v>
      </c>
      <c r="H9" s="12">
        <f>ROUND(E9-G9,2)</f>
        <v>1198.2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5.25</v>
      </c>
      <c r="E14" s="30">
        <f>ROUND(C14*D14,2)</f>
        <v>29.4</v>
      </c>
      <c r="F14" s="16">
        <v>0</v>
      </c>
      <c r="G14" s="30">
        <f>ROUND(E14*F14,2)</f>
        <v>0</v>
      </c>
      <c r="H14" s="30">
        <f>ROUND(E14-G14,2)</f>
        <v>29.4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34.358199999999997</v>
      </c>
      <c r="E23" s="30">
        <f>ROUND(C23*D23,2)</f>
        <v>72.150000000000006</v>
      </c>
      <c r="F23" s="16">
        <v>0</v>
      </c>
      <c r="G23" s="30">
        <f>ROUND(E23*F23,2)</f>
        <v>0</v>
      </c>
      <c r="H23" s="30">
        <f>ROUND(E23-G23,2)</f>
        <v>72.150000000000006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32</v>
      </c>
      <c r="E28" s="30">
        <f t="shared" si="0"/>
        <v>3.52</v>
      </c>
      <c r="F28" s="16">
        <v>0</v>
      </c>
      <c r="G28" s="30">
        <f t="shared" si="1"/>
        <v>0</v>
      </c>
      <c r="H28" s="30">
        <f t="shared" si="2"/>
        <v>3.52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425</v>
      </c>
      <c r="B32" s="14" t="s">
        <v>26</v>
      </c>
      <c r="C32" s="15">
        <v>3.49</v>
      </c>
      <c r="D32" s="14">
        <v>7</v>
      </c>
      <c r="E32" s="30">
        <f t="shared" si="0"/>
        <v>24.43</v>
      </c>
      <c r="F32" s="16">
        <v>0</v>
      </c>
      <c r="G32" s="30">
        <f t="shared" si="1"/>
        <v>0</v>
      </c>
      <c r="H32" s="30">
        <f t="shared" si="2"/>
        <v>24.43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2</v>
      </c>
      <c r="E37" s="30">
        <f t="shared" si="3"/>
        <v>9.94</v>
      </c>
      <c r="F37" s="16">
        <v>0</v>
      </c>
      <c r="G37" s="30">
        <f t="shared" si="4"/>
        <v>0</v>
      </c>
      <c r="H37" s="30">
        <f t="shared" si="5"/>
        <v>9.94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426</v>
      </c>
      <c r="B45" s="14" t="s">
        <v>60</v>
      </c>
      <c r="C45" s="15">
        <v>2.59</v>
      </c>
      <c r="D45" s="14">
        <v>45</v>
      </c>
      <c r="E45" s="30">
        <f>ROUND(C45*D45,2)</f>
        <v>116.55</v>
      </c>
      <c r="F45" s="16">
        <v>0</v>
      </c>
      <c r="G45" s="30">
        <f>ROUND(E45*F45,2)</f>
        <v>0</v>
      </c>
      <c r="H45" s="30">
        <f>ROUND(E45-G45,2)</f>
        <v>116.55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48</v>
      </c>
      <c r="E47" s="30">
        <f>ROUND(C47*D47,2)</f>
        <v>10.08</v>
      </c>
      <c r="F47" s="16">
        <v>0</v>
      </c>
      <c r="G47" s="30">
        <f>ROUND(E47*F47,2)</f>
        <v>0</v>
      </c>
      <c r="H47" s="30">
        <f>ROUND(E47-G47,2)</f>
        <v>10.08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0.39929999999999999</v>
      </c>
      <c r="E61" s="30">
        <f>ROUND(C61*D61,2)</f>
        <v>6.1</v>
      </c>
      <c r="F61" s="16">
        <v>0</v>
      </c>
      <c r="G61" s="30">
        <f>ROUND(E61*F61,2)</f>
        <v>0</v>
      </c>
      <c r="H61" s="30">
        <f>ROUND(E61-G61,2)</f>
        <v>6.1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0.20760000000000001</v>
      </c>
      <c r="E62" s="30">
        <f>ROUND(C62*D62,2)</f>
        <v>3.17</v>
      </c>
      <c r="F62" s="16">
        <v>0</v>
      </c>
      <c r="G62" s="30">
        <f>ROUND(E62*F62,2)</f>
        <v>0</v>
      </c>
      <c r="H62" s="30">
        <f>ROUND(E62-G62,2)</f>
        <v>3.17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0.1236</v>
      </c>
      <c r="E64" s="30">
        <f>ROUND(C64*D64,2)</f>
        <v>1.1200000000000001</v>
      </c>
      <c r="F64" s="16">
        <v>0</v>
      </c>
      <c r="G64" s="30">
        <f>ROUND(E64*F64,2)</f>
        <v>0</v>
      </c>
      <c r="H64" s="30">
        <f>ROUND(E64-G64,2)</f>
        <v>1.1200000000000001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15.24</v>
      </c>
      <c r="D66" s="14">
        <v>0.48549999999999999</v>
      </c>
      <c r="E66" s="30">
        <f>ROUND(C66*D66,2)</f>
        <v>7.4</v>
      </c>
      <c r="F66" s="16">
        <v>0</v>
      </c>
      <c r="G66" s="30">
        <f>ROUND(E66*F66,2)</f>
        <v>0</v>
      </c>
      <c r="H66" s="30">
        <f>ROUND(E66-G66,2)</f>
        <v>7.4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2.36</v>
      </c>
      <c r="D68" s="14">
        <v>6.1665000000000001</v>
      </c>
      <c r="E68" s="30">
        <f>ROUND(C68*D68,2)</f>
        <v>14.55</v>
      </c>
      <c r="F68" s="16">
        <v>0</v>
      </c>
      <c r="G68" s="30">
        <f>ROUND(E68*F68,2)</f>
        <v>0</v>
      </c>
      <c r="H68" s="30">
        <f>ROUND(E68-G68,2)</f>
        <v>14.55</v>
      </c>
    </row>
    <row r="69" spans="1:8" x14ac:dyDescent="0.25">
      <c r="A69" s="14" t="s">
        <v>91</v>
      </c>
      <c r="B69" s="14" t="s">
        <v>19</v>
      </c>
      <c r="C69" s="15">
        <v>2.36</v>
      </c>
      <c r="D69" s="14">
        <v>4.8836000000000004</v>
      </c>
      <c r="E69" s="30">
        <f>ROUND(C69*D69,2)</f>
        <v>11.53</v>
      </c>
      <c r="F69" s="16">
        <v>0</v>
      </c>
      <c r="G69" s="30">
        <f>ROUND(E69*F69,2)</f>
        <v>0</v>
      </c>
      <c r="H69" s="30">
        <f>ROUND(E69-G69,2)</f>
        <v>11.53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7.97</v>
      </c>
      <c r="D71" s="14">
        <v>1</v>
      </c>
      <c r="E71" s="30">
        <f>ROUND(C71*D71,2)</f>
        <v>7.97</v>
      </c>
      <c r="F71" s="16">
        <v>0</v>
      </c>
      <c r="G71" s="30">
        <f>ROUND(E71*F71,2)</f>
        <v>0</v>
      </c>
      <c r="H71" s="30">
        <f t="shared" ref="H71:H76" si="6">ROUND(E71-G71,2)</f>
        <v>7.97</v>
      </c>
    </row>
    <row r="72" spans="1:8" x14ac:dyDescent="0.25">
      <c r="A72" s="14" t="s">
        <v>38</v>
      </c>
      <c r="B72" s="14" t="s">
        <v>48</v>
      </c>
      <c r="C72" s="15">
        <v>4.03</v>
      </c>
      <c r="D72" s="14">
        <v>1</v>
      </c>
      <c r="E72" s="30">
        <f>ROUND(C72*D72,2)</f>
        <v>4.03</v>
      </c>
      <c r="F72" s="16">
        <v>0</v>
      </c>
      <c r="G72" s="30">
        <f>ROUND(E72*F72,2)</f>
        <v>0</v>
      </c>
      <c r="H72" s="30">
        <f t="shared" si="6"/>
        <v>4.03</v>
      </c>
    </row>
    <row r="73" spans="1:8" x14ac:dyDescent="0.25">
      <c r="A73" s="14" t="s">
        <v>91</v>
      </c>
      <c r="B73" s="14" t="s">
        <v>48</v>
      </c>
      <c r="C73" s="15">
        <v>23.62</v>
      </c>
      <c r="D73" s="14">
        <v>1</v>
      </c>
      <c r="E73" s="30">
        <f>ROUND(C73*D73,2)</f>
        <v>23.62</v>
      </c>
      <c r="F73" s="16">
        <v>0</v>
      </c>
      <c r="G73" s="30">
        <f>ROUND(E73*F73,2)</f>
        <v>0</v>
      </c>
      <c r="H73" s="30">
        <f t="shared" si="6"/>
        <v>23.62</v>
      </c>
    </row>
    <row r="74" spans="1:8" x14ac:dyDescent="0.25">
      <c r="A74" s="9" t="s">
        <v>49</v>
      </c>
      <c r="B74" s="9" t="s">
        <v>48</v>
      </c>
      <c r="C74" s="10">
        <v>11.61</v>
      </c>
      <c r="D74" s="9">
        <v>1</v>
      </c>
      <c r="E74" s="28">
        <f>ROUND(C74*D74,2)</f>
        <v>11.61</v>
      </c>
      <c r="F74" s="11">
        <v>0</v>
      </c>
      <c r="G74" s="28">
        <f>ROUND(E74*F74,2)</f>
        <v>0</v>
      </c>
      <c r="H74" s="28">
        <f t="shared" si="6"/>
        <v>11.61</v>
      </c>
    </row>
    <row r="75" spans="1:8" x14ac:dyDescent="0.25">
      <c r="A75" s="7" t="s">
        <v>50</v>
      </c>
      <c r="C75" s="30"/>
      <c r="E75" s="30">
        <f>SUM(E13:E74)</f>
        <v>782.17000000000007</v>
      </c>
      <c r="G75" s="12">
        <f>SUM(G13:G74)</f>
        <v>0</v>
      </c>
      <c r="H75" s="12">
        <f t="shared" si="6"/>
        <v>782.17</v>
      </c>
    </row>
    <row r="76" spans="1:8" x14ac:dyDescent="0.25">
      <c r="A76" s="7" t="s">
        <v>51</v>
      </c>
      <c r="C76" s="30"/>
      <c r="E76" s="30">
        <f>+E9-E75</f>
        <v>416.03</v>
      </c>
      <c r="G76" s="12">
        <f>+G9-G75</f>
        <v>0</v>
      </c>
      <c r="H76" s="12">
        <f t="shared" si="6"/>
        <v>416.03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10.54</v>
      </c>
      <c r="D79" s="14">
        <v>1</v>
      </c>
      <c r="E79" s="30">
        <f>ROUND(C79*D79,2)</f>
        <v>10.54</v>
      </c>
      <c r="F79" s="16">
        <v>0</v>
      </c>
      <c r="G79" s="30">
        <f>ROUND(E79*F79,2)</f>
        <v>0</v>
      </c>
      <c r="H79" s="30">
        <f t="shared" ref="H79:H84" si="7">ROUND(E79-G79,2)</f>
        <v>10.54</v>
      </c>
    </row>
    <row r="80" spans="1:8" x14ac:dyDescent="0.25">
      <c r="A80" s="14" t="s">
        <v>38</v>
      </c>
      <c r="B80" s="14" t="s">
        <v>48</v>
      </c>
      <c r="C80" s="15">
        <v>23.84</v>
      </c>
      <c r="D80" s="14">
        <v>1</v>
      </c>
      <c r="E80" s="30">
        <f>ROUND(C80*D80,2)</f>
        <v>23.84</v>
      </c>
      <c r="F80" s="16">
        <v>0</v>
      </c>
      <c r="G80" s="30">
        <f>ROUND(E80*F80,2)</f>
        <v>0</v>
      </c>
      <c r="H80" s="30">
        <f t="shared" si="7"/>
        <v>23.84</v>
      </c>
    </row>
    <row r="81" spans="1:8" x14ac:dyDescent="0.25">
      <c r="A81" s="9" t="s">
        <v>91</v>
      </c>
      <c r="B81" s="9" t="s">
        <v>48</v>
      </c>
      <c r="C81" s="10">
        <v>89.17</v>
      </c>
      <c r="D81" s="9">
        <v>1</v>
      </c>
      <c r="E81" s="28">
        <f>ROUND(C81*D81,2)</f>
        <v>89.17</v>
      </c>
      <c r="F81" s="11">
        <v>0</v>
      </c>
      <c r="G81" s="28">
        <f>ROUND(E81*F81,2)</f>
        <v>0</v>
      </c>
      <c r="H81" s="28">
        <f t="shared" si="7"/>
        <v>89.17</v>
      </c>
    </row>
    <row r="82" spans="1:8" x14ac:dyDescent="0.25">
      <c r="A82" s="7" t="s">
        <v>53</v>
      </c>
      <c r="C82" s="30"/>
      <c r="E82" s="30">
        <f>SUM(E79:E81)</f>
        <v>123.55</v>
      </c>
      <c r="G82" s="12">
        <f>SUM(G79:G81)</f>
        <v>0</v>
      </c>
      <c r="H82" s="12">
        <f t="shared" si="7"/>
        <v>123.55</v>
      </c>
    </row>
    <row r="83" spans="1:8" x14ac:dyDescent="0.25">
      <c r="A83" s="7" t="s">
        <v>54</v>
      </c>
      <c r="C83" s="30"/>
      <c r="E83" s="30">
        <f>+E75+E82</f>
        <v>905.72</v>
      </c>
      <c r="G83" s="12">
        <f>+G75+G82</f>
        <v>0</v>
      </c>
      <c r="H83" s="12">
        <f t="shared" si="7"/>
        <v>905.72</v>
      </c>
    </row>
    <row r="84" spans="1:8" x14ac:dyDescent="0.25">
      <c r="A84" s="7" t="s">
        <v>55</v>
      </c>
      <c r="C84" s="30"/>
      <c r="E84" s="30">
        <f>+E9-E83</f>
        <v>292.48</v>
      </c>
      <c r="G84" s="12">
        <f>+G9-G83</f>
        <v>0</v>
      </c>
      <c r="H84" s="12">
        <f t="shared" si="7"/>
        <v>292.48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403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18" x14ac:dyDescent="0.25">
      <c r="A99" s="7" t="s">
        <v>50</v>
      </c>
      <c r="E99" s="34">
        <f>VLOOKUP(A99,$A$1:$H$98,5,FALSE)</f>
        <v>782.17000000000007</v>
      </c>
    </row>
    <row r="100" spans="1:18" x14ac:dyDescent="0.25">
      <c r="A100" s="7" t="s">
        <v>301</v>
      </c>
      <c r="E100" s="34">
        <f>VLOOKUP(A100,$A$1:$H$98,5,FALSE)</f>
        <v>123.55</v>
      </c>
    </row>
    <row r="101" spans="1:18" x14ac:dyDescent="0.25">
      <c r="A101" s="7" t="s">
        <v>302</v>
      </c>
      <c r="E101" s="34">
        <f t="shared" ref="E101:E102" si="8">VLOOKUP(A101,$A$1:$H$98,5,FALSE)</f>
        <v>905.72</v>
      </c>
    </row>
    <row r="102" spans="1:18" x14ac:dyDescent="0.25">
      <c r="A102" s="7" t="s">
        <v>55</v>
      </c>
      <c r="E102" s="34">
        <f t="shared" si="8"/>
        <v>292.48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292.48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292.48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-623.66999999999996</v>
      </c>
      <c r="C106" s="12">
        <v>-623.12</v>
      </c>
      <c r="D106" s="12">
        <v>-622.56999999999994</v>
      </c>
      <c r="E106" s="12">
        <v>-622.02</v>
      </c>
      <c r="F106" s="12">
        <v>-621.47</v>
      </c>
      <c r="G106" s="12">
        <v>-620.91999999999996</v>
      </c>
      <c r="H106" s="12">
        <v>-620.37</v>
      </c>
      <c r="I106" s="12">
        <v>-619.81999999999994</v>
      </c>
      <c r="K106">
        <f>K107-Calculator!$B$27</f>
        <v>145</v>
      </c>
      <c r="L106" s="12">
        <f t="dataTable" ref="L106:R112" dt2D="1" dtr="1" r1="D8" r2="D7" ca="1"/>
        <v>-668.07</v>
      </c>
      <c r="M106" s="12">
        <v>-667.5200000000001</v>
      </c>
      <c r="N106" s="12">
        <v>-666.97</v>
      </c>
      <c r="O106" s="12">
        <v>-666.42000000000007</v>
      </c>
      <c r="P106" s="12">
        <v>-665.87000000000012</v>
      </c>
      <c r="Q106" s="12">
        <v>-665.32</v>
      </c>
      <c r="R106" s="12">
        <v>-664.7700000000001</v>
      </c>
    </row>
    <row r="107" spans="1:18" x14ac:dyDescent="0.25">
      <c r="A107">
        <f>A108-Calculator!$B$15</f>
        <v>210</v>
      </c>
      <c r="B107" s="12">
        <v>-619.97</v>
      </c>
      <c r="C107" s="12">
        <v>-619.42000000000007</v>
      </c>
      <c r="D107" s="12">
        <v>-618.87000000000012</v>
      </c>
      <c r="E107" s="12">
        <v>-618.32000000000005</v>
      </c>
      <c r="F107" s="12">
        <v>-617.77</v>
      </c>
      <c r="G107" s="12">
        <v>-617.22</v>
      </c>
      <c r="H107" s="12">
        <v>-616.67000000000007</v>
      </c>
      <c r="I107" s="12">
        <v>-616.12000000000012</v>
      </c>
      <c r="K107">
        <f>K108-Calculator!$B$27</f>
        <v>150</v>
      </c>
      <c r="L107" s="12">
        <v>-664.37</v>
      </c>
      <c r="M107" s="12">
        <v>-663.82</v>
      </c>
      <c r="N107" s="12">
        <v>-663.27</v>
      </c>
      <c r="O107" s="12">
        <v>-662.72</v>
      </c>
      <c r="P107" s="12">
        <v>-662.17000000000007</v>
      </c>
      <c r="Q107" s="12">
        <v>-661.62</v>
      </c>
      <c r="R107" s="12">
        <v>-661.07</v>
      </c>
    </row>
    <row r="108" spans="1:18" x14ac:dyDescent="0.25">
      <c r="A108">
        <f>A109-Calculator!$B$15</f>
        <v>215</v>
      </c>
      <c r="B108" s="12">
        <v>-616.27</v>
      </c>
      <c r="C108" s="12">
        <v>-615.72</v>
      </c>
      <c r="D108" s="12">
        <v>-615.17000000000007</v>
      </c>
      <c r="E108" s="12">
        <v>-614.62</v>
      </c>
      <c r="F108" s="12">
        <v>-614.06999999999994</v>
      </c>
      <c r="G108" s="12">
        <v>-613.52</v>
      </c>
      <c r="H108" s="12">
        <v>-612.97</v>
      </c>
      <c r="I108" s="12">
        <v>-612.42000000000007</v>
      </c>
      <c r="K108">
        <f>K109-Calculator!$B$27</f>
        <v>155</v>
      </c>
      <c r="L108" s="12">
        <v>-660.67</v>
      </c>
      <c r="M108" s="12">
        <v>-660.12</v>
      </c>
      <c r="N108" s="12">
        <v>-659.56999999999994</v>
      </c>
      <c r="O108" s="12">
        <v>-659.02</v>
      </c>
      <c r="P108" s="12">
        <v>-658.47</v>
      </c>
      <c r="Q108" s="12">
        <v>-657.92</v>
      </c>
      <c r="R108" s="12">
        <v>-657.37</v>
      </c>
    </row>
    <row r="109" spans="1:18" x14ac:dyDescent="0.25">
      <c r="A109">
        <f>Calculator!B10</f>
        <v>220</v>
      </c>
      <c r="B109" s="12">
        <v>-612.57000000000005</v>
      </c>
      <c r="C109" s="12">
        <v>-612.0200000000001</v>
      </c>
      <c r="D109" s="12">
        <v>-611.47</v>
      </c>
      <c r="E109" s="12">
        <v>-610.92000000000007</v>
      </c>
      <c r="F109" s="12">
        <v>-610.37000000000012</v>
      </c>
      <c r="G109" s="12">
        <v>-609.82000000000005</v>
      </c>
      <c r="H109" s="12">
        <v>-609.2700000000001</v>
      </c>
      <c r="I109" s="12">
        <v>-608.72</v>
      </c>
      <c r="K109">
        <f>Calculator!B22</f>
        <v>160</v>
      </c>
      <c r="L109" s="12">
        <v>-656.97</v>
      </c>
      <c r="M109" s="12">
        <v>-656.42000000000007</v>
      </c>
      <c r="N109" s="12">
        <v>-655.87000000000012</v>
      </c>
      <c r="O109" s="12">
        <v>-655.32000000000005</v>
      </c>
      <c r="P109" s="12">
        <v>-654.77</v>
      </c>
      <c r="Q109" s="12">
        <v>-654.22</v>
      </c>
      <c r="R109" s="12">
        <v>-653.67000000000007</v>
      </c>
    </row>
    <row r="110" spans="1:18" x14ac:dyDescent="0.25">
      <c r="A110">
        <f>A109+Calculator!$B$15</f>
        <v>225</v>
      </c>
      <c r="B110" s="12">
        <v>-608.87</v>
      </c>
      <c r="C110" s="12">
        <v>-608.32000000000005</v>
      </c>
      <c r="D110" s="12">
        <v>-607.77</v>
      </c>
      <c r="E110" s="12">
        <v>-607.22</v>
      </c>
      <c r="F110" s="12">
        <v>-606.67000000000007</v>
      </c>
      <c r="G110" s="12">
        <v>-606.12</v>
      </c>
      <c r="H110" s="12">
        <v>-605.57000000000005</v>
      </c>
      <c r="I110" s="12">
        <v>-605.02</v>
      </c>
      <c r="K110">
        <f>K109+Calculator!$B$27</f>
        <v>165</v>
      </c>
      <c r="L110" s="12">
        <v>-653.27</v>
      </c>
      <c r="M110" s="12">
        <v>-652.72</v>
      </c>
      <c r="N110" s="12">
        <v>-652.17000000000007</v>
      </c>
      <c r="O110" s="12">
        <v>-651.62</v>
      </c>
      <c r="P110" s="12">
        <v>-651.06999999999994</v>
      </c>
      <c r="Q110" s="12">
        <v>-650.52</v>
      </c>
      <c r="R110" s="12">
        <v>-649.97</v>
      </c>
    </row>
    <row r="111" spans="1:18" x14ac:dyDescent="0.25">
      <c r="A111">
        <f>A110+Calculator!$B$15</f>
        <v>230</v>
      </c>
      <c r="B111" s="12">
        <v>-605.16999999999996</v>
      </c>
      <c r="C111" s="12">
        <v>-604.62</v>
      </c>
      <c r="D111" s="12">
        <v>-604.06999999999994</v>
      </c>
      <c r="E111" s="12">
        <v>-603.52</v>
      </c>
      <c r="F111" s="12">
        <v>-602.97</v>
      </c>
      <c r="G111" s="12">
        <v>-602.41999999999996</v>
      </c>
      <c r="H111" s="12">
        <v>-601.87</v>
      </c>
      <c r="I111" s="12">
        <v>-601.31999999999994</v>
      </c>
      <c r="K111">
        <f>K110+Calculator!$B$27</f>
        <v>170</v>
      </c>
      <c r="L111" s="12">
        <v>-649.57000000000005</v>
      </c>
      <c r="M111" s="12">
        <v>-649.0200000000001</v>
      </c>
      <c r="N111" s="12">
        <v>-648.47</v>
      </c>
      <c r="O111" s="12">
        <v>-647.92000000000007</v>
      </c>
      <c r="P111" s="12">
        <v>-647.37000000000012</v>
      </c>
      <c r="Q111" s="12">
        <v>-646.82000000000005</v>
      </c>
      <c r="R111" s="12">
        <v>-646.2700000000001</v>
      </c>
    </row>
    <row r="112" spans="1:18" x14ac:dyDescent="0.25">
      <c r="A112">
        <f>A111+Calculator!$B$15</f>
        <v>235</v>
      </c>
      <c r="B112" s="12">
        <v>-601.47</v>
      </c>
      <c r="C112" s="12">
        <v>-600.92000000000007</v>
      </c>
      <c r="D112" s="12">
        <v>-600.37000000000012</v>
      </c>
      <c r="E112" s="12">
        <v>-599.82000000000005</v>
      </c>
      <c r="F112" s="12">
        <v>-599.27</v>
      </c>
      <c r="G112" s="12">
        <v>-598.72</v>
      </c>
      <c r="H112" s="12">
        <v>-598.17000000000007</v>
      </c>
      <c r="I112" s="12">
        <v>-597.62000000000012</v>
      </c>
      <c r="K112">
        <f>K111+Calculator!$B$27</f>
        <v>175</v>
      </c>
      <c r="L112" s="12">
        <v>-645.87</v>
      </c>
      <c r="M112" s="12">
        <v>-645.32000000000005</v>
      </c>
      <c r="N112" s="12">
        <v>-644.77</v>
      </c>
      <c r="O112" s="12">
        <v>-644.22</v>
      </c>
      <c r="P112" s="12">
        <v>-643.67000000000007</v>
      </c>
      <c r="Q112" s="12">
        <v>-643.12</v>
      </c>
      <c r="R112" s="12">
        <v>-642.57000000000005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-623.66999999999996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-668.07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-619.42000000000007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-663.82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-615.17000000000007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-659.56999999999994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-610.92000000000007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-655.32000000000005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-606.67000000000007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-651.06999999999994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-602.41999999999996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-646.82000000000005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-598.17000000000007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-642.57000000000005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9645D-10E6-4917-A149-72061987867F}">
  <dimension ref="A1:R122"/>
  <sheetViews>
    <sheetView topLeftCell="A100" workbookViewId="0">
      <selection activeCell="I2" sqref="I2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136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102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IF(Calculator!B7="Cotton",Calculator!B10,IF(Calculator!B19="Cotton",Calculator!B22,1500))</f>
        <v>1500</v>
      </c>
      <c r="E7" s="30">
        <f>ROUND(C7*D7,2)</f>
        <v>1275</v>
      </c>
      <c r="F7" s="16">
        <v>0</v>
      </c>
      <c r="G7" s="30">
        <f>ROUND(E7*F7,2)</f>
        <v>0</v>
      </c>
      <c r="H7" s="30">
        <f>ROUND(E7-G7,2)</f>
        <v>1275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IF(Calculator!B7="Cotton",Calculator!C10,IF(Calculator!B19="Cotton",Calculator!C22,2025))</f>
        <v>2025</v>
      </c>
      <c r="E8" s="28">
        <f>ROUND(C8*D8,2)</f>
        <v>222.75</v>
      </c>
      <c r="F8" s="11">
        <v>0</v>
      </c>
      <c r="G8" s="28">
        <f>ROUND(E8*F8,2)</f>
        <v>0</v>
      </c>
      <c r="H8" s="28">
        <f>ROUND(E8-G8,2)</f>
        <v>222.75</v>
      </c>
    </row>
    <row r="9" spans="1:8" x14ac:dyDescent="0.25">
      <c r="A9" s="7" t="s">
        <v>11</v>
      </c>
      <c r="C9" s="30"/>
      <c r="E9" s="30">
        <f>SUM(E7:E8)</f>
        <v>1497.75</v>
      </c>
      <c r="G9" s="12">
        <f>SUM(G7:G8)</f>
        <v>0</v>
      </c>
      <c r="H9" s="12">
        <f>ROUND(E9-G9,2)</f>
        <v>1497.75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5.75</v>
      </c>
      <c r="E14" s="30">
        <f>ROUND(C14*D14,2)</f>
        <v>32.200000000000003</v>
      </c>
      <c r="F14" s="16">
        <v>0</v>
      </c>
      <c r="G14" s="30">
        <f>ROUND(E14*F14,2)</f>
        <v>0</v>
      </c>
      <c r="H14" s="30">
        <f>ROUND(E14-G14,2)</f>
        <v>32.200000000000003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1500</v>
      </c>
      <c r="E20" s="30">
        <f>ROUND(C20*D20,2)</f>
        <v>165</v>
      </c>
      <c r="F20" s="16">
        <v>0</v>
      </c>
      <c r="G20" s="30">
        <f>ROUND(E20*F20,2)</f>
        <v>0</v>
      </c>
      <c r="H20" s="30">
        <f>ROUND(E20-G20,2)</f>
        <v>165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34.358199999999997</v>
      </c>
      <c r="E23" s="30">
        <f>ROUND(C23*D23,2)</f>
        <v>72.150000000000006</v>
      </c>
      <c r="F23" s="16">
        <v>0</v>
      </c>
      <c r="G23" s="30">
        <f>ROUND(E23*F23,2)</f>
        <v>0</v>
      </c>
      <c r="H23" s="30">
        <f>ROUND(E23-G23,2)</f>
        <v>72.150000000000006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32</v>
      </c>
      <c r="E28" s="30">
        <f t="shared" si="0"/>
        <v>3.52</v>
      </c>
      <c r="F28" s="16">
        <v>0</v>
      </c>
      <c r="G28" s="30">
        <f t="shared" si="1"/>
        <v>0</v>
      </c>
      <c r="H28" s="30">
        <f t="shared" si="2"/>
        <v>3.52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425</v>
      </c>
      <c r="B32" s="14" t="s">
        <v>26</v>
      </c>
      <c r="C32" s="15">
        <v>3.49</v>
      </c>
      <c r="D32" s="14">
        <v>7</v>
      </c>
      <c r="E32" s="30">
        <f t="shared" si="0"/>
        <v>24.43</v>
      </c>
      <c r="F32" s="16">
        <v>0</v>
      </c>
      <c r="G32" s="30">
        <f t="shared" si="1"/>
        <v>0</v>
      </c>
      <c r="H32" s="30">
        <f t="shared" si="2"/>
        <v>24.43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108</v>
      </c>
      <c r="B37" s="14" t="s">
        <v>18</v>
      </c>
      <c r="C37" s="15">
        <v>1.28</v>
      </c>
      <c r="D37" s="14">
        <v>6</v>
      </c>
      <c r="E37" s="30">
        <f t="shared" si="3"/>
        <v>7.68</v>
      </c>
      <c r="F37" s="16">
        <v>0</v>
      </c>
      <c r="G37" s="30">
        <f t="shared" si="4"/>
        <v>0</v>
      </c>
      <c r="H37" s="30">
        <f t="shared" si="5"/>
        <v>7.68</v>
      </c>
    </row>
    <row r="38" spans="1:8" x14ac:dyDescent="0.25">
      <c r="A38" s="14" t="s">
        <v>109</v>
      </c>
      <c r="B38" s="14" t="s">
        <v>18</v>
      </c>
      <c r="C38" s="15">
        <v>0.78</v>
      </c>
      <c r="D38" s="14">
        <v>2</v>
      </c>
      <c r="E38" s="30">
        <f t="shared" si="3"/>
        <v>1.56</v>
      </c>
      <c r="F38" s="16">
        <v>0</v>
      </c>
      <c r="G38" s="30">
        <f t="shared" si="4"/>
        <v>0</v>
      </c>
      <c r="H38" s="30">
        <f t="shared" si="5"/>
        <v>1.56</v>
      </c>
    </row>
    <row r="39" spans="1:8" x14ac:dyDescent="0.25">
      <c r="A39" s="14" t="s">
        <v>79</v>
      </c>
      <c r="B39" s="14" t="s">
        <v>18</v>
      </c>
      <c r="C39" s="15">
        <v>4.97</v>
      </c>
      <c r="D39" s="14">
        <v>2</v>
      </c>
      <c r="E39" s="30">
        <f t="shared" si="3"/>
        <v>9.94</v>
      </c>
      <c r="F39" s="16">
        <v>0</v>
      </c>
      <c r="G39" s="30">
        <f t="shared" si="4"/>
        <v>0</v>
      </c>
      <c r="H39" s="30">
        <f t="shared" si="5"/>
        <v>9.94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1.5</v>
      </c>
      <c r="E42" s="30">
        <f t="shared" si="3"/>
        <v>22.5</v>
      </c>
      <c r="F42" s="16">
        <v>0</v>
      </c>
      <c r="G42" s="30">
        <f t="shared" si="4"/>
        <v>0</v>
      </c>
      <c r="H42" s="30">
        <f t="shared" si="5"/>
        <v>22.5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30</v>
      </c>
      <c r="C44" s="30"/>
      <c r="E44" s="30"/>
    </row>
    <row r="45" spans="1:8" x14ac:dyDescent="0.25">
      <c r="A45" s="14" t="s">
        <v>31</v>
      </c>
      <c r="B45" s="14" t="s">
        <v>32</v>
      </c>
      <c r="C45" s="15">
        <v>0.24</v>
      </c>
      <c r="D45" s="14">
        <v>33</v>
      </c>
      <c r="E45" s="30">
        <f>ROUND(C45*D45,2)</f>
        <v>7.92</v>
      </c>
      <c r="F45" s="16">
        <v>0</v>
      </c>
      <c r="G45" s="30">
        <f>ROUND(E45*F45,2)</f>
        <v>0</v>
      </c>
      <c r="H45" s="30">
        <f>ROUND(E45-G45,2)</f>
        <v>7.92</v>
      </c>
    </row>
    <row r="46" spans="1:8" x14ac:dyDescent="0.25">
      <c r="A46" s="13" t="s">
        <v>33</v>
      </c>
      <c r="C46" s="30"/>
      <c r="E46" s="30"/>
    </row>
    <row r="47" spans="1:8" x14ac:dyDescent="0.25">
      <c r="A47" s="14" t="s">
        <v>426</v>
      </c>
      <c r="B47" s="14" t="s">
        <v>60</v>
      </c>
      <c r="C47" s="15">
        <v>2.59</v>
      </c>
      <c r="D47" s="14">
        <v>45</v>
      </c>
      <c r="E47" s="30">
        <f>ROUND(C47*D47,2)</f>
        <v>116.55</v>
      </c>
      <c r="F47" s="16">
        <v>0</v>
      </c>
      <c r="G47" s="30">
        <f>ROUND(E47*F47,2)</f>
        <v>0</v>
      </c>
      <c r="H47" s="30">
        <f>ROUND(E47-G47,2)</f>
        <v>116.55</v>
      </c>
    </row>
    <row r="48" spans="1:8" x14ac:dyDescent="0.25">
      <c r="A48" s="13" t="s">
        <v>85</v>
      </c>
      <c r="C48" s="30"/>
      <c r="E48" s="30"/>
    </row>
    <row r="49" spans="1:8" x14ac:dyDescent="0.25">
      <c r="A49" s="14" t="s">
        <v>86</v>
      </c>
      <c r="B49" s="14" t="s">
        <v>18</v>
      </c>
      <c r="C49" s="15">
        <v>0.21</v>
      </c>
      <c r="D49" s="14">
        <v>51</v>
      </c>
      <c r="E49" s="30">
        <f>ROUND(C49*D49,2)</f>
        <v>10.71</v>
      </c>
      <c r="F49" s="16">
        <v>0</v>
      </c>
      <c r="G49" s="30">
        <f>ROUND(E49*F49,2)</f>
        <v>0</v>
      </c>
      <c r="H49" s="30">
        <f>ROUND(E49-G49,2)</f>
        <v>10.71</v>
      </c>
    </row>
    <row r="50" spans="1:8" x14ac:dyDescent="0.25">
      <c r="A50" s="13" t="s">
        <v>114</v>
      </c>
      <c r="C50" s="30"/>
      <c r="E50" s="30"/>
    </row>
    <row r="51" spans="1:8" x14ac:dyDescent="0.25">
      <c r="A51" s="14" t="s">
        <v>115</v>
      </c>
      <c r="B51" s="14" t="s">
        <v>26</v>
      </c>
      <c r="C51" s="15">
        <v>3.3</v>
      </c>
      <c r="D51" s="14">
        <v>0.4</v>
      </c>
      <c r="E51" s="30">
        <f>ROUND(C51*D51,2)</f>
        <v>1.32</v>
      </c>
      <c r="F51" s="16">
        <v>0</v>
      </c>
      <c r="G51" s="30">
        <f>ROUND(E51*F51,2)</f>
        <v>0</v>
      </c>
      <c r="H51" s="30">
        <f>ROUND(E51-G51,2)</f>
        <v>1.32</v>
      </c>
    </row>
    <row r="52" spans="1:8" x14ac:dyDescent="0.25">
      <c r="A52" s="13" t="s">
        <v>61</v>
      </c>
      <c r="C52" s="30"/>
      <c r="E52" s="30"/>
    </row>
    <row r="53" spans="1:8" x14ac:dyDescent="0.25">
      <c r="A53" s="14" t="s">
        <v>62</v>
      </c>
      <c r="B53" s="14" t="s">
        <v>48</v>
      </c>
      <c r="C53" s="15">
        <v>7.5</v>
      </c>
      <c r="D53" s="14">
        <v>1</v>
      </c>
      <c r="E53" s="30">
        <f>ROUND(C53*D53,2)</f>
        <v>7.5</v>
      </c>
      <c r="F53" s="16">
        <v>0</v>
      </c>
      <c r="G53" s="30">
        <f>ROUND(E53*F53,2)</f>
        <v>0</v>
      </c>
      <c r="H53" s="30">
        <f>ROUND(E53-G53,2)</f>
        <v>7.5</v>
      </c>
    </row>
    <row r="54" spans="1:8" x14ac:dyDescent="0.25">
      <c r="A54" s="13" t="s">
        <v>87</v>
      </c>
      <c r="C54" s="30"/>
      <c r="E54" s="30"/>
    </row>
    <row r="55" spans="1:8" x14ac:dyDescent="0.25">
      <c r="A55" s="14" t="s">
        <v>88</v>
      </c>
      <c r="B55" s="14" t="s">
        <v>48</v>
      </c>
      <c r="C55" s="15">
        <v>1</v>
      </c>
      <c r="D55" s="14">
        <v>1</v>
      </c>
      <c r="E55" s="30">
        <f>ROUND(C55*D55,2)</f>
        <v>1</v>
      </c>
      <c r="F55" s="16">
        <v>0</v>
      </c>
      <c r="G55" s="30">
        <f>ROUND(E55*F55,2)</f>
        <v>0</v>
      </c>
      <c r="H55" s="30">
        <f>ROUND(E55-G55,2)</f>
        <v>1</v>
      </c>
    </row>
    <row r="56" spans="1:8" x14ac:dyDescent="0.25">
      <c r="A56" s="13" t="s">
        <v>34</v>
      </c>
      <c r="C56" s="30"/>
      <c r="E56" s="30"/>
    </row>
    <row r="57" spans="1:8" x14ac:dyDescent="0.25">
      <c r="A57" s="14" t="s">
        <v>35</v>
      </c>
      <c r="B57" s="14" t="s">
        <v>36</v>
      </c>
      <c r="C57" s="15">
        <v>59</v>
      </c>
      <c r="D57" s="14">
        <v>0.66600000000000004</v>
      </c>
      <c r="E57" s="30">
        <f>ROUND(C57*D57,2)</f>
        <v>39.29</v>
      </c>
      <c r="F57" s="16">
        <v>0</v>
      </c>
      <c r="G57" s="30">
        <f>ROUND(E57*F57,2)</f>
        <v>0</v>
      </c>
      <c r="H57" s="30">
        <f>ROUND(E57-G57,2)</f>
        <v>39.29</v>
      </c>
    </row>
    <row r="58" spans="1:8" x14ac:dyDescent="0.25">
      <c r="A58" s="13" t="s">
        <v>116</v>
      </c>
      <c r="C58" s="30"/>
      <c r="E58" s="30"/>
    </row>
    <row r="59" spans="1:8" x14ac:dyDescent="0.25">
      <c r="A59" s="14" t="s">
        <v>117</v>
      </c>
      <c r="B59" s="14" t="s">
        <v>48</v>
      </c>
      <c r="C59" s="15">
        <v>8</v>
      </c>
      <c r="D59" s="14">
        <v>1</v>
      </c>
      <c r="E59" s="30">
        <f>ROUND(C59*D59,2)</f>
        <v>8</v>
      </c>
      <c r="F59" s="16">
        <v>0</v>
      </c>
      <c r="G59" s="30">
        <f>ROUND(E59*F59,2)</f>
        <v>0</v>
      </c>
      <c r="H59" s="30">
        <f>ROUND(E59-G59,2)</f>
        <v>8</v>
      </c>
    </row>
    <row r="60" spans="1:8" x14ac:dyDescent="0.25">
      <c r="A60" s="13" t="s">
        <v>118</v>
      </c>
      <c r="C60" s="30"/>
      <c r="E60" s="30"/>
    </row>
    <row r="61" spans="1:8" x14ac:dyDescent="0.25">
      <c r="A61" s="14" t="s">
        <v>119</v>
      </c>
      <c r="B61" s="14" t="s">
        <v>48</v>
      </c>
      <c r="C61" s="15">
        <v>10</v>
      </c>
      <c r="D61" s="14">
        <v>0.33300000000000002</v>
      </c>
      <c r="E61" s="30">
        <f>ROUND(C61*D61,2)</f>
        <v>3.33</v>
      </c>
      <c r="F61" s="16">
        <v>0</v>
      </c>
      <c r="G61" s="30">
        <f>ROUND(E61*F61,2)</f>
        <v>0</v>
      </c>
      <c r="H61" s="30">
        <f>ROUND(E61-G61,2)</f>
        <v>3.33</v>
      </c>
    </row>
    <row r="62" spans="1:8" x14ac:dyDescent="0.25">
      <c r="A62" s="13" t="s">
        <v>37</v>
      </c>
      <c r="C62" s="30"/>
      <c r="E62" s="30"/>
    </row>
    <row r="63" spans="1:8" x14ac:dyDescent="0.25">
      <c r="A63" s="14" t="s">
        <v>38</v>
      </c>
      <c r="B63" s="14" t="s">
        <v>39</v>
      </c>
      <c r="C63" s="15">
        <v>15.27</v>
      </c>
      <c r="D63" s="14">
        <v>0.50249999999999995</v>
      </c>
      <c r="E63" s="30">
        <f>ROUND(C63*D63,2)</f>
        <v>7.67</v>
      </c>
      <c r="F63" s="16">
        <v>0</v>
      </c>
      <c r="G63" s="30">
        <f>ROUND(E63*F63,2)</f>
        <v>0</v>
      </c>
      <c r="H63" s="30">
        <f>ROUND(E63-G63,2)</f>
        <v>7.67</v>
      </c>
    </row>
    <row r="64" spans="1:8" x14ac:dyDescent="0.25">
      <c r="A64" s="14" t="s">
        <v>91</v>
      </c>
      <c r="B64" s="14" t="s">
        <v>39</v>
      </c>
      <c r="C64" s="15">
        <v>15.27</v>
      </c>
      <c r="D64" s="14">
        <v>0.20760000000000001</v>
      </c>
      <c r="E64" s="30">
        <f>ROUND(C64*D64,2)</f>
        <v>3.17</v>
      </c>
      <c r="F64" s="16">
        <v>0</v>
      </c>
      <c r="G64" s="30">
        <f>ROUND(E64*F64,2)</f>
        <v>0</v>
      </c>
      <c r="H64" s="30">
        <f>ROUND(E64-G64,2)</f>
        <v>3.17</v>
      </c>
    </row>
    <row r="65" spans="1:8" x14ac:dyDescent="0.25">
      <c r="A65" s="13" t="s">
        <v>40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0.3</v>
      </c>
      <c r="E66" s="30">
        <f>ROUND(C66*D66,2)</f>
        <v>2.72</v>
      </c>
      <c r="F66" s="16">
        <v>0</v>
      </c>
      <c r="G66" s="30">
        <f>ROUND(E66*F66,2)</f>
        <v>0</v>
      </c>
      <c r="H66" s="30">
        <f>ROUND(E66-G66,2)</f>
        <v>2.72</v>
      </c>
    </row>
    <row r="67" spans="1:8" x14ac:dyDescent="0.25">
      <c r="A67" s="14" t="s">
        <v>42</v>
      </c>
      <c r="B67" s="14" t="s">
        <v>39</v>
      </c>
      <c r="C67" s="15">
        <v>9.06</v>
      </c>
      <c r="D67" s="14">
        <v>6.25E-2</v>
      </c>
      <c r="E67" s="30">
        <f>ROUND(C67*D67,2)</f>
        <v>0.56999999999999995</v>
      </c>
      <c r="F67" s="16">
        <v>0</v>
      </c>
      <c r="G67" s="30">
        <f>ROUND(E67*F67,2)</f>
        <v>0</v>
      </c>
      <c r="H67" s="30">
        <f>ROUND(E67-G67,2)</f>
        <v>0.56999999999999995</v>
      </c>
    </row>
    <row r="68" spans="1:8" x14ac:dyDescent="0.25">
      <c r="A68" s="13" t="s">
        <v>43</v>
      </c>
      <c r="C68" s="30"/>
      <c r="E68" s="30"/>
    </row>
    <row r="69" spans="1:8" x14ac:dyDescent="0.25">
      <c r="A69" s="14" t="s">
        <v>42</v>
      </c>
      <c r="B69" s="14" t="s">
        <v>39</v>
      </c>
      <c r="C69" s="15">
        <v>9.06</v>
      </c>
      <c r="D69" s="14">
        <v>0.1236</v>
      </c>
      <c r="E69" s="30">
        <f>ROUND(C69*D69,2)</f>
        <v>1.1200000000000001</v>
      </c>
      <c r="F69" s="16">
        <v>0</v>
      </c>
      <c r="G69" s="30">
        <f>ROUND(E69*F69,2)</f>
        <v>0</v>
      </c>
      <c r="H69" s="30">
        <f>ROUND(E69-G69,2)</f>
        <v>1.1200000000000001</v>
      </c>
    </row>
    <row r="70" spans="1:8" x14ac:dyDescent="0.25">
      <c r="A70" s="14" t="s">
        <v>91</v>
      </c>
      <c r="B70" s="14" t="s">
        <v>39</v>
      </c>
      <c r="C70" s="15">
        <v>9.06</v>
      </c>
      <c r="D70" s="14">
        <v>0.18990000000000001</v>
      </c>
      <c r="E70" s="30">
        <f>ROUND(C70*D70,2)</f>
        <v>1.72</v>
      </c>
      <c r="F70" s="16">
        <v>0</v>
      </c>
      <c r="G70" s="30">
        <f>ROUND(E70*F70,2)</f>
        <v>0</v>
      </c>
      <c r="H70" s="30">
        <f>ROUND(E70-G70,2)</f>
        <v>1.72</v>
      </c>
    </row>
    <row r="71" spans="1:8" x14ac:dyDescent="0.25">
      <c r="A71" s="14" t="s">
        <v>44</v>
      </c>
      <c r="B71" s="14" t="s">
        <v>39</v>
      </c>
      <c r="C71" s="15">
        <v>15.24</v>
      </c>
      <c r="D71" s="14">
        <v>0.50529999999999997</v>
      </c>
      <c r="E71" s="30">
        <f>ROUND(C71*D71,2)</f>
        <v>7.7</v>
      </c>
      <c r="F71" s="16">
        <v>0</v>
      </c>
      <c r="G71" s="30">
        <f>ROUND(E71*F71,2)</f>
        <v>0</v>
      </c>
      <c r="H71" s="30">
        <f>ROUND(E71-G71,2)</f>
        <v>7.7</v>
      </c>
    </row>
    <row r="72" spans="1:8" x14ac:dyDescent="0.25">
      <c r="A72" s="13" t="s">
        <v>45</v>
      </c>
      <c r="C72" s="30"/>
      <c r="E72" s="30"/>
    </row>
    <row r="73" spans="1:8" x14ac:dyDescent="0.25">
      <c r="A73" s="14" t="s">
        <v>38</v>
      </c>
      <c r="B73" s="14" t="s">
        <v>19</v>
      </c>
      <c r="C73" s="15">
        <v>2.36</v>
      </c>
      <c r="D73" s="14">
        <v>7.2736999999999998</v>
      </c>
      <c r="E73" s="30">
        <f>ROUND(C73*D73,2)</f>
        <v>17.170000000000002</v>
      </c>
      <c r="F73" s="16">
        <v>0</v>
      </c>
      <c r="G73" s="30">
        <f>ROUND(E73*F73,2)</f>
        <v>0</v>
      </c>
      <c r="H73" s="30">
        <f>ROUND(E73-G73,2)</f>
        <v>17.170000000000002</v>
      </c>
    </row>
    <row r="74" spans="1:8" x14ac:dyDescent="0.25">
      <c r="A74" s="14" t="s">
        <v>91</v>
      </c>
      <c r="B74" s="14" t="s">
        <v>19</v>
      </c>
      <c r="C74" s="15">
        <v>2.36</v>
      </c>
      <c r="D74" s="14">
        <v>4.8836000000000004</v>
      </c>
      <c r="E74" s="30">
        <f>ROUND(C74*D74,2)</f>
        <v>11.53</v>
      </c>
      <c r="F74" s="16">
        <v>0</v>
      </c>
      <c r="G74" s="30">
        <f>ROUND(E74*F74,2)</f>
        <v>0</v>
      </c>
      <c r="H74" s="30">
        <f>ROUND(E74-G74,2)</f>
        <v>11.53</v>
      </c>
    </row>
    <row r="75" spans="1:8" x14ac:dyDescent="0.25">
      <c r="A75" s="14" t="s">
        <v>46</v>
      </c>
      <c r="B75" s="14" t="s">
        <v>19</v>
      </c>
      <c r="C75" s="15">
        <v>2.36</v>
      </c>
      <c r="D75" s="14">
        <v>8.5535999999999994</v>
      </c>
      <c r="E75" s="30">
        <f>ROUND(C75*D75,2)</f>
        <v>20.190000000000001</v>
      </c>
      <c r="F75" s="16">
        <v>0</v>
      </c>
      <c r="G75" s="30">
        <f>ROUND(E75*F75,2)</f>
        <v>0</v>
      </c>
      <c r="H75" s="30">
        <f>ROUND(E75-G75,2)</f>
        <v>20.190000000000001</v>
      </c>
    </row>
    <row r="76" spans="1:8" x14ac:dyDescent="0.25">
      <c r="A76" s="13" t="s">
        <v>47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8.5</v>
      </c>
      <c r="D77" s="14">
        <v>1</v>
      </c>
      <c r="E77" s="30">
        <f>ROUND(C77*D77,2)</f>
        <v>8.5</v>
      </c>
      <c r="F77" s="16">
        <v>0</v>
      </c>
      <c r="G77" s="30">
        <f>ROUND(E77*F77,2)</f>
        <v>0</v>
      </c>
      <c r="H77" s="30">
        <f t="shared" ref="H77:H83" si="6">ROUND(E77-G77,2)</f>
        <v>8.5</v>
      </c>
    </row>
    <row r="78" spans="1:8" x14ac:dyDescent="0.25">
      <c r="A78" s="14" t="s">
        <v>38</v>
      </c>
      <c r="B78" s="14" t="s">
        <v>48</v>
      </c>
      <c r="C78" s="15">
        <v>4.7300000000000004</v>
      </c>
      <c r="D78" s="14">
        <v>1</v>
      </c>
      <c r="E78" s="30">
        <f>ROUND(C78*D78,2)</f>
        <v>4.7300000000000004</v>
      </c>
      <c r="F78" s="16">
        <v>0</v>
      </c>
      <c r="G78" s="30">
        <f>ROUND(E78*F78,2)</f>
        <v>0</v>
      </c>
      <c r="H78" s="30">
        <f t="shared" si="6"/>
        <v>4.7300000000000004</v>
      </c>
    </row>
    <row r="79" spans="1:8" x14ac:dyDescent="0.25">
      <c r="A79" s="14" t="s">
        <v>91</v>
      </c>
      <c r="B79" s="14" t="s">
        <v>48</v>
      </c>
      <c r="C79" s="15">
        <v>23.62</v>
      </c>
      <c r="D79" s="14">
        <v>1</v>
      </c>
      <c r="E79" s="30">
        <f>ROUND(C79*D79,2)</f>
        <v>23.62</v>
      </c>
      <c r="F79" s="16">
        <v>0</v>
      </c>
      <c r="G79" s="30">
        <f>ROUND(E79*F79,2)</f>
        <v>0</v>
      </c>
      <c r="H79" s="30">
        <f t="shared" si="6"/>
        <v>23.62</v>
      </c>
    </row>
    <row r="80" spans="1:8" x14ac:dyDescent="0.25">
      <c r="A80" s="14" t="s">
        <v>46</v>
      </c>
      <c r="B80" s="14" t="s">
        <v>48</v>
      </c>
      <c r="C80" s="15">
        <v>7.16</v>
      </c>
      <c r="D80" s="14">
        <v>1</v>
      </c>
      <c r="E80" s="30">
        <f>ROUND(C80*D80,2)</f>
        <v>7.16</v>
      </c>
      <c r="F80" s="16">
        <v>0</v>
      </c>
      <c r="G80" s="30">
        <f>ROUND(E80*F80,2)</f>
        <v>0</v>
      </c>
      <c r="H80" s="30">
        <f t="shared" si="6"/>
        <v>7.16</v>
      </c>
    </row>
    <row r="81" spans="1:8" x14ac:dyDescent="0.25">
      <c r="A81" s="9" t="s">
        <v>49</v>
      </c>
      <c r="B81" s="9" t="s">
        <v>48</v>
      </c>
      <c r="C81" s="10">
        <v>12.29</v>
      </c>
      <c r="D81" s="9">
        <v>1</v>
      </c>
      <c r="E81" s="28">
        <f>ROUND(C81*D81,2)</f>
        <v>12.29</v>
      </c>
      <c r="F81" s="11">
        <v>0</v>
      </c>
      <c r="G81" s="28">
        <f>ROUND(E81*F81,2)</f>
        <v>0</v>
      </c>
      <c r="H81" s="28">
        <f t="shared" si="6"/>
        <v>12.29</v>
      </c>
    </row>
    <row r="82" spans="1:8" x14ac:dyDescent="0.25">
      <c r="A82" s="7" t="s">
        <v>50</v>
      </c>
      <c r="C82" s="30"/>
      <c r="E82" s="30">
        <f>SUM(E13:E81)</f>
        <v>871.06000000000006</v>
      </c>
      <c r="G82" s="12">
        <f>SUM(G13:G81)</f>
        <v>0</v>
      </c>
      <c r="H82" s="12">
        <f t="shared" si="6"/>
        <v>871.06</v>
      </c>
    </row>
    <row r="83" spans="1:8" x14ac:dyDescent="0.25">
      <c r="A83" s="7" t="s">
        <v>51</v>
      </c>
      <c r="C83" s="30"/>
      <c r="E83" s="30">
        <f>+E9-E82</f>
        <v>626.68999999999994</v>
      </c>
      <c r="G83" s="12">
        <f>+G9-G82</f>
        <v>0</v>
      </c>
      <c r="H83" s="12">
        <f t="shared" si="6"/>
        <v>626.69000000000005</v>
      </c>
    </row>
    <row r="84" spans="1:8" x14ac:dyDescent="0.25">
      <c r="A84" t="s">
        <v>12</v>
      </c>
      <c r="C84" s="30"/>
      <c r="E84" s="30"/>
    </row>
    <row r="85" spans="1:8" x14ac:dyDescent="0.25">
      <c r="A85" s="7" t="s">
        <v>52</v>
      </c>
      <c r="C85" s="30"/>
      <c r="E85" s="30"/>
    </row>
    <row r="86" spans="1:8" x14ac:dyDescent="0.25">
      <c r="A86" s="14" t="s">
        <v>42</v>
      </c>
      <c r="B86" s="14" t="s">
        <v>48</v>
      </c>
      <c r="C86" s="15">
        <v>12.73</v>
      </c>
      <c r="D86" s="14">
        <v>1</v>
      </c>
      <c r="E86" s="30">
        <f>ROUND(C86*D86,2)</f>
        <v>12.73</v>
      </c>
      <c r="F86" s="16">
        <v>0</v>
      </c>
      <c r="G86" s="30">
        <f>ROUND(E86*F86,2)</f>
        <v>0</v>
      </c>
      <c r="H86" s="30">
        <f t="shared" ref="H86:H92" si="7">ROUND(E86-G86,2)</f>
        <v>12.73</v>
      </c>
    </row>
    <row r="87" spans="1:8" x14ac:dyDescent="0.25">
      <c r="A87" s="14" t="s">
        <v>38</v>
      </c>
      <c r="B87" s="14" t="s">
        <v>48</v>
      </c>
      <c r="C87" s="15">
        <v>27.99</v>
      </c>
      <c r="D87" s="14">
        <v>1</v>
      </c>
      <c r="E87" s="30">
        <f>ROUND(C87*D87,2)</f>
        <v>27.99</v>
      </c>
      <c r="F87" s="16">
        <v>0</v>
      </c>
      <c r="G87" s="30">
        <f>ROUND(E87*F87,2)</f>
        <v>0</v>
      </c>
      <c r="H87" s="30">
        <f t="shared" si="7"/>
        <v>27.99</v>
      </c>
    </row>
    <row r="88" spans="1:8" x14ac:dyDescent="0.25">
      <c r="A88" s="14" t="s">
        <v>91</v>
      </c>
      <c r="B88" s="14" t="s">
        <v>48</v>
      </c>
      <c r="C88" s="15">
        <v>89.17</v>
      </c>
      <c r="D88" s="14">
        <v>1</v>
      </c>
      <c r="E88" s="30">
        <f>ROUND(C88*D88,2)</f>
        <v>89.17</v>
      </c>
      <c r="F88" s="16">
        <v>0</v>
      </c>
      <c r="G88" s="30">
        <f>ROUND(E88*F88,2)</f>
        <v>0</v>
      </c>
      <c r="H88" s="30">
        <f t="shared" si="7"/>
        <v>89.17</v>
      </c>
    </row>
    <row r="89" spans="1:8" x14ac:dyDescent="0.25">
      <c r="A89" s="9" t="s">
        <v>46</v>
      </c>
      <c r="B89" s="9" t="s">
        <v>48</v>
      </c>
      <c r="C89" s="10">
        <v>49.28</v>
      </c>
      <c r="D89" s="9">
        <v>1</v>
      </c>
      <c r="E89" s="28">
        <f>ROUND(C89*D89,2)</f>
        <v>49.28</v>
      </c>
      <c r="F89" s="11">
        <v>0</v>
      </c>
      <c r="G89" s="28">
        <f>ROUND(E89*F89,2)</f>
        <v>0</v>
      </c>
      <c r="H89" s="28">
        <f t="shared" si="7"/>
        <v>49.28</v>
      </c>
    </row>
    <row r="90" spans="1:8" x14ac:dyDescent="0.25">
      <c r="A90" s="7" t="s">
        <v>53</v>
      </c>
      <c r="C90" s="30"/>
      <c r="E90" s="30">
        <f>SUM(E86:E89)</f>
        <v>179.17</v>
      </c>
      <c r="G90" s="12">
        <f>SUM(G86:G89)</f>
        <v>0</v>
      </c>
      <c r="H90" s="12">
        <f t="shared" si="7"/>
        <v>179.17</v>
      </c>
    </row>
    <row r="91" spans="1:8" x14ac:dyDescent="0.25">
      <c r="A91" s="7" t="s">
        <v>54</v>
      </c>
      <c r="C91" s="30"/>
      <c r="E91" s="30">
        <f>+E82+E90</f>
        <v>1050.23</v>
      </c>
      <c r="G91" s="12">
        <f>+G82+G90</f>
        <v>0</v>
      </c>
      <c r="H91" s="12">
        <f t="shared" si="7"/>
        <v>1050.23</v>
      </c>
    </row>
    <row r="92" spans="1:8" x14ac:dyDescent="0.25">
      <c r="A92" s="7" t="s">
        <v>55</v>
      </c>
      <c r="C92" s="30"/>
      <c r="E92" s="30">
        <f>+E9-E91</f>
        <v>447.52</v>
      </c>
      <c r="G92" s="12">
        <f>+G9-G91</f>
        <v>0</v>
      </c>
      <c r="H92" s="12">
        <f t="shared" si="7"/>
        <v>447.52</v>
      </c>
    </row>
    <row r="93" spans="1:8" x14ac:dyDescent="0.25">
      <c r="A93" t="s">
        <v>120</v>
      </c>
      <c r="C93" s="30"/>
      <c r="E93" s="30"/>
    </row>
    <row r="94" spans="1:8" x14ac:dyDescent="0.25">
      <c r="A94" t="s">
        <v>403</v>
      </c>
      <c r="C94" s="30"/>
      <c r="E94" s="30"/>
    </row>
    <row r="95" spans="1:8" x14ac:dyDescent="0.25">
      <c r="C95" s="30"/>
      <c r="E95" s="30"/>
    </row>
    <row r="96" spans="1:8" x14ac:dyDescent="0.25">
      <c r="A96" s="7" t="s">
        <v>121</v>
      </c>
      <c r="C96" s="30"/>
      <c r="E96" s="30"/>
    </row>
    <row r="97" spans="1:18" x14ac:dyDescent="0.25">
      <c r="A97" s="7" t="s">
        <v>122</v>
      </c>
      <c r="C97" s="30"/>
      <c r="E97" s="30"/>
    </row>
    <row r="99" spans="1:18" x14ac:dyDescent="0.25">
      <c r="A99" s="7" t="s">
        <v>50</v>
      </c>
      <c r="E99" s="34">
        <f>VLOOKUP(A99,$A$1:$H$98,5,FALSE)</f>
        <v>871.06000000000006</v>
      </c>
    </row>
    <row r="100" spans="1:18" x14ac:dyDescent="0.25">
      <c r="A100" s="7" t="s">
        <v>301</v>
      </c>
      <c r="E100" s="34">
        <f>VLOOKUP(A100,$A$1:$H$98,5,FALSE)</f>
        <v>179.17</v>
      </c>
    </row>
    <row r="101" spans="1:18" x14ac:dyDescent="0.25">
      <c r="A101" s="7" t="s">
        <v>302</v>
      </c>
      <c r="E101" s="34">
        <f t="shared" ref="E101:E102" si="8">VLOOKUP(A101,$A$1:$H$98,5,FALSE)</f>
        <v>1050.23</v>
      </c>
    </row>
    <row r="102" spans="1:18" x14ac:dyDescent="0.25">
      <c r="A102" s="7" t="s">
        <v>55</v>
      </c>
      <c r="E102" s="34">
        <f t="shared" si="8"/>
        <v>447.52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447.52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447.52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-735.18000000000006</v>
      </c>
      <c r="C106" s="12">
        <v>-734.63000000000011</v>
      </c>
      <c r="D106" s="12">
        <v>-734.08000000000015</v>
      </c>
      <c r="E106" s="12">
        <v>-733.53000000000009</v>
      </c>
      <c r="F106" s="12">
        <v>-732.98</v>
      </c>
      <c r="G106" s="12">
        <v>-732.43000000000006</v>
      </c>
      <c r="H106" s="12">
        <v>-731.88000000000011</v>
      </c>
      <c r="I106" s="12">
        <v>-731.33000000000015</v>
      </c>
      <c r="K106">
        <f>K107-Calculator!$B$27</f>
        <v>145</v>
      </c>
      <c r="L106" s="12">
        <f t="dataTable" ref="L106:R112" dt2D="1" dtr="1" r1="D8" r2="D7" ca="1"/>
        <v>-779.58</v>
      </c>
      <c r="M106" s="12">
        <v>-779.03000000000009</v>
      </c>
      <c r="N106" s="12">
        <v>-778.48</v>
      </c>
      <c r="O106" s="12">
        <v>-777.93000000000006</v>
      </c>
      <c r="P106" s="12">
        <v>-777.38000000000011</v>
      </c>
      <c r="Q106" s="12">
        <v>-776.83</v>
      </c>
      <c r="R106" s="12">
        <v>-776.28000000000009</v>
      </c>
    </row>
    <row r="107" spans="1:18" x14ac:dyDescent="0.25">
      <c r="A107">
        <f>A108-Calculator!$B$15</f>
        <v>210</v>
      </c>
      <c r="B107" s="12">
        <v>-731.48000000000013</v>
      </c>
      <c r="C107" s="12">
        <v>-730.93000000000018</v>
      </c>
      <c r="D107" s="12">
        <v>-730.38000000000011</v>
      </c>
      <c r="E107" s="12">
        <v>-729.83000000000015</v>
      </c>
      <c r="F107" s="12">
        <v>-729.2800000000002</v>
      </c>
      <c r="G107" s="12">
        <v>-728.73000000000013</v>
      </c>
      <c r="H107" s="12">
        <v>-728.18000000000018</v>
      </c>
      <c r="I107" s="12">
        <v>-727.63000000000011</v>
      </c>
      <c r="K107">
        <f>K108-Calculator!$B$27</f>
        <v>150</v>
      </c>
      <c r="L107" s="12">
        <v>-775.88000000000011</v>
      </c>
      <c r="M107" s="12">
        <v>-775.33000000000015</v>
      </c>
      <c r="N107" s="12">
        <v>-774.78000000000009</v>
      </c>
      <c r="O107" s="12">
        <v>-774.23000000000013</v>
      </c>
      <c r="P107" s="12">
        <v>-773.68000000000006</v>
      </c>
      <c r="Q107" s="12">
        <v>-773.13000000000011</v>
      </c>
      <c r="R107" s="12">
        <v>-772.58000000000015</v>
      </c>
    </row>
    <row r="108" spans="1:18" x14ac:dyDescent="0.25">
      <c r="A108">
        <f>A109-Calculator!$B$15</f>
        <v>215</v>
      </c>
      <c r="B108" s="12">
        <v>-727.78000000000009</v>
      </c>
      <c r="C108" s="12">
        <v>-727.23000000000013</v>
      </c>
      <c r="D108" s="12">
        <v>-726.68000000000006</v>
      </c>
      <c r="E108" s="12">
        <v>-726.13000000000011</v>
      </c>
      <c r="F108" s="12">
        <v>-725.58000000000015</v>
      </c>
      <c r="G108" s="12">
        <v>-725.03000000000009</v>
      </c>
      <c r="H108" s="12">
        <v>-724.48000000000013</v>
      </c>
      <c r="I108" s="12">
        <v>-723.93000000000006</v>
      </c>
      <c r="K108">
        <f>K109-Calculator!$B$27</f>
        <v>155</v>
      </c>
      <c r="L108" s="12">
        <v>-772.18000000000006</v>
      </c>
      <c r="M108" s="12">
        <v>-771.63000000000011</v>
      </c>
      <c r="N108" s="12">
        <v>-771.08000000000015</v>
      </c>
      <c r="O108" s="12">
        <v>-770.53000000000009</v>
      </c>
      <c r="P108" s="12">
        <v>-769.98</v>
      </c>
      <c r="Q108" s="12">
        <v>-769.43000000000006</v>
      </c>
      <c r="R108" s="12">
        <v>-768.88000000000011</v>
      </c>
    </row>
    <row r="109" spans="1:18" x14ac:dyDescent="0.25">
      <c r="A109">
        <f>Calculator!B10</f>
        <v>220</v>
      </c>
      <c r="B109" s="12">
        <v>-724.08</v>
      </c>
      <c r="C109" s="12">
        <v>-723.53000000000009</v>
      </c>
      <c r="D109" s="12">
        <v>-722.98</v>
      </c>
      <c r="E109" s="12">
        <v>-722.43000000000006</v>
      </c>
      <c r="F109" s="12">
        <v>-721.88000000000011</v>
      </c>
      <c r="G109" s="12">
        <v>-721.33</v>
      </c>
      <c r="H109" s="12">
        <v>-720.78000000000009</v>
      </c>
      <c r="I109" s="12">
        <v>-720.23</v>
      </c>
      <c r="K109">
        <f>Calculator!B22</f>
        <v>160</v>
      </c>
      <c r="L109" s="12">
        <v>-768.48000000000013</v>
      </c>
      <c r="M109" s="12">
        <v>-767.93000000000018</v>
      </c>
      <c r="N109" s="12">
        <v>-767.38000000000011</v>
      </c>
      <c r="O109" s="12">
        <v>-766.83000000000015</v>
      </c>
      <c r="P109" s="12">
        <v>-766.2800000000002</v>
      </c>
      <c r="Q109" s="12">
        <v>-765.73000000000013</v>
      </c>
      <c r="R109" s="12">
        <v>-765.18000000000018</v>
      </c>
    </row>
    <row r="110" spans="1:18" x14ac:dyDescent="0.25">
      <c r="A110">
        <f>A109+Calculator!$B$15</f>
        <v>225</v>
      </c>
      <c r="B110" s="12">
        <v>-720.38000000000011</v>
      </c>
      <c r="C110" s="12">
        <v>-719.83000000000015</v>
      </c>
      <c r="D110" s="12">
        <v>-719.2800000000002</v>
      </c>
      <c r="E110" s="12">
        <v>-718.73000000000013</v>
      </c>
      <c r="F110" s="12">
        <v>-718.18000000000006</v>
      </c>
      <c r="G110" s="12">
        <v>-717.63000000000011</v>
      </c>
      <c r="H110" s="12">
        <v>-717.08000000000015</v>
      </c>
      <c r="I110" s="12">
        <v>-716.5300000000002</v>
      </c>
      <c r="K110">
        <f>K109+Calculator!$B$27</f>
        <v>165</v>
      </c>
      <c r="L110" s="12">
        <v>-764.78000000000009</v>
      </c>
      <c r="M110" s="12">
        <v>-764.23000000000013</v>
      </c>
      <c r="N110" s="12">
        <v>-763.68000000000006</v>
      </c>
      <c r="O110" s="12">
        <v>-763.13000000000011</v>
      </c>
      <c r="P110" s="12">
        <v>-762.58000000000015</v>
      </c>
      <c r="Q110" s="12">
        <v>-762.03000000000009</v>
      </c>
      <c r="R110" s="12">
        <v>-761.48000000000013</v>
      </c>
    </row>
    <row r="111" spans="1:18" x14ac:dyDescent="0.25">
      <c r="A111">
        <f>A110+Calculator!$B$15</f>
        <v>230</v>
      </c>
      <c r="B111" s="12">
        <v>-716.68000000000006</v>
      </c>
      <c r="C111" s="12">
        <v>-716.13000000000011</v>
      </c>
      <c r="D111" s="12">
        <v>-715.58000000000015</v>
      </c>
      <c r="E111" s="12">
        <v>-715.03000000000009</v>
      </c>
      <c r="F111" s="12">
        <v>-714.48</v>
      </c>
      <c r="G111" s="12">
        <v>-713.93000000000006</v>
      </c>
      <c r="H111" s="12">
        <v>-713.38000000000011</v>
      </c>
      <c r="I111" s="12">
        <v>-712.83000000000015</v>
      </c>
      <c r="K111">
        <f>K110+Calculator!$B$27</f>
        <v>170</v>
      </c>
      <c r="L111" s="12">
        <v>-761.08</v>
      </c>
      <c r="M111" s="12">
        <v>-760.53000000000009</v>
      </c>
      <c r="N111" s="12">
        <v>-759.98</v>
      </c>
      <c r="O111" s="12">
        <v>-759.43000000000006</v>
      </c>
      <c r="P111" s="12">
        <v>-758.88000000000011</v>
      </c>
      <c r="Q111" s="12">
        <v>-758.33</v>
      </c>
      <c r="R111" s="12">
        <v>-757.78000000000009</v>
      </c>
    </row>
    <row r="112" spans="1:18" x14ac:dyDescent="0.25">
      <c r="A112">
        <f>A111+Calculator!$B$15</f>
        <v>235</v>
      </c>
      <c r="B112" s="12">
        <v>-712.98</v>
      </c>
      <c r="C112" s="12">
        <v>-712.43000000000006</v>
      </c>
      <c r="D112" s="12">
        <v>-711.88000000000011</v>
      </c>
      <c r="E112" s="12">
        <v>-711.33</v>
      </c>
      <c r="F112" s="12">
        <v>-710.78</v>
      </c>
      <c r="G112" s="12">
        <v>-710.23</v>
      </c>
      <c r="H112" s="12">
        <v>-709.68000000000006</v>
      </c>
      <c r="I112" s="12">
        <v>-709.13000000000011</v>
      </c>
      <c r="K112">
        <f>K111+Calculator!$B$27</f>
        <v>175</v>
      </c>
      <c r="L112" s="12">
        <v>-757.38000000000011</v>
      </c>
      <c r="M112" s="12">
        <v>-756.83000000000015</v>
      </c>
      <c r="N112" s="12">
        <v>-756.2800000000002</v>
      </c>
      <c r="O112" s="12">
        <v>-755.73000000000013</v>
      </c>
      <c r="P112" s="12">
        <v>-755.18000000000006</v>
      </c>
      <c r="Q112" s="12">
        <v>-754.63000000000011</v>
      </c>
      <c r="R112" s="12">
        <v>-754.08000000000015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-735.18000000000006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-779.58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-730.93000000000018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-775.33000000000015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-726.68000000000006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-771.08000000000015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-722.43000000000006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-766.83000000000015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-718.18000000000006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-762.58000000000015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-713.93000000000006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-758.33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-709.68000000000006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-754.08000000000015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E60D-AE3F-4129-87ED-14ECAB40CBE6}">
  <dimension ref="A1:R122"/>
  <sheetViews>
    <sheetView topLeftCell="A79" workbookViewId="0">
      <selection activeCell="I2" sqref="I2"/>
    </sheetView>
  </sheetViews>
  <sheetFormatPr defaultRowHeight="15" x14ac:dyDescent="0.25"/>
  <cols>
    <col min="1" max="1" width="22.7109375" customWidth="1"/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232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IF(Calculator!B7="Cotton",Calculator!B10,IF(Calculator!B19="Cotton",Calculator!B22,1500))</f>
        <v>1500</v>
      </c>
      <c r="E7" s="30">
        <f>ROUND(C7*D7,2)</f>
        <v>1275</v>
      </c>
      <c r="F7" s="16">
        <v>0</v>
      </c>
      <c r="G7" s="30">
        <f>ROUND(E7*F7,2)</f>
        <v>0</v>
      </c>
      <c r="H7" s="30">
        <f>ROUND(E7-G7,2)</f>
        <v>1275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IF(Calculator!B7="Cotton",Calculator!C10,IF(Calculator!B19="Cotton",Calculator!C22,2025))</f>
        <v>2025</v>
      </c>
      <c r="E8" s="28">
        <f>ROUND(C8*D8,2)</f>
        <v>222.75</v>
      </c>
      <c r="F8" s="11">
        <v>0</v>
      </c>
      <c r="G8" s="28">
        <f>ROUND(E8*F8,2)</f>
        <v>0</v>
      </c>
      <c r="H8" s="28">
        <f>ROUND(E8-G8,2)</f>
        <v>222.75</v>
      </c>
    </row>
    <row r="9" spans="1:8" x14ac:dyDescent="0.25">
      <c r="A9" s="7" t="s">
        <v>11</v>
      </c>
      <c r="C9" s="30"/>
      <c r="E9" s="30">
        <f>SUM(E7:E8)</f>
        <v>1497.75</v>
      </c>
      <c r="G9" s="12">
        <f>SUM(G7:G8)</f>
        <v>0</v>
      </c>
      <c r="H9" s="12">
        <f>ROUND(E9-G9,2)</f>
        <v>1497.75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5.75</v>
      </c>
      <c r="E14" s="30">
        <f>ROUND(C14*D14,2)</f>
        <v>32.200000000000003</v>
      </c>
      <c r="F14" s="16">
        <v>0</v>
      </c>
      <c r="G14" s="30">
        <f>ROUND(E14*F14,2)</f>
        <v>0</v>
      </c>
      <c r="H14" s="30">
        <f>ROUND(E14-G14,2)</f>
        <v>32.200000000000003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1500</v>
      </c>
      <c r="E20" s="30">
        <f>ROUND(C20*D20,2)</f>
        <v>165</v>
      </c>
      <c r="F20" s="16">
        <v>0</v>
      </c>
      <c r="G20" s="30">
        <f>ROUND(E20*F20,2)</f>
        <v>0</v>
      </c>
      <c r="H20" s="30">
        <f>ROUND(E20-G20,2)</f>
        <v>165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34.358199999999997</v>
      </c>
      <c r="E23" s="30">
        <f>ROUND(C23*D23,2)</f>
        <v>72.150000000000006</v>
      </c>
      <c r="F23" s="16">
        <v>0</v>
      </c>
      <c r="G23" s="30">
        <f>ROUND(E23*F23,2)</f>
        <v>0</v>
      </c>
      <c r="H23" s="30">
        <f>ROUND(E23-G23,2)</f>
        <v>72.150000000000006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32</v>
      </c>
      <c r="E28" s="30">
        <f t="shared" si="0"/>
        <v>3.52</v>
      </c>
      <c r="F28" s="16">
        <v>0</v>
      </c>
      <c r="G28" s="30">
        <f t="shared" si="1"/>
        <v>0</v>
      </c>
      <c r="H28" s="30">
        <f t="shared" si="2"/>
        <v>3.52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425</v>
      </c>
      <c r="B32" s="14" t="s">
        <v>26</v>
      </c>
      <c r="C32" s="15">
        <v>3.49</v>
      </c>
      <c r="D32" s="14">
        <v>7</v>
      </c>
      <c r="E32" s="30">
        <f t="shared" si="0"/>
        <v>24.43</v>
      </c>
      <c r="F32" s="16">
        <v>0</v>
      </c>
      <c r="G32" s="30">
        <f t="shared" si="1"/>
        <v>0</v>
      </c>
      <c r="H32" s="30">
        <f t="shared" si="2"/>
        <v>24.43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2</v>
      </c>
      <c r="E37" s="30">
        <f t="shared" si="3"/>
        <v>9.94</v>
      </c>
      <c r="F37" s="16">
        <v>0</v>
      </c>
      <c r="G37" s="30">
        <f t="shared" si="4"/>
        <v>0</v>
      </c>
      <c r="H37" s="30">
        <f t="shared" si="5"/>
        <v>9.94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1.5</v>
      </c>
      <c r="E42" s="30">
        <f t="shared" si="3"/>
        <v>22.5</v>
      </c>
      <c r="F42" s="16">
        <v>0</v>
      </c>
      <c r="G42" s="30">
        <f t="shared" si="4"/>
        <v>0</v>
      </c>
      <c r="H42" s="30">
        <f t="shared" si="5"/>
        <v>22.5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426</v>
      </c>
      <c r="B45" s="14" t="s">
        <v>60</v>
      </c>
      <c r="C45" s="15">
        <v>2.59</v>
      </c>
      <c r="D45" s="14">
        <v>45</v>
      </c>
      <c r="E45" s="30">
        <f>ROUND(C45*D45,2)</f>
        <v>116.55</v>
      </c>
      <c r="F45" s="16">
        <v>0</v>
      </c>
      <c r="G45" s="30">
        <f>ROUND(E45*F45,2)</f>
        <v>0</v>
      </c>
      <c r="H45" s="30">
        <f>ROUND(E45-G45,2)</f>
        <v>116.55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48</v>
      </c>
      <c r="E47" s="30">
        <f>ROUND(C47*D47,2)</f>
        <v>10.08</v>
      </c>
      <c r="F47" s="16">
        <v>0</v>
      </c>
      <c r="G47" s="30">
        <f>ROUND(E47*F47,2)</f>
        <v>0</v>
      </c>
      <c r="H47" s="30">
        <f>ROUND(E47-G47,2)</f>
        <v>10.08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0.39929999999999999</v>
      </c>
      <c r="E61" s="30">
        <f>ROUND(C61*D61,2)</f>
        <v>6.1</v>
      </c>
      <c r="F61" s="16">
        <v>0</v>
      </c>
      <c r="G61" s="30">
        <f>ROUND(E61*F61,2)</f>
        <v>0</v>
      </c>
      <c r="H61" s="30">
        <f>ROUND(E61-G61,2)</f>
        <v>6.1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0.20760000000000001</v>
      </c>
      <c r="E62" s="30">
        <f>ROUND(C62*D62,2)</f>
        <v>3.17</v>
      </c>
      <c r="F62" s="16">
        <v>0</v>
      </c>
      <c r="G62" s="30">
        <f>ROUND(E62*F62,2)</f>
        <v>0</v>
      </c>
      <c r="H62" s="30">
        <f>ROUND(E62-G62,2)</f>
        <v>3.17</v>
      </c>
    </row>
    <row r="63" spans="1:8" x14ac:dyDescent="0.25">
      <c r="A63" s="13" t="s">
        <v>40</v>
      </c>
      <c r="C63" s="30"/>
      <c r="E63" s="30"/>
    </row>
    <row r="64" spans="1:8" x14ac:dyDescent="0.25">
      <c r="A64" s="14" t="s">
        <v>41</v>
      </c>
      <c r="B64" s="14" t="s">
        <v>39</v>
      </c>
      <c r="C64" s="15">
        <v>9.06</v>
      </c>
      <c r="D64" s="14">
        <v>0.20369999999999999</v>
      </c>
      <c r="E64" s="30">
        <f>ROUND(C64*D64,2)</f>
        <v>1.85</v>
      </c>
      <c r="F64" s="16">
        <v>0</v>
      </c>
      <c r="G64" s="30">
        <f>ROUND(E64*F64,2)</f>
        <v>0</v>
      </c>
      <c r="H64" s="30">
        <f>ROUND(E64-G64,2)</f>
        <v>1.85</v>
      </c>
    </row>
    <row r="65" spans="1:8" x14ac:dyDescent="0.25">
      <c r="A65" s="13" t="s">
        <v>43</v>
      </c>
      <c r="C65" s="30"/>
      <c r="E65" s="30"/>
    </row>
    <row r="66" spans="1:8" x14ac:dyDescent="0.25">
      <c r="A66" s="14" t="s">
        <v>42</v>
      </c>
      <c r="B66" s="14" t="s">
        <v>39</v>
      </c>
      <c r="C66" s="15">
        <v>9.06</v>
      </c>
      <c r="D66" s="14">
        <v>0.1236</v>
      </c>
      <c r="E66" s="30">
        <f>ROUND(C66*D66,2)</f>
        <v>1.1200000000000001</v>
      </c>
      <c r="F66" s="16">
        <v>0</v>
      </c>
      <c r="G66" s="30">
        <f>ROUND(E66*F66,2)</f>
        <v>0</v>
      </c>
      <c r="H66" s="30">
        <f>ROUND(E66-G66,2)</f>
        <v>1.1200000000000001</v>
      </c>
    </row>
    <row r="67" spans="1:8" x14ac:dyDescent="0.25">
      <c r="A67" s="14" t="s">
        <v>91</v>
      </c>
      <c r="B67" s="14" t="s">
        <v>39</v>
      </c>
      <c r="C67" s="15">
        <v>9.06</v>
      </c>
      <c r="D67" s="14">
        <v>0.18990000000000001</v>
      </c>
      <c r="E67" s="30">
        <f>ROUND(C67*D67,2)</f>
        <v>1.72</v>
      </c>
      <c r="F67" s="16">
        <v>0</v>
      </c>
      <c r="G67" s="30">
        <f>ROUND(E67*F67,2)</f>
        <v>0</v>
      </c>
      <c r="H67" s="30">
        <f>ROUND(E67-G67,2)</f>
        <v>1.72</v>
      </c>
    </row>
    <row r="68" spans="1:8" x14ac:dyDescent="0.25">
      <c r="A68" s="14" t="s">
        <v>44</v>
      </c>
      <c r="B68" s="14" t="s">
        <v>39</v>
      </c>
      <c r="C68" s="15">
        <v>15.24</v>
      </c>
      <c r="D68" s="14">
        <v>0.48549999999999999</v>
      </c>
      <c r="E68" s="30">
        <f>ROUND(C68*D68,2)</f>
        <v>7.4</v>
      </c>
      <c r="F68" s="16">
        <v>0</v>
      </c>
      <c r="G68" s="30">
        <f>ROUND(E68*F68,2)</f>
        <v>0</v>
      </c>
      <c r="H68" s="30">
        <f>ROUND(E68-G68,2)</f>
        <v>7.4</v>
      </c>
    </row>
    <row r="69" spans="1:8" x14ac:dyDescent="0.25">
      <c r="A69" s="13" t="s">
        <v>45</v>
      </c>
      <c r="C69" s="30"/>
      <c r="E69" s="30"/>
    </row>
    <row r="70" spans="1:8" x14ac:dyDescent="0.25">
      <c r="A70" s="14" t="s">
        <v>38</v>
      </c>
      <c r="B70" s="14" t="s">
        <v>19</v>
      </c>
      <c r="C70" s="15">
        <v>2.36</v>
      </c>
      <c r="D70" s="14">
        <v>6.1665000000000001</v>
      </c>
      <c r="E70" s="30">
        <f>ROUND(C70*D70,2)</f>
        <v>14.55</v>
      </c>
      <c r="F70" s="16">
        <v>0</v>
      </c>
      <c r="G70" s="30">
        <f>ROUND(E70*F70,2)</f>
        <v>0</v>
      </c>
      <c r="H70" s="30">
        <f>ROUND(E70-G70,2)</f>
        <v>14.55</v>
      </c>
    </row>
    <row r="71" spans="1:8" x14ac:dyDescent="0.25">
      <c r="A71" s="14" t="s">
        <v>91</v>
      </c>
      <c r="B71" s="14" t="s">
        <v>19</v>
      </c>
      <c r="C71" s="15">
        <v>2.36</v>
      </c>
      <c r="D71" s="14">
        <v>4.8836000000000004</v>
      </c>
      <c r="E71" s="30">
        <f>ROUND(C71*D71,2)</f>
        <v>11.53</v>
      </c>
      <c r="F71" s="16">
        <v>0</v>
      </c>
      <c r="G71" s="30">
        <f>ROUND(E71*F71,2)</f>
        <v>0</v>
      </c>
      <c r="H71" s="30">
        <f>ROUND(E71-G71,2)</f>
        <v>11.53</v>
      </c>
    </row>
    <row r="72" spans="1:8" x14ac:dyDescent="0.25">
      <c r="A72" s="14" t="s">
        <v>164</v>
      </c>
      <c r="B72" s="14" t="s">
        <v>19</v>
      </c>
      <c r="C72" s="15">
        <v>2.36</v>
      </c>
      <c r="D72" s="14">
        <v>11.2011</v>
      </c>
      <c r="E72" s="30">
        <f>ROUND(C72*D72,2)</f>
        <v>26.43</v>
      </c>
      <c r="F72" s="16">
        <v>0</v>
      </c>
      <c r="G72" s="30">
        <f>ROUND(E72*F72,2)</f>
        <v>0</v>
      </c>
      <c r="H72" s="30">
        <f>ROUND(E72-G72,2)</f>
        <v>26.43</v>
      </c>
    </row>
    <row r="73" spans="1:8" x14ac:dyDescent="0.25">
      <c r="A73" s="13" t="s">
        <v>47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7.97</v>
      </c>
      <c r="D74" s="14">
        <v>1</v>
      </c>
      <c r="E74" s="30">
        <f>ROUND(C74*D74,2)</f>
        <v>7.97</v>
      </c>
      <c r="F74" s="16">
        <v>0</v>
      </c>
      <c r="G74" s="30">
        <f>ROUND(E74*F74,2)</f>
        <v>0</v>
      </c>
      <c r="H74" s="30">
        <f t="shared" ref="H74:H80" si="6">ROUND(E74-G74,2)</f>
        <v>7.97</v>
      </c>
    </row>
    <row r="75" spans="1:8" x14ac:dyDescent="0.25">
      <c r="A75" s="14" t="s">
        <v>38</v>
      </c>
      <c r="B75" s="14" t="s">
        <v>48</v>
      </c>
      <c r="C75" s="15">
        <v>4.03</v>
      </c>
      <c r="D75" s="14">
        <v>1</v>
      </c>
      <c r="E75" s="30">
        <f>ROUND(C75*D75,2)</f>
        <v>4.03</v>
      </c>
      <c r="F75" s="16">
        <v>0</v>
      </c>
      <c r="G75" s="30">
        <f>ROUND(E75*F75,2)</f>
        <v>0</v>
      </c>
      <c r="H75" s="30">
        <f t="shared" si="6"/>
        <v>4.03</v>
      </c>
    </row>
    <row r="76" spans="1:8" x14ac:dyDescent="0.25">
      <c r="A76" s="14" t="s">
        <v>91</v>
      </c>
      <c r="B76" s="14" t="s">
        <v>48</v>
      </c>
      <c r="C76" s="15">
        <v>23.62</v>
      </c>
      <c r="D76" s="14">
        <v>1</v>
      </c>
      <c r="E76" s="30">
        <f>ROUND(C76*D76,2)</f>
        <v>23.62</v>
      </c>
      <c r="F76" s="16">
        <v>0</v>
      </c>
      <c r="G76" s="30">
        <f>ROUND(E76*F76,2)</f>
        <v>0</v>
      </c>
      <c r="H76" s="30">
        <f t="shared" si="6"/>
        <v>23.62</v>
      </c>
    </row>
    <row r="77" spans="1:8" x14ac:dyDescent="0.25">
      <c r="A77" s="14" t="s">
        <v>164</v>
      </c>
      <c r="B77" s="14" t="s">
        <v>48</v>
      </c>
      <c r="C77" s="15">
        <v>21.95</v>
      </c>
      <c r="D77" s="14">
        <v>1</v>
      </c>
      <c r="E77" s="30">
        <f>ROUND(C77*D77,2)</f>
        <v>21.95</v>
      </c>
      <c r="F77" s="16">
        <v>0</v>
      </c>
      <c r="G77" s="30">
        <f>ROUND(E77*F77,2)</f>
        <v>0</v>
      </c>
      <c r="H77" s="30">
        <f t="shared" si="6"/>
        <v>21.95</v>
      </c>
    </row>
    <row r="78" spans="1:8" x14ac:dyDescent="0.25">
      <c r="A78" s="9" t="s">
        <v>49</v>
      </c>
      <c r="B78" s="9" t="s">
        <v>48</v>
      </c>
      <c r="C78" s="10">
        <v>12.45</v>
      </c>
      <c r="D78" s="9">
        <v>1</v>
      </c>
      <c r="E78" s="28">
        <f>ROUND(C78*D78,2)</f>
        <v>12.45</v>
      </c>
      <c r="F78" s="11">
        <v>0</v>
      </c>
      <c r="G78" s="28">
        <f>ROUND(E78*F78,2)</f>
        <v>0</v>
      </c>
      <c r="H78" s="28">
        <f t="shared" si="6"/>
        <v>12.45</v>
      </c>
    </row>
    <row r="79" spans="1:8" x14ac:dyDescent="0.25">
      <c r="A79" s="7" t="s">
        <v>50</v>
      </c>
      <c r="C79" s="30"/>
      <c r="E79" s="30">
        <f>SUM(E13:E78)</f>
        <v>876.54000000000008</v>
      </c>
      <c r="G79" s="12">
        <f>SUM(G13:G78)</f>
        <v>0</v>
      </c>
      <c r="H79" s="12">
        <f t="shared" si="6"/>
        <v>876.54</v>
      </c>
    </row>
    <row r="80" spans="1:8" x14ac:dyDescent="0.25">
      <c r="A80" s="7" t="s">
        <v>51</v>
      </c>
      <c r="C80" s="30"/>
      <c r="E80" s="30">
        <f>+E9-E79</f>
        <v>621.20999999999992</v>
      </c>
      <c r="G80" s="12">
        <f>+G9-G79</f>
        <v>0</v>
      </c>
      <c r="H80" s="12">
        <f t="shared" si="6"/>
        <v>621.21</v>
      </c>
    </row>
    <row r="81" spans="1:8" x14ac:dyDescent="0.25">
      <c r="A81" t="s">
        <v>12</v>
      </c>
      <c r="C81" s="30"/>
      <c r="E81" s="30"/>
    </row>
    <row r="82" spans="1:8" x14ac:dyDescent="0.25">
      <c r="A82" s="7" t="s">
        <v>52</v>
      </c>
      <c r="C82" s="30"/>
      <c r="E82" s="30"/>
    </row>
    <row r="83" spans="1:8" x14ac:dyDescent="0.25">
      <c r="A83" s="14" t="s">
        <v>42</v>
      </c>
      <c r="B83" s="14" t="s">
        <v>48</v>
      </c>
      <c r="C83" s="15">
        <v>10.54</v>
      </c>
      <c r="D83" s="14">
        <v>1</v>
      </c>
      <c r="E83" s="30">
        <f>ROUND(C83*D83,2)</f>
        <v>10.54</v>
      </c>
      <c r="F83" s="16">
        <v>0</v>
      </c>
      <c r="G83" s="30">
        <f>ROUND(E83*F83,2)</f>
        <v>0</v>
      </c>
      <c r="H83" s="30">
        <f t="shared" ref="H83:H89" si="7">ROUND(E83-G83,2)</f>
        <v>10.54</v>
      </c>
    </row>
    <row r="84" spans="1:8" x14ac:dyDescent="0.25">
      <c r="A84" s="14" t="s">
        <v>38</v>
      </c>
      <c r="B84" s="14" t="s">
        <v>48</v>
      </c>
      <c r="C84" s="15">
        <v>23.84</v>
      </c>
      <c r="D84" s="14">
        <v>1</v>
      </c>
      <c r="E84" s="30">
        <f>ROUND(C84*D84,2)</f>
        <v>23.84</v>
      </c>
      <c r="F84" s="16">
        <v>0</v>
      </c>
      <c r="G84" s="30">
        <f>ROUND(E84*F84,2)</f>
        <v>0</v>
      </c>
      <c r="H84" s="30">
        <f t="shared" si="7"/>
        <v>23.84</v>
      </c>
    </row>
    <row r="85" spans="1:8" x14ac:dyDescent="0.25">
      <c r="A85" s="14" t="s">
        <v>91</v>
      </c>
      <c r="B85" s="14" t="s">
        <v>48</v>
      </c>
      <c r="C85" s="15">
        <v>89.17</v>
      </c>
      <c r="D85" s="14">
        <v>1</v>
      </c>
      <c r="E85" s="30">
        <f>ROUND(C85*D85,2)</f>
        <v>89.17</v>
      </c>
      <c r="F85" s="16">
        <v>0</v>
      </c>
      <c r="G85" s="30">
        <f>ROUND(E85*F85,2)</f>
        <v>0</v>
      </c>
      <c r="H85" s="30">
        <f t="shared" si="7"/>
        <v>89.17</v>
      </c>
    </row>
    <row r="86" spans="1:8" x14ac:dyDescent="0.25">
      <c r="A86" s="9" t="s">
        <v>164</v>
      </c>
      <c r="B86" s="9" t="s">
        <v>48</v>
      </c>
      <c r="C86" s="10">
        <v>68.7</v>
      </c>
      <c r="D86" s="9">
        <v>1</v>
      </c>
      <c r="E86" s="28">
        <f>ROUND(C86*D86,2)</f>
        <v>68.7</v>
      </c>
      <c r="F86" s="11">
        <v>0</v>
      </c>
      <c r="G86" s="28">
        <f>ROUND(E86*F86,2)</f>
        <v>0</v>
      </c>
      <c r="H86" s="28">
        <f t="shared" si="7"/>
        <v>68.7</v>
      </c>
    </row>
    <row r="87" spans="1:8" x14ac:dyDescent="0.25">
      <c r="A87" s="7" t="s">
        <v>53</v>
      </c>
      <c r="C87" s="30"/>
      <c r="E87" s="30">
        <f>SUM(E83:E86)</f>
        <v>192.25</v>
      </c>
      <c r="G87" s="12">
        <f>SUM(G83:G86)</f>
        <v>0</v>
      </c>
      <c r="H87" s="12">
        <f t="shared" si="7"/>
        <v>192.25</v>
      </c>
    </row>
    <row r="88" spans="1:8" x14ac:dyDescent="0.25">
      <c r="A88" s="7" t="s">
        <v>54</v>
      </c>
      <c r="C88" s="30"/>
      <c r="E88" s="30">
        <f>+E79+E87</f>
        <v>1068.79</v>
      </c>
      <c r="G88" s="12">
        <f>+G79+G87</f>
        <v>0</v>
      </c>
      <c r="H88" s="12">
        <f t="shared" si="7"/>
        <v>1068.79</v>
      </c>
    </row>
    <row r="89" spans="1:8" x14ac:dyDescent="0.25">
      <c r="A89" s="7" t="s">
        <v>55</v>
      </c>
      <c r="C89" s="30"/>
      <c r="E89" s="30">
        <f>+E9-E88</f>
        <v>428.96000000000004</v>
      </c>
      <c r="G89" s="12">
        <f>+G9-G88</f>
        <v>0</v>
      </c>
      <c r="H89" s="12">
        <f t="shared" si="7"/>
        <v>428.96</v>
      </c>
    </row>
    <row r="90" spans="1:8" x14ac:dyDescent="0.25">
      <c r="A90" t="s">
        <v>120</v>
      </c>
      <c r="C90" s="30"/>
      <c r="E90" s="30"/>
    </row>
    <row r="91" spans="1:8" x14ac:dyDescent="0.25">
      <c r="A91" t="s">
        <v>403</v>
      </c>
      <c r="C91" s="30"/>
      <c r="E91" s="30"/>
    </row>
    <row r="92" spans="1:8" x14ac:dyDescent="0.25">
      <c r="C92" s="30"/>
      <c r="E92" s="30"/>
    </row>
    <row r="93" spans="1:8" x14ac:dyDescent="0.25">
      <c r="A93" s="7" t="s">
        <v>121</v>
      </c>
      <c r="C93" s="30"/>
      <c r="E93" s="30"/>
    </row>
    <row r="94" spans="1:8" x14ac:dyDescent="0.25">
      <c r="A94" s="7" t="s">
        <v>122</v>
      </c>
      <c r="C94" s="30"/>
      <c r="E94" s="30"/>
    </row>
    <row r="99" spans="1:18" x14ac:dyDescent="0.25">
      <c r="A99" s="7" t="s">
        <v>50</v>
      </c>
      <c r="E99" s="34">
        <f>VLOOKUP(A99,$A$1:$H$98,5,FALSE)</f>
        <v>876.54000000000008</v>
      </c>
    </row>
    <row r="100" spans="1:18" x14ac:dyDescent="0.25">
      <c r="A100" s="7" t="s">
        <v>301</v>
      </c>
      <c r="E100" s="34">
        <f>VLOOKUP(A100,$A$1:$H$98,5,FALSE)</f>
        <v>192.25</v>
      </c>
    </row>
    <row r="101" spans="1:18" x14ac:dyDescent="0.25">
      <c r="A101" s="7" t="s">
        <v>302</v>
      </c>
      <c r="E101" s="34">
        <f t="shared" ref="E101:E102" si="8">VLOOKUP(A101,$A$1:$H$98,5,FALSE)</f>
        <v>1068.79</v>
      </c>
    </row>
    <row r="102" spans="1:18" x14ac:dyDescent="0.25">
      <c r="A102" s="7" t="s">
        <v>55</v>
      </c>
      <c r="E102" s="34">
        <f t="shared" si="8"/>
        <v>428.96000000000004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428.96000000000004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428.96000000000004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-753.74000000000012</v>
      </c>
      <c r="C106" s="12">
        <v>-753.19000000000017</v>
      </c>
      <c r="D106" s="12">
        <v>-752.6400000000001</v>
      </c>
      <c r="E106" s="12">
        <v>-752.09000000000015</v>
      </c>
      <c r="F106" s="12">
        <v>-751.54000000000019</v>
      </c>
      <c r="G106" s="12">
        <v>-750.99000000000012</v>
      </c>
      <c r="H106" s="12">
        <v>-750.44000000000017</v>
      </c>
      <c r="I106" s="12">
        <v>-749.8900000000001</v>
      </c>
      <c r="K106">
        <f>K107-Calculator!$B$27</f>
        <v>145</v>
      </c>
      <c r="L106" s="12">
        <f t="dataTable" ref="L106:R112" dt2D="1" dtr="1" r1="D8" r2="D7" ca="1"/>
        <v>-798.1400000000001</v>
      </c>
      <c r="M106" s="12">
        <v>-797.59000000000015</v>
      </c>
      <c r="N106" s="12">
        <v>-797.04000000000008</v>
      </c>
      <c r="O106" s="12">
        <v>-796.49000000000012</v>
      </c>
      <c r="P106" s="12">
        <v>-795.94000000000017</v>
      </c>
      <c r="Q106" s="12">
        <v>-795.3900000000001</v>
      </c>
      <c r="R106" s="12">
        <v>-794.84000000000015</v>
      </c>
    </row>
    <row r="107" spans="1:18" x14ac:dyDescent="0.25">
      <c r="A107">
        <f>A108-Calculator!$B$15</f>
        <v>210</v>
      </c>
      <c r="B107" s="12">
        <v>-750.04000000000008</v>
      </c>
      <c r="C107" s="12">
        <v>-749.49000000000012</v>
      </c>
      <c r="D107" s="12">
        <v>-748.94</v>
      </c>
      <c r="E107" s="12">
        <v>-748.3900000000001</v>
      </c>
      <c r="F107" s="12">
        <v>-747.84000000000015</v>
      </c>
      <c r="G107" s="12">
        <v>-747.29000000000008</v>
      </c>
      <c r="H107" s="12">
        <v>-746.74000000000012</v>
      </c>
      <c r="I107" s="12">
        <v>-746.19</v>
      </c>
      <c r="K107">
        <f>K108-Calculator!$B$27</f>
        <v>150</v>
      </c>
      <c r="L107" s="12">
        <v>-794.44</v>
      </c>
      <c r="M107" s="12">
        <v>-793.8900000000001</v>
      </c>
      <c r="N107" s="12">
        <v>-793.34</v>
      </c>
      <c r="O107" s="12">
        <v>-792.79000000000008</v>
      </c>
      <c r="P107" s="12">
        <v>-792.24</v>
      </c>
      <c r="Q107" s="12">
        <v>-791.69</v>
      </c>
      <c r="R107" s="12">
        <v>-791.1400000000001</v>
      </c>
    </row>
    <row r="108" spans="1:18" x14ac:dyDescent="0.25">
      <c r="A108">
        <f>A109-Calculator!$B$15</f>
        <v>215</v>
      </c>
      <c r="B108" s="12">
        <v>-746.34000000000015</v>
      </c>
      <c r="C108" s="12">
        <v>-745.79000000000019</v>
      </c>
      <c r="D108" s="12">
        <v>-745.24000000000024</v>
      </c>
      <c r="E108" s="12">
        <v>-744.69000000000017</v>
      </c>
      <c r="F108" s="12">
        <v>-744.1400000000001</v>
      </c>
      <c r="G108" s="12">
        <v>-743.59000000000015</v>
      </c>
      <c r="H108" s="12">
        <v>-743.04000000000019</v>
      </c>
      <c r="I108" s="12">
        <v>-742.49000000000024</v>
      </c>
      <c r="K108">
        <f>K109-Calculator!$B$27</f>
        <v>155</v>
      </c>
      <c r="L108" s="12">
        <v>-790.74000000000012</v>
      </c>
      <c r="M108" s="12">
        <v>-790.19000000000017</v>
      </c>
      <c r="N108" s="12">
        <v>-789.6400000000001</v>
      </c>
      <c r="O108" s="12">
        <v>-789.09000000000015</v>
      </c>
      <c r="P108" s="12">
        <v>-788.54000000000019</v>
      </c>
      <c r="Q108" s="12">
        <v>-787.99000000000012</v>
      </c>
      <c r="R108" s="12">
        <v>-787.44000000000017</v>
      </c>
    </row>
    <row r="109" spans="1:18" x14ac:dyDescent="0.25">
      <c r="A109">
        <f>Calculator!B10</f>
        <v>220</v>
      </c>
      <c r="B109" s="12">
        <v>-742.6400000000001</v>
      </c>
      <c r="C109" s="12">
        <v>-742.09000000000015</v>
      </c>
      <c r="D109" s="12">
        <v>-741.54000000000019</v>
      </c>
      <c r="E109" s="12">
        <v>-740.99000000000012</v>
      </c>
      <c r="F109" s="12">
        <v>-740.44</v>
      </c>
      <c r="G109" s="12">
        <v>-739.8900000000001</v>
      </c>
      <c r="H109" s="12">
        <v>-739.34000000000015</v>
      </c>
      <c r="I109" s="12">
        <v>-738.79000000000019</v>
      </c>
      <c r="K109">
        <f>Calculator!B22</f>
        <v>160</v>
      </c>
      <c r="L109" s="12">
        <v>-787.04000000000008</v>
      </c>
      <c r="M109" s="12">
        <v>-786.49000000000012</v>
      </c>
      <c r="N109" s="12">
        <v>-785.94</v>
      </c>
      <c r="O109" s="12">
        <v>-785.3900000000001</v>
      </c>
      <c r="P109" s="12">
        <v>-784.84000000000015</v>
      </c>
      <c r="Q109" s="12">
        <v>-784.29000000000008</v>
      </c>
      <c r="R109" s="12">
        <v>-783.74000000000012</v>
      </c>
    </row>
    <row r="110" spans="1:18" x14ac:dyDescent="0.25">
      <c r="A110">
        <f>A109+Calculator!$B$15</f>
        <v>225</v>
      </c>
      <c r="B110" s="12">
        <v>-738.94</v>
      </c>
      <c r="C110" s="12">
        <v>-738.3900000000001</v>
      </c>
      <c r="D110" s="12">
        <v>-737.84000000000015</v>
      </c>
      <c r="E110" s="12">
        <v>-737.29000000000008</v>
      </c>
      <c r="F110" s="12">
        <v>-736.74</v>
      </c>
      <c r="G110" s="12">
        <v>-736.19</v>
      </c>
      <c r="H110" s="12">
        <v>-735.6400000000001</v>
      </c>
      <c r="I110" s="12">
        <v>-735.09000000000015</v>
      </c>
      <c r="K110">
        <f>K109+Calculator!$B$27</f>
        <v>165</v>
      </c>
      <c r="L110" s="12">
        <v>-783.34</v>
      </c>
      <c r="M110" s="12">
        <v>-782.79000000000008</v>
      </c>
      <c r="N110" s="12">
        <v>-782.24</v>
      </c>
      <c r="O110" s="12">
        <v>-781.69</v>
      </c>
      <c r="P110" s="12">
        <v>-781.1400000000001</v>
      </c>
      <c r="Q110" s="12">
        <v>-780.59</v>
      </c>
      <c r="R110" s="12">
        <v>-780.04000000000008</v>
      </c>
    </row>
    <row r="111" spans="1:18" x14ac:dyDescent="0.25">
      <c r="A111">
        <f>A110+Calculator!$B$15</f>
        <v>230</v>
      </c>
      <c r="B111" s="12">
        <v>-735.24</v>
      </c>
      <c r="C111" s="12">
        <v>-734.69</v>
      </c>
      <c r="D111" s="12">
        <v>-734.1400000000001</v>
      </c>
      <c r="E111" s="12">
        <v>-733.59</v>
      </c>
      <c r="F111" s="12">
        <v>-733.04</v>
      </c>
      <c r="G111" s="12">
        <v>-732.49</v>
      </c>
      <c r="H111" s="12">
        <v>-731.94</v>
      </c>
      <c r="I111" s="12">
        <v>-731.3900000000001</v>
      </c>
      <c r="K111">
        <f>K110+Calculator!$B$27</f>
        <v>170</v>
      </c>
      <c r="L111" s="12">
        <v>-779.6400000000001</v>
      </c>
      <c r="M111" s="12">
        <v>-779.09000000000015</v>
      </c>
      <c r="N111" s="12">
        <v>-778.54000000000019</v>
      </c>
      <c r="O111" s="12">
        <v>-777.99000000000012</v>
      </c>
      <c r="P111" s="12">
        <v>-777.44</v>
      </c>
      <c r="Q111" s="12">
        <v>-776.8900000000001</v>
      </c>
      <c r="R111" s="12">
        <v>-776.34000000000015</v>
      </c>
    </row>
    <row r="112" spans="1:18" x14ac:dyDescent="0.25">
      <c r="A112">
        <f>A111+Calculator!$B$15</f>
        <v>235</v>
      </c>
      <c r="B112" s="12">
        <v>-731.54000000000008</v>
      </c>
      <c r="C112" s="12">
        <v>-730.99000000000012</v>
      </c>
      <c r="D112" s="12">
        <v>-730.44</v>
      </c>
      <c r="E112" s="12">
        <v>-729.8900000000001</v>
      </c>
      <c r="F112" s="12">
        <v>-729.34000000000015</v>
      </c>
      <c r="G112" s="12">
        <v>-728.79000000000008</v>
      </c>
      <c r="H112" s="12">
        <v>-728.24000000000012</v>
      </c>
      <c r="I112" s="12">
        <v>-727.69</v>
      </c>
      <c r="K112">
        <f>K111+Calculator!$B$27</f>
        <v>175</v>
      </c>
      <c r="L112" s="12">
        <v>-775.94</v>
      </c>
      <c r="M112" s="12">
        <v>-775.3900000000001</v>
      </c>
      <c r="N112" s="12">
        <v>-774.84000000000015</v>
      </c>
      <c r="O112" s="12">
        <v>-774.29000000000008</v>
      </c>
      <c r="P112" s="12">
        <v>-773.74</v>
      </c>
      <c r="Q112" s="12">
        <v>-773.19</v>
      </c>
      <c r="R112" s="12">
        <v>-772.6400000000001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-753.74000000000012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-798.1400000000001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-749.49000000000012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-793.8900000000001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-745.24000000000024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-789.6400000000001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-740.99000000000012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-785.3900000000001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-736.74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-781.1400000000001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-732.49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-776.8900000000001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-728.24000000000012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-772.6400000000001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74CB-8544-4688-8B8A-8EA6DFD6DDD9}">
  <dimension ref="A1:R122"/>
  <sheetViews>
    <sheetView topLeftCell="A74" workbookViewId="0">
      <selection activeCell="I2" sqref="I2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233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IF(Calculator!B7="Cotton",Calculator!B10,IF(Calculator!B19="Cotton",Calculator!B22,1200))</f>
        <v>1200</v>
      </c>
      <c r="E7" s="30">
        <f>ROUND(C7*D7,2)</f>
        <v>1020</v>
      </c>
      <c r="F7" s="16">
        <v>0</v>
      </c>
      <c r="G7" s="30">
        <f>ROUND(E7*F7,2)</f>
        <v>0</v>
      </c>
      <c r="H7" s="30">
        <f>ROUND(E7-G7,2)</f>
        <v>1020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1198.2</v>
      </c>
      <c r="G9" s="12">
        <f>SUM(G7:G8)</f>
        <v>0</v>
      </c>
      <c r="H9" s="12">
        <f>ROUND(E9-G9,2)</f>
        <v>1198.2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5.25</v>
      </c>
      <c r="E14" s="30">
        <f>ROUND(C14*D14,2)</f>
        <v>29.4</v>
      </c>
      <c r="F14" s="16">
        <v>0</v>
      </c>
      <c r="G14" s="30">
        <f>ROUND(E14*F14,2)</f>
        <v>0</v>
      </c>
      <c r="H14" s="30">
        <f>ROUND(E14-G14,2)</f>
        <v>29.4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25.4</v>
      </c>
      <c r="E23" s="30">
        <f>ROUND(C23*D23,2)</f>
        <v>53.34</v>
      </c>
      <c r="F23" s="16">
        <v>0</v>
      </c>
      <c r="G23" s="30">
        <f>ROUND(E23*F23,2)</f>
        <v>0</v>
      </c>
      <c r="H23" s="30">
        <f>ROUND(E23-G23,2)</f>
        <v>53.34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32</v>
      </c>
      <c r="E28" s="30">
        <f t="shared" si="0"/>
        <v>3.52</v>
      </c>
      <c r="F28" s="16">
        <v>0</v>
      </c>
      <c r="G28" s="30">
        <f t="shared" si="1"/>
        <v>0</v>
      </c>
      <c r="H28" s="30">
        <f t="shared" si="2"/>
        <v>3.52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425</v>
      </c>
      <c r="B32" s="14" t="s">
        <v>26</v>
      </c>
      <c r="C32" s="15">
        <v>3.49</v>
      </c>
      <c r="D32" s="14">
        <v>7</v>
      </c>
      <c r="E32" s="30">
        <f t="shared" si="0"/>
        <v>24.43</v>
      </c>
      <c r="F32" s="16">
        <v>0</v>
      </c>
      <c r="G32" s="30">
        <f t="shared" si="1"/>
        <v>0</v>
      </c>
      <c r="H32" s="30">
        <f t="shared" si="2"/>
        <v>24.43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2</v>
      </c>
      <c r="E37" s="30">
        <f t="shared" si="3"/>
        <v>9.94</v>
      </c>
      <c r="F37" s="16">
        <v>0</v>
      </c>
      <c r="G37" s="30">
        <f t="shared" si="4"/>
        <v>0</v>
      </c>
      <c r="H37" s="30">
        <f t="shared" si="5"/>
        <v>9.94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426</v>
      </c>
      <c r="B45" s="14" t="s">
        <v>60</v>
      </c>
      <c r="C45" s="15">
        <v>2.59</v>
      </c>
      <c r="D45" s="14">
        <v>45</v>
      </c>
      <c r="E45" s="30">
        <f>ROUND(C45*D45,2)</f>
        <v>116.55</v>
      </c>
      <c r="F45" s="16">
        <v>0</v>
      </c>
      <c r="G45" s="30">
        <f>ROUND(E45*F45,2)</f>
        <v>0</v>
      </c>
      <c r="H45" s="30">
        <f>ROUND(E45-G45,2)</f>
        <v>116.55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48</v>
      </c>
      <c r="E47" s="30">
        <f>ROUND(C47*D47,2)</f>
        <v>10.08</v>
      </c>
      <c r="F47" s="16">
        <v>0</v>
      </c>
      <c r="G47" s="30">
        <f>ROUND(E47*F47,2)</f>
        <v>0</v>
      </c>
      <c r="H47" s="30">
        <f>ROUND(E47-G47,2)</f>
        <v>10.08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0.27129999999999999</v>
      </c>
      <c r="E61" s="30">
        <f>ROUND(C61*D61,2)</f>
        <v>4.1399999999999997</v>
      </c>
      <c r="F61" s="16">
        <v>0</v>
      </c>
      <c r="G61" s="30">
        <f>ROUND(E61*F61,2)</f>
        <v>0</v>
      </c>
      <c r="H61" s="30">
        <f>ROUND(E61-G61,2)</f>
        <v>4.1399999999999997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0.20760000000000001</v>
      </c>
      <c r="E62" s="30">
        <f>ROUND(C62*D62,2)</f>
        <v>3.17</v>
      </c>
      <c r="F62" s="16">
        <v>0</v>
      </c>
      <c r="G62" s="30">
        <f>ROUND(E62*F62,2)</f>
        <v>0</v>
      </c>
      <c r="H62" s="30">
        <f>ROUND(E62-G62,2)</f>
        <v>3.17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9.98E-2</v>
      </c>
      <c r="E64" s="30">
        <f>ROUND(C64*D64,2)</f>
        <v>0.9</v>
      </c>
      <c r="F64" s="16">
        <v>0</v>
      </c>
      <c r="G64" s="30">
        <f>ROUND(E64*F64,2)</f>
        <v>0</v>
      </c>
      <c r="H64" s="30">
        <f>ROUND(E64-G64,2)</f>
        <v>0.9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15.22</v>
      </c>
      <c r="D66" s="14">
        <v>0.3831</v>
      </c>
      <c r="E66" s="30">
        <f>ROUND(C66*D66,2)</f>
        <v>5.83</v>
      </c>
      <c r="F66" s="16">
        <v>0</v>
      </c>
      <c r="G66" s="30">
        <f>ROUND(E66*F66,2)</f>
        <v>0</v>
      </c>
      <c r="H66" s="30">
        <f>ROUND(E66-G66,2)</f>
        <v>5.83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2.36</v>
      </c>
      <c r="D68" s="14">
        <v>4.1890999999999998</v>
      </c>
      <c r="E68" s="30">
        <f>ROUND(C68*D68,2)</f>
        <v>9.89</v>
      </c>
      <c r="F68" s="16">
        <v>0</v>
      </c>
      <c r="G68" s="30">
        <f>ROUND(E68*F68,2)</f>
        <v>0</v>
      </c>
      <c r="H68" s="30">
        <f>ROUND(E68-G68,2)</f>
        <v>9.89</v>
      </c>
    </row>
    <row r="69" spans="1:8" x14ac:dyDescent="0.25">
      <c r="A69" s="14" t="s">
        <v>91</v>
      </c>
      <c r="B69" s="14" t="s">
        <v>19</v>
      </c>
      <c r="C69" s="15">
        <v>2.36</v>
      </c>
      <c r="D69" s="14">
        <v>4.8836000000000004</v>
      </c>
      <c r="E69" s="30">
        <f>ROUND(C69*D69,2)</f>
        <v>11.53</v>
      </c>
      <c r="F69" s="16">
        <v>0</v>
      </c>
      <c r="G69" s="30">
        <f>ROUND(E69*F69,2)</f>
        <v>0</v>
      </c>
      <c r="H69" s="30">
        <f>ROUND(E69-G69,2)</f>
        <v>11.53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5.78</v>
      </c>
      <c r="D71" s="14">
        <v>1</v>
      </c>
      <c r="E71" s="30">
        <f>ROUND(C71*D71,2)</f>
        <v>5.78</v>
      </c>
      <c r="F71" s="16">
        <v>0</v>
      </c>
      <c r="G71" s="30">
        <f>ROUND(E71*F71,2)</f>
        <v>0</v>
      </c>
      <c r="H71" s="30">
        <f t="shared" ref="H71:H76" si="6">ROUND(E71-G71,2)</f>
        <v>5.78</v>
      </c>
    </row>
    <row r="72" spans="1:8" x14ac:dyDescent="0.25">
      <c r="A72" s="14" t="s">
        <v>38</v>
      </c>
      <c r="B72" s="14" t="s">
        <v>48</v>
      </c>
      <c r="C72" s="15">
        <v>2.74</v>
      </c>
      <c r="D72" s="14">
        <v>1</v>
      </c>
      <c r="E72" s="30">
        <f>ROUND(C72*D72,2)</f>
        <v>2.74</v>
      </c>
      <c r="F72" s="16">
        <v>0</v>
      </c>
      <c r="G72" s="30">
        <f>ROUND(E72*F72,2)</f>
        <v>0</v>
      </c>
      <c r="H72" s="30">
        <f t="shared" si="6"/>
        <v>2.74</v>
      </c>
    </row>
    <row r="73" spans="1:8" x14ac:dyDescent="0.25">
      <c r="A73" s="14" t="s">
        <v>91</v>
      </c>
      <c r="B73" s="14" t="s">
        <v>48</v>
      </c>
      <c r="C73" s="15">
        <v>23.62</v>
      </c>
      <c r="D73" s="14">
        <v>1</v>
      </c>
      <c r="E73" s="30">
        <f>ROUND(C73*D73,2)</f>
        <v>23.62</v>
      </c>
      <c r="F73" s="16">
        <v>0</v>
      </c>
      <c r="G73" s="30">
        <f>ROUND(E73*F73,2)</f>
        <v>0</v>
      </c>
      <c r="H73" s="30">
        <f t="shared" si="6"/>
        <v>23.62</v>
      </c>
    </row>
    <row r="74" spans="1:8" x14ac:dyDescent="0.25">
      <c r="A74" s="9" t="s">
        <v>49</v>
      </c>
      <c r="B74" s="9" t="s">
        <v>48</v>
      </c>
      <c r="C74" s="10">
        <v>10.76</v>
      </c>
      <c r="D74" s="9">
        <v>1</v>
      </c>
      <c r="E74" s="28">
        <f>ROUND(C74*D74,2)</f>
        <v>10.76</v>
      </c>
      <c r="F74" s="11">
        <v>0</v>
      </c>
      <c r="G74" s="28">
        <f>ROUND(E74*F74,2)</f>
        <v>0</v>
      </c>
      <c r="H74" s="28">
        <f t="shared" si="6"/>
        <v>10.76</v>
      </c>
    </row>
    <row r="75" spans="1:8" x14ac:dyDescent="0.25">
      <c r="A75" s="7" t="s">
        <v>50</v>
      </c>
      <c r="C75" s="30"/>
      <c r="E75" s="30">
        <f>SUM(E13:E74)</f>
        <v>750.62000000000012</v>
      </c>
      <c r="G75" s="12">
        <f>SUM(G13:G74)</f>
        <v>0</v>
      </c>
      <c r="H75" s="12">
        <f t="shared" si="6"/>
        <v>750.62</v>
      </c>
    </row>
    <row r="76" spans="1:8" x14ac:dyDescent="0.25">
      <c r="A76" s="7" t="s">
        <v>51</v>
      </c>
      <c r="C76" s="30"/>
      <c r="E76" s="30">
        <f>+E9-E75</f>
        <v>447.57999999999993</v>
      </c>
      <c r="G76" s="12">
        <f>+G9-G75</f>
        <v>0</v>
      </c>
      <c r="H76" s="12">
        <f t="shared" si="6"/>
        <v>447.58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7.27</v>
      </c>
      <c r="D79" s="14">
        <v>1</v>
      </c>
      <c r="E79" s="30">
        <f>ROUND(C79*D79,2)</f>
        <v>7.27</v>
      </c>
      <c r="F79" s="16">
        <v>0</v>
      </c>
      <c r="G79" s="30">
        <f>ROUND(E79*F79,2)</f>
        <v>0</v>
      </c>
      <c r="H79" s="30">
        <f t="shared" ref="H79:H84" si="7">ROUND(E79-G79,2)</f>
        <v>7.27</v>
      </c>
    </row>
    <row r="80" spans="1:8" x14ac:dyDescent="0.25">
      <c r="A80" s="14" t="s">
        <v>38</v>
      </c>
      <c r="B80" s="14" t="s">
        <v>48</v>
      </c>
      <c r="C80" s="15">
        <v>16.2</v>
      </c>
      <c r="D80" s="14">
        <v>1</v>
      </c>
      <c r="E80" s="30">
        <f>ROUND(C80*D80,2)</f>
        <v>16.2</v>
      </c>
      <c r="F80" s="16">
        <v>0</v>
      </c>
      <c r="G80" s="30">
        <f>ROUND(E80*F80,2)</f>
        <v>0</v>
      </c>
      <c r="H80" s="30">
        <f t="shared" si="7"/>
        <v>16.2</v>
      </c>
    </row>
    <row r="81" spans="1:8" x14ac:dyDescent="0.25">
      <c r="A81" s="9" t="s">
        <v>91</v>
      </c>
      <c r="B81" s="9" t="s">
        <v>48</v>
      </c>
      <c r="C81" s="10">
        <v>89.17</v>
      </c>
      <c r="D81" s="9">
        <v>1</v>
      </c>
      <c r="E81" s="28">
        <f>ROUND(C81*D81,2)</f>
        <v>89.17</v>
      </c>
      <c r="F81" s="11">
        <v>0</v>
      </c>
      <c r="G81" s="28">
        <f>ROUND(E81*F81,2)</f>
        <v>0</v>
      </c>
      <c r="H81" s="28">
        <f t="shared" si="7"/>
        <v>89.17</v>
      </c>
    </row>
    <row r="82" spans="1:8" x14ac:dyDescent="0.25">
      <c r="A82" s="7" t="s">
        <v>53</v>
      </c>
      <c r="C82" s="30"/>
      <c r="E82" s="30">
        <f>SUM(E79:E81)</f>
        <v>112.64</v>
      </c>
      <c r="G82" s="12">
        <f>SUM(G79:G81)</f>
        <v>0</v>
      </c>
      <c r="H82" s="12">
        <f t="shared" si="7"/>
        <v>112.64</v>
      </c>
    </row>
    <row r="83" spans="1:8" x14ac:dyDescent="0.25">
      <c r="A83" s="7" t="s">
        <v>54</v>
      </c>
      <c r="C83" s="30"/>
      <c r="E83" s="30">
        <f>+E75+E82</f>
        <v>863.2600000000001</v>
      </c>
      <c r="G83" s="12">
        <f>+G75+G82</f>
        <v>0</v>
      </c>
      <c r="H83" s="12">
        <f t="shared" si="7"/>
        <v>863.26</v>
      </c>
    </row>
    <row r="84" spans="1:8" x14ac:dyDescent="0.25">
      <c r="A84" s="7" t="s">
        <v>55</v>
      </c>
      <c r="C84" s="30"/>
      <c r="E84" s="30">
        <f>+E9-E83</f>
        <v>334.93999999999994</v>
      </c>
      <c r="G84" s="12">
        <f>+G9-G83</f>
        <v>0</v>
      </c>
      <c r="H84" s="12">
        <f t="shared" si="7"/>
        <v>334.94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403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18" x14ac:dyDescent="0.25">
      <c r="A99" s="7" t="s">
        <v>50</v>
      </c>
      <c r="E99" s="34">
        <f>VLOOKUP(A99,$A$1:$H$98,5,FALSE)</f>
        <v>750.62000000000012</v>
      </c>
    </row>
    <row r="100" spans="1:18" x14ac:dyDescent="0.25">
      <c r="A100" s="7" t="s">
        <v>301</v>
      </c>
      <c r="E100" s="34">
        <f>VLOOKUP(A100,$A$1:$H$98,5,FALSE)</f>
        <v>112.64</v>
      </c>
    </row>
    <row r="101" spans="1:18" x14ac:dyDescent="0.25">
      <c r="A101" s="7" t="s">
        <v>302</v>
      </c>
      <c r="E101" s="34">
        <f t="shared" ref="E101:E102" si="8">VLOOKUP(A101,$A$1:$H$98,5,FALSE)</f>
        <v>863.2600000000001</v>
      </c>
    </row>
    <row r="102" spans="1:18" x14ac:dyDescent="0.25">
      <c r="A102" s="7" t="s">
        <v>55</v>
      </c>
      <c r="E102" s="34">
        <f t="shared" si="8"/>
        <v>334.93999999999994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334.93999999999994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334.93999999999994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-581.20999999999992</v>
      </c>
      <c r="C106" s="12">
        <v>-580.66</v>
      </c>
      <c r="D106" s="12">
        <v>-580.1099999999999</v>
      </c>
      <c r="E106" s="12">
        <v>-579.55999999999995</v>
      </c>
      <c r="F106" s="12">
        <v>-579.01</v>
      </c>
      <c r="G106" s="12">
        <v>-578.45999999999992</v>
      </c>
      <c r="H106" s="12">
        <v>-577.91</v>
      </c>
      <c r="I106" s="12">
        <v>-577.3599999999999</v>
      </c>
      <c r="K106">
        <f>K107-Calculator!$B$27</f>
        <v>145</v>
      </c>
      <c r="L106" s="12">
        <f t="dataTable" ref="L106:R112" dt2D="1" dtr="1" r1="D8" r2="D7"/>
        <v>-625.61</v>
      </c>
      <c r="M106" s="12">
        <v>-625.06000000000006</v>
      </c>
      <c r="N106" s="12">
        <v>-624.51</v>
      </c>
      <c r="O106" s="12">
        <v>-623.96</v>
      </c>
      <c r="P106" s="12">
        <v>-623.41000000000008</v>
      </c>
      <c r="Q106" s="12">
        <v>-622.86</v>
      </c>
      <c r="R106" s="12">
        <v>-622.31000000000006</v>
      </c>
    </row>
    <row r="107" spans="1:18" x14ac:dyDescent="0.25">
      <c r="A107">
        <f>A108-Calculator!$B$15</f>
        <v>210</v>
      </c>
      <c r="B107" s="12">
        <v>-577.51</v>
      </c>
      <c r="C107" s="12">
        <v>-576.96</v>
      </c>
      <c r="D107" s="12">
        <v>-576.41000000000008</v>
      </c>
      <c r="E107" s="12">
        <v>-575.86</v>
      </c>
      <c r="F107" s="12">
        <v>-575.30999999999995</v>
      </c>
      <c r="G107" s="12">
        <v>-574.76</v>
      </c>
      <c r="H107" s="12">
        <v>-574.21</v>
      </c>
      <c r="I107" s="12">
        <v>-573.66000000000008</v>
      </c>
      <c r="K107">
        <f>K108-Calculator!$B$27</f>
        <v>150</v>
      </c>
      <c r="L107" s="12">
        <v>-621.91</v>
      </c>
      <c r="M107" s="12">
        <v>-621.36</v>
      </c>
      <c r="N107" s="12">
        <v>-620.80999999999995</v>
      </c>
      <c r="O107" s="12">
        <v>-620.26</v>
      </c>
      <c r="P107" s="12">
        <v>-619.71</v>
      </c>
      <c r="Q107" s="12">
        <v>-619.16</v>
      </c>
      <c r="R107" s="12">
        <v>-618.61</v>
      </c>
    </row>
    <row r="108" spans="1:18" x14ac:dyDescent="0.25">
      <c r="A108">
        <f>A109-Calculator!$B$15</f>
        <v>215</v>
      </c>
      <c r="B108" s="12">
        <v>-573.80999999999995</v>
      </c>
      <c r="C108" s="12">
        <v>-573.26</v>
      </c>
      <c r="D108" s="12">
        <v>-572.71</v>
      </c>
      <c r="E108" s="12">
        <v>-572.16</v>
      </c>
      <c r="F108" s="12">
        <v>-571.6099999999999</v>
      </c>
      <c r="G108" s="12">
        <v>-571.05999999999995</v>
      </c>
      <c r="H108" s="12">
        <v>-570.51</v>
      </c>
      <c r="I108" s="12">
        <v>-569.96</v>
      </c>
      <c r="K108">
        <f>K109-Calculator!$B$27</f>
        <v>155</v>
      </c>
      <c r="L108" s="12">
        <v>-618.20999999999992</v>
      </c>
      <c r="M108" s="12">
        <v>-617.66</v>
      </c>
      <c r="N108" s="12">
        <v>-617.1099999999999</v>
      </c>
      <c r="O108" s="12">
        <v>-616.55999999999995</v>
      </c>
      <c r="P108" s="12">
        <v>-616.01</v>
      </c>
      <c r="Q108" s="12">
        <v>-615.45999999999992</v>
      </c>
      <c r="R108" s="12">
        <v>-614.91</v>
      </c>
    </row>
    <row r="109" spans="1:18" x14ac:dyDescent="0.25">
      <c r="A109">
        <f>Calculator!B10</f>
        <v>220</v>
      </c>
      <c r="B109" s="12">
        <v>-570.11</v>
      </c>
      <c r="C109" s="12">
        <v>-569.56000000000006</v>
      </c>
      <c r="D109" s="12">
        <v>-569.01</v>
      </c>
      <c r="E109" s="12">
        <v>-568.46</v>
      </c>
      <c r="F109" s="12">
        <v>-567.91000000000008</v>
      </c>
      <c r="G109" s="12">
        <v>-567.36</v>
      </c>
      <c r="H109" s="12">
        <v>-566.81000000000006</v>
      </c>
      <c r="I109" s="12">
        <v>-566.26</v>
      </c>
      <c r="K109">
        <f>Calculator!B22</f>
        <v>160</v>
      </c>
      <c r="L109" s="12">
        <v>-614.51</v>
      </c>
      <c r="M109" s="12">
        <v>-613.96</v>
      </c>
      <c r="N109" s="12">
        <v>-613.41000000000008</v>
      </c>
      <c r="O109" s="12">
        <v>-612.86</v>
      </c>
      <c r="P109" s="12">
        <v>-612.30999999999995</v>
      </c>
      <c r="Q109" s="12">
        <v>-611.76</v>
      </c>
      <c r="R109" s="12">
        <v>-611.21</v>
      </c>
    </row>
    <row r="110" spans="1:18" x14ac:dyDescent="0.25">
      <c r="A110">
        <f>A109+Calculator!$B$15</f>
        <v>225</v>
      </c>
      <c r="B110" s="12">
        <v>-566.41</v>
      </c>
      <c r="C110" s="12">
        <v>-565.86</v>
      </c>
      <c r="D110" s="12">
        <v>-565.30999999999995</v>
      </c>
      <c r="E110" s="12">
        <v>-564.76</v>
      </c>
      <c r="F110" s="12">
        <v>-564.21</v>
      </c>
      <c r="G110" s="12">
        <v>-563.66</v>
      </c>
      <c r="H110" s="12">
        <v>-563.11</v>
      </c>
      <c r="I110" s="12">
        <v>-562.55999999999995</v>
      </c>
      <c r="K110">
        <f>K109+Calculator!$B$27</f>
        <v>165</v>
      </c>
      <c r="L110" s="12">
        <v>-610.80999999999995</v>
      </c>
      <c r="M110" s="12">
        <v>-610.26</v>
      </c>
      <c r="N110" s="12">
        <v>-609.71</v>
      </c>
      <c r="O110" s="12">
        <v>-609.16</v>
      </c>
      <c r="P110" s="12">
        <v>-608.6099999999999</v>
      </c>
      <c r="Q110" s="12">
        <v>-608.05999999999995</v>
      </c>
      <c r="R110" s="12">
        <v>-607.51</v>
      </c>
    </row>
    <row r="111" spans="1:18" x14ac:dyDescent="0.25">
      <c r="A111">
        <f>A110+Calculator!$B$15</f>
        <v>230</v>
      </c>
      <c r="B111" s="12">
        <v>-562.70999999999992</v>
      </c>
      <c r="C111" s="12">
        <v>-562.16</v>
      </c>
      <c r="D111" s="12">
        <v>-561.6099999999999</v>
      </c>
      <c r="E111" s="12">
        <v>-561.05999999999995</v>
      </c>
      <c r="F111" s="12">
        <v>-560.51</v>
      </c>
      <c r="G111" s="12">
        <v>-559.95999999999992</v>
      </c>
      <c r="H111" s="12">
        <v>-559.41</v>
      </c>
      <c r="I111" s="12">
        <v>-558.8599999999999</v>
      </c>
      <c r="K111">
        <f>K110+Calculator!$B$27</f>
        <v>170</v>
      </c>
      <c r="L111" s="12">
        <v>-607.11</v>
      </c>
      <c r="M111" s="12">
        <v>-606.56000000000006</v>
      </c>
      <c r="N111" s="12">
        <v>-606.01</v>
      </c>
      <c r="O111" s="12">
        <v>-605.46</v>
      </c>
      <c r="P111" s="12">
        <v>-604.91000000000008</v>
      </c>
      <c r="Q111" s="12">
        <v>-604.36</v>
      </c>
      <c r="R111" s="12">
        <v>-603.81000000000006</v>
      </c>
    </row>
    <row r="112" spans="1:18" x14ac:dyDescent="0.25">
      <c r="A112">
        <f>A111+Calculator!$B$15</f>
        <v>235</v>
      </c>
      <c r="B112" s="12">
        <v>-559.00999999999988</v>
      </c>
      <c r="C112" s="12">
        <v>-558.45999999999992</v>
      </c>
      <c r="D112" s="12">
        <v>-557.90999999999985</v>
      </c>
      <c r="E112" s="12">
        <v>-557.3599999999999</v>
      </c>
      <c r="F112" s="12">
        <v>-556.80999999999995</v>
      </c>
      <c r="G112" s="12">
        <v>-556.25999999999988</v>
      </c>
      <c r="H112" s="12">
        <v>-555.70999999999992</v>
      </c>
      <c r="I112" s="12">
        <v>-555.15999999999985</v>
      </c>
      <c r="K112">
        <f>K111+Calculator!$B$27</f>
        <v>175</v>
      </c>
      <c r="L112" s="12">
        <v>-603.41</v>
      </c>
      <c r="M112" s="12">
        <v>-602.86</v>
      </c>
      <c r="N112" s="12">
        <v>-602.30999999999995</v>
      </c>
      <c r="O112" s="12">
        <v>-601.76</v>
      </c>
      <c r="P112" s="12">
        <v>-601.21</v>
      </c>
      <c r="Q112" s="12">
        <v>-600.66</v>
      </c>
      <c r="R112" s="12">
        <v>-600.11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-581.20999999999992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-625.61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-576.96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-621.36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-572.71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-617.1099999999999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-568.46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-612.86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-564.21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-608.6099999999999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-559.95999999999992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-604.36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-555.70999999999992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-600.11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0E9A-6A55-4F0B-B994-9E0BD1A95985}">
  <dimension ref="A1:R122"/>
  <sheetViews>
    <sheetView topLeftCell="A77" workbookViewId="0">
      <selection activeCell="I2" sqref="I2"/>
    </sheetView>
  </sheetViews>
  <sheetFormatPr defaultRowHeight="15" x14ac:dyDescent="0.25"/>
  <cols>
    <col min="1" max="1" width="17.42578125" customWidth="1"/>
    <col min="2" max="2" width="10.42578125" customWidth="1"/>
    <col min="3" max="3" width="10.7109375" customWidth="1"/>
    <col min="4" max="4" width="12.28515625" customWidth="1"/>
    <col min="5" max="5" width="11.28515625" customWidth="1"/>
    <col min="6" max="6" width="9.28515625" bestFit="1" customWidth="1"/>
    <col min="7" max="7" width="10.28515625" customWidth="1"/>
    <col min="8" max="8" width="9" bestFit="1" customWidth="1"/>
  </cols>
  <sheetData>
    <row r="1" spans="1:8" x14ac:dyDescent="0.25">
      <c r="A1" s="59" t="s">
        <v>234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429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IF(Calculator!B7="Cotton",Calculator!B10,IF(Calculator!B19="Cotton",Calculator!B22,811))</f>
        <v>811</v>
      </c>
      <c r="E7" s="30">
        <f>ROUND(C7*D7,2)</f>
        <v>689.35</v>
      </c>
      <c r="F7" s="16">
        <v>0</v>
      </c>
      <c r="G7" s="30">
        <f>ROUND(E7*F7,2)</f>
        <v>0</v>
      </c>
      <c r="H7" s="30">
        <f>ROUND(E7-G7,2)</f>
        <v>689.35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IF(Calculator!B7="Cotton",Calculator!C10,IF(Calculator!B19="Cotton",Calculator!C22,1095))</f>
        <v>1095</v>
      </c>
      <c r="E8" s="28">
        <f>ROUND(C8*D8,2)</f>
        <v>120.45</v>
      </c>
      <c r="F8" s="11">
        <v>0</v>
      </c>
      <c r="G8" s="28">
        <f>ROUND(E8*F8,2)</f>
        <v>0</v>
      </c>
      <c r="H8" s="28">
        <f>ROUND(E8-G8,2)</f>
        <v>120.45</v>
      </c>
    </row>
    <row r="9" spans="1:8" x14ac:dyDescent="0.25">
      <c r="A9" s="7" t="s">
        <v>11</v>
      </c>
      <c r="C9" s="30"/>
      <c r="E9" s="30">
        <f>SUM(E7:E8)</f>
        <v>809.80000000000007</v>
      </c>
      <c r="G9" s="12">
        <f>SUM(G7:G8)</f>
        <v>0</v>
      </c>
      <c r="H9" s="12">
        <f>ROUND(E9-G9,2)</f>
        <v>809.8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</v>
      </c>
      <c r="D13" s="14">
        <v>2.5</v>
      </c>
      <c r="E13" s="30">
        <f>ROUND(C13*D13,2)</f>
        <v>17.5</v>
      </c>
      <c r="F13" s="16">
        <v>0</v>
      </c>
      <c r="G13" s="30">
        <f>ROUND(E13*F13,2)</f>
        <v>0</v>
      </c>
      <c r="H13" s="30">
        <f>ROUND(E13-G13,2)</f>
        <v>17.5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5.25</v>
      </c>
      <c r="E14" s="30">
        <f>ROUND(C14*D14,2)</f>
        <v>29.4</v>
      </c>
      <c r="F14" s="16">
        <v>0</v>
      </c>
      <c r="G14" s="30">
        <f>ROUND(E14*F14,2)</f>
        <v>0</v>
      </c>
      <c r="H14" s="30">
        <f>ROUND(E14-G14,2)</f>
        <v>29.4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2.0699999999999998</v>
      </c>
      <c r="D16" s="14">
        <v>2.2999999999999998</v>
      </c>
      <c r="E16" s="30">
        <f>ROUND(C16*D16,2)</f>
        <v>4.76</v>
      </c>
      <c r="F16" s="16">
        <v>0</v>
      </c>
      <c r="G16" s="30">
        <f>ROUND(E16*F16,2)</f>
        <v>0</v>
      </c>
      <c r="H16" s="30">
        <f>ROUND(E16-G16,2)</f>
        <v>4.76</v>
      </c>
    </row>
    <row r="17" spans="1:8" x14ac:dyDescent="0.25">
      <c r="A17" s="14" t="s">
        <v>67</v>
      </c>
      <c r="B17" s="14" t="s">
        <v>26</v>
      </c>
      <c r="C17" s="15">
        <v>3.89</v>
      </c>
      <c r="D17" s="14">
        <v>2.3125</v>
      </c>
      <c r="E17" s="30">
        <f>ROUND(C17*D17,2)</f>
        <v>9</v>
      </c>
      <c r="F17" s="16">
        <v>0</v>
      </c>
      <c r="G17" s="30">
        <f>ROUND(E17*F17,2)</f>
        <v>0</v>
      </c>
      <c r="H17" s="30">
        <f>ROUND(E17-G17,2)</f>
        <v>9</v>
      </c>
    </row>
    <row r="18" spans="1:8" x14ac:dyDescent="0.25">
      <c r="A18" s="14" t="s">
        <v>68</v>
      </c>
      <c r="B18" s="14" t="s">
        <v>26</v>
      </c>
      <c r="C18" s="15">
        <v>11.74</v>
      </c>
      <c r="D18" s="14">
        <v>0.5</v>
      </c>
      <c r="E18" s="30">
        <f>ROUND(C18*D18,2)</f>
        <v>5.87</v>
      </c>
      <c r="F18" s="16">
        <v>0</v>
      </c>
      <c r="G18" s="30">
        <f>ROUND(E18*F18,2)</f>
        <v>0</v>
      </c>
      <c r="H18" s="30">
        <f>ROUND(E18-G18,2)</f>
        <v>5.87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811</v>
      </c>
      <c r="E20" s="30">
        <f>ROUND(C20*D20,2)</f>
        <v>89.21</v>
      </c>
      <c r="F20" s="16">
        <v>0</v>
      </c>
      <c r="G20" s="30">
        <f>ROUND(E20*F20,2)</f>
        <v>0</v>
      </c>
      <c r="H20" s="30">
        <f>ROUND(E20-G20,2)</f>
        <v>89.21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26.3</v>
      </c>
      <c r="D22" s="14">
        <v>1.5</v>
      </c>
      <c r="E22" s="30">
        <f>ROUND(C22*D22,2)</f>
        <v>39.450000000000003</v>
      </c>
      <c r="F22" s="16">
        <v>0</v>
      </c>
      <c r="G22" s="30">
        <f>ROUND(E22*F22,2)</f>
        <v>0</v>
      </c>
      <c r="H22" s="30">
        <f>ROUND(E22-G22,2)</f>
        <v>39.450000000000003</v>
      </c>
    </row>
    <row r="23" spans="1:8" x14ac:dyDescent="0.25">
      <c r="A23" s="14" t="s">
        <v>103</v>
      </c>
      <c r="B23" s="14" t="s">
        <v>19</v>
      </c>
      <c r="C23" s="15">
        <v>2.1</v>
      </c>
      <c r="D23" s="14">
        <v>32.549799999999998</v>
      </c>
      <c r="E23" s="30">
        <f>ROUND(C23*D23,2)</f>
        <v>68.349999999999994</v>
      </c>
      <c r="F23" s="16">
        <v>0</v>
      </c>
      <c r="G23" s="30">
        <f>ROUND(E23*F23,2)</f>
        <v>0</v>
      </c>
      <c r="H23" s="30">
        <f>ROUND(E23-G23,2)</f>
        <v>68.349999999999994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0.67</v>
      </c>
      <c r="E25" s="30">
        <f>ROUND(C25*D25,2)</f>
        <v>13.4</v>
      </c>
      <c r="F25" s="16">
        <v>0</v>
      </c>
      <c r="G25" s="30">
        <f>ROUND(E25*F25,2)</f>
        <v>0</v>
      </c>
      <c r="H25" s="30">
        <f>ROUND(E25-G25,2)</f>
        <v>13.4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11</v>
      </c>
      <c r="D27" s="14">
        <v>0.5</v>
      </c>
      <c r="E27" s="30">
        <f t="shared" ref="E27:E33" si="0">ROUND(C27*D27,2)</f>
        <v>5.5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5.5</v>
      </c>
    </row>
    <row r="28" spans="1:8" x14ac:dyDescent="0.25">
      <c r="A28" s="14" t="s">
        <v>25</v>
      </c>
      <c r="B28" s="14" t="s">
        <v>18</v>
      </c>
      <c r="C28" s="15">
        <v>0.11</v>
      </c>
      <c r="D28" s="14">
        <v>32</v>
      </c>
      <c r="E28" s="30">
        <f t="shared" si="0"/>
        <v>3.52</v>
      </c>
      <c r="F28" s="16">
        <v>0</v>
      </c>
      <c r="G28" s="30">
        <f t="shared" si="1"/>
        <v>0</v>
      </c>
      <c r="H28" s="30">
        <f t="shared" si="2"/>
        <v>3.52</v>
      </c>
    </row>
    <row r="29" spans="1:8" x14ac:dyDescent="0.25">
      <c r="A29" s="14" t="s">
        <v>104</v>
      </c>
      <c r="B29" s="14" t="s">
        <v>26</v>
      </c>
      <c r="C29" s="15">
        <v>12.73</v>
      </c>
      <c r="D29" s="14">
        <v>1</v>
      </c>
      <c r="E29" s="30">
        <f t="shared" si="0"/>
        <v>12.73</v>
      </c>
      <c r="F29" s="16">
        <v>0</v>
      </c>
      <c r="G29" s="30">
        <f t="shared" si="1"/>
        <v>0</v>
      </c>
      <c r="H29" s="30">
        <f t="shared" si="2"/>
        <v>12.73</v>
      </c>
    </row>
    <row r="30" spans="1:8" x14ac:dyDescent="0.25">
      <c r="A30" s="14" t="s">
        <v>105</v>
      </c>
      <c r="B30" s="14" t="s">
        <v>18</v>
      </c>
      <c r="C30" s="15">
        <v>0.19</v>
      </c>
      <c r="D30" s="14">
        <v>48</v>
      </c>
      <c r="E30" s="30">
        <f t="shared" si="0"/>
        <v>9.1199999999999992</v>
      </c>
      <c r="F30" s="16">
        <v>0</v>
      </c>
      <c r="G30" s="30">
        <f t="shared" si="1"/>
        <v>0</v>
      </c>
      <c r="H30" s="30">
        <f t="shared" si="2"/>
        <v>9.1199999999999992</v>
      </c>
    </row>
    <row r="31" spans="1:8" x14ac:dyDescent="0.25">
      <c r="A31" s="14" t="s">
        <v>106</v>
      </c>
      <c r="B31" s="14" t="s">
        <v>26</v>
      </c>
      <c r="C31" s="15">
        <v>5.79</v>
      </c>
      <c r="D31" s="14">
        <v>2</v>
      </c>
      <c r="E31" s="30">
        <f t="shared" si="0"/>
        <v>11.58</v>
      </c>
      <c r="F31" s="16">
        <v>0</v>
      </c>
      <c r="G31" s="30">
        <f t="shared" si="1"/>
        <v>0</v>
      </c>
      <c r="H31" s="30">
        <f t="shared" si="2"/>
        <v>11.58</v>
      </c>
    </row>
    <row r="32" spans="1:8" x14ac:dyDescent="0.25">
      <c r="A32" s="14" t="s">
        <v>425</v>
      </c>
      <c r="B32" s="14" t="s">
        <v>26</v>
      </c>
      <c r="C32" s="15">
        <v>3.49</v>
      </c>
      <c r="D32" s="14">
        <v>7</v>
      </c>
      <c r="E32" s="30">
        <f t="shared" si="0"/>
        <v>24.43</v>
      </c>
      <c r="F32" s="16">
        <v>0</v>
      </c>
      <c r="G32" s="30">
        <f t="shared" si="1"/>
        <v>0</v>
      </c>
      <c r="H32" s="30">
        <f t="shared" si="2"/>
        <v>24.43</v>
      </c>
    </row>
    <row r="33" spans="1:8" x14ac:dyDescent="0.25">
      <c r="A33" s="14" t="s">
        <v>74</v>
      </c>
      <c r="B33" s="14" t="s">
        <v>26</v>
      </c>
      <c r="C33" s="15">
        <v>10.02</v>
      </c>
      <c r="D33" s="14">
        <v>2</v>
      </c>
      <c r="E33" s="30">
        <f t="shared" si="0"/>
        <v>20.04</v>
      </c>
      <c r="F33" s="16">
        <v>0</v>
      </c>
      <c r="G33" s="30">
        <f t="shared" si="1"/>
        <v>0</v>
      </c>
      <c r="H33" s="30">
        <f t="shared" si="2"/>
        <v>20.04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9.8699999999999992</v>
      </c>
      <c r="D35" s="14">
        <v>2</v>
      </c>
      <c r="E35" s="30">
        <f t="shared" ref="E35:E43" si="3">ROUND(C35*D35,2)</f>
        <v>19.739999999999998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19.739999999999998</v>
      </c>
    </row>
    <row r="36" spans="1:8" x14ac:dyDescent="0.25">
      <c r="A36" s="14" t="s">
        <v>107</v>
      </c>
      <c r="B36" s="14" t="s">
        <v>18</v>
      </c>
      <c r="C36" s="15">
        <v>1.34</v>
      </c>
      <c r="D36" s="14">
        <v>5.2</v>
      </c>
      <c r="E36" s="30">
        <f t="shared" si="3"/>
        <v>6.97</v>
      </c>
      <c r="F36" s="16">
        <v>0</v>
      </c>
      <c r="G36" s="30">
        <f t="shared" si="4"/>
        <v>0</v>
      </c>
      <c r="H36" s="30">
        <f t="shared" si="5"/>
        <v>6.97</v>
      </c>
    </row>
    <row r="37" spans="1:8" x14ac:dyDescent="0.25">
      <c r="A37" s="14" t="s">
        <v>79</v>
      </c>
      <c r="B37" s="14" t="s">
        <v>18</v>
      </c>
      <c r="C37" s="15">
        <v>4.97</v>
      </c>
      <c r="D37" s="14">
        <v>1.34</v>
      </c>
      <c r="E37" s="30">
        <f t="shared" si="3"/>
        <v>6.66</v>
      </c>
      <c r="F37" s="16">
        <v>0</v>
      </c>
      <c r="G37" s="30">
        <f t="shared" si="4"/>
        <v>0</v>
      </c>
      <c r="H37" s="30">
        <f t="shared" si="5"/>
        <v>6.66</v>
      </c>
    </row>
    <row r="38" spans="1:8" x14ac:dyDescent="0.25">
      <c r="A38" s="14" t="s">
        <v>108</v>
      </c>
      <c r="B38" s="14" t="s">
        <v>18</v>
      </c>
      <c r="C38" s="15">
        <v>1.28</v>
      </c>
      <c r="D38" s="14">
        <v>6</v>
      </c>
      <c r="E38" s="30">
        <f t="shared" si="3"/>
        <v>7.68</v>
      </c>
      <c r="F38" s="16">
        <v>0</v>
      </c>
      <c r="G38" s="30">
        <f t="shared" si="4"/>
        <v>0</v>
      </c>
      <c r="H38" s="30">
        <f t="shared" si="5"/>
        <v>7.68</v>
      </c>
    </row>
    <row r="39" spans="1:8" x14ac:dyDescent="0.25">
      <c r="A39" s="14" t="s">
        <v>109</v>
      </c>
      <c r="B39" s="14" t="s">
        <v>18</v>
      </c>
      <c r="C39" s="15">
        <v>0.78</v>
      </c>
      <c r="D39" s="14">
        <v>2</v>
      </c>
      <c r="E39" s="30">
        <f t="shared" si="3"/>
        <v>1.56</v>
      </c>
      <c r="F39" s="16">
        <v>0</v>
      </c>
      <c r="G39" s="30">
        <f t="shared" si="4"/>
        <v>0</v>
      </c>
      <c r="H39" s="30">
        <f t="shared" si="5"/>
        <v>1.56</v>
      </c>
    </row>
    <row r="40" spans="1:8" x14ac:dyDescent="0.25">
      <c r="A40" s="14" t="s">
        <v>110</v>
      </c>
      <c r="B40" s="14" t="s">
        <v>18</v>
      </c>
      <c r="C40" s="15">
        <v>0.86</v>
      </c>
      <c r="D40" s="14">
        <v>12.8</v>
      </c>
      <c r="E40" s="30">
        <f t="shared" si="3"/>
        <v>11.01</v>
      </c>
      <c r="F40" s="16">
        <v>0</v>
      </c>
      <c r="G40" s="30">
        <f t="shared" si="4"/>
        <v>0</v>
      </c>
      <c r="H40" s="30">
        <f t="shared" si="5"/>
        <v>11.01</v>
      </c>
    </row>
    <row r="41" spans="1:8" x14ac:dyDescent="0.25">
      <c r="A41" s="14" t="s">
        <v>111</v>
      </c>
      <c r="B41" s="14" t="s">
        <v>18</v>
      </c>
      <c r="C41" s="15">
        <v>1.88</v>
      </c>
      <c r="D41" s="14">
        <v>1</v>
      </c>
      <c r="E41" s="30">
        <f t="shared" si="3"/>
        <v>1.88</v>
      </c>
      <c r="F41" s="16">
        <v>0</v>
      </c>
      <c r="G41" s="30">
        <f t="shared" si="4"/>
        <v>0</v>
      </c>
      <c r="H41" s="30">
        <f t="shared" si="5"/>
        <v>1.88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7.63</v>
      </c>
      <c r="D43" s="14">
        <v>1.5</v>
      </c>
      <c r="E43" s="30">
        <f t="shared" si="3"/>
        <v>11.45</v>
      </c>
      <c r="F43" s="16">
        <v>0</v>
      </c>
      <c r="G43" s="30">
        <f t="shared" si="4"/>
        <v>0</v>
      </c>
      <c r="H43" s="30">
        <f t="shared" si="5"/>
        <v>11.45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426</v>
      </c>
      <c r="B45" s="14" t="s">
        <v>60</v>
      </c>
      <c r="C45" s="15">
        <v>2.59</v>
      </c>
      <c r="D45" s="14">
        <v>30</v>
      </c>
      <c r="E45" s="30">
        <f>ROUND(C45*D45,2)</f>
        <v>77.7</v>
      </c>
      <c r="F45" s="16">
        <v>0</v>
      </c>
      <c r="G45" s="30">
        <f>ROUND(E45*F45,2)</f>
        <v>0</v>
      </c>
      <c r="H45" s="30">
        <f>ROUND(E45-G45,2)</f>
        <v>77.7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0.21</v>
      </c>
      <c r="D47" s="14">
        <v>42.72</v>
      </c>
      <c r="E47" s="30">
        <f>ROUND(C47*D47,2)</f>
        <v>8.9700000000000006</v>
      </c>
      <c r="F47" s="16">
        <v>0</v>
      </c>
      <c r="G47" s="30">
        <f>ROUND(E47*F47,2)</f>
        <v>0</v>
      </c>
      <c r="H47" s="30">
        <f>ROUND(E47-G47,2)</f>
        <v>8.9700000000000006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59</v>
      </c>
      <c r="D55" s="14">
        <v>0.66600000000000004</v>
      </c>
      <c r="E55" s="30">
        <f>ROUND(C55*D55,2)</f>
        <v>39.29</v>
      </c>
      <c r="F55" s="16">
        <v>0</v>
      </c>
      <c r="G55" s="30">
        <f>ROUND(E55*F55,2)</f>
        <v>0</v>
      </c>
      <c r="H55" s="30">
        <f>ROUND(E55-G55,2)</f>
        <v>39.29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15.27</v>
      </c>
      <c r="D61" s="14">
        <v>0.81599999999999995</v>
      </c>
      <c r="E61" s="30">
        <f>ROUND(C61*D61,2)</f>
        <v>12.46</v>
      </c>
      <c r="F61" s="16">
        <v>0</v>
      </c>
      <c r="G61" s="30">
        <f>ROUND(E61*F61,2)</f>
        <v>0</v>
      </c>
      <c r="H61" s="30">
        <f>ROUND(E61-G61,2)</f>
        <v>12.46</v>
      </c>
    </row>
    <row r="62" spans="1:8" x14ac:dyDescent="0.25">
      <c r="A62" s="14" t="s">
        <v>91</v>
      </c>
      <c r="B62" s="14" t="s">
        <v>39</v>
      </c>
      <c r="C62" s="15">
        <v>15.27</v>
      </c>
      <c r="D62" s="14">
        <v>0.1958</v>
      </c>
      <c r="E62" s="30">
        <f>ROUND(C62*D62,2)</f>
        <v>2.99</v>
      </c>
      <c r="F62" s="16">
        <v>0</v>
      </c>
      <c r="G62" s="30">
        <f>ROUND(E62*F62,2)</f>
        <v>0</v>
      </c>
      <c r="H62" s="30">
        <f>ROUND(E62-G62,2)</f>
        <v>2.99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0.31819999999999998</v>
      </c>
      <c r="E64" s="30">
        <f>ROUND(C64*D64,2)</f>
        <v>2.88</v>
      </c>
      <c r="F64" s="16">
        <v>0</v>
      </c>
      <c r="G64" s="30">
        <f>ROUND(E64*F64,2)</f>
        <v>0</v>
      </c>
      <c r="H64" s="30">
        <f>ROUND(E64-G64,2)</f>
        <v>2.88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0.18410000000000001</v>
      </c>
      <c r="E65" s="30">
        <f>ROUND(C65*D65,2)</f>
        <v>1.67</v>
      </c>
      <c r="F65" s="16">
        <v>0</v>
      </c>
      <c r="G65" s="30">
        <f>ROUND(E65*F65,2)</f>
        <v>0</v>
      </c>
      <c r="H65" s="30">
        <f>ROUND(E65-G65,2)</f>
        <v>1.67</v>
      </c>
    </row>
    <row r="66" spans="1:8" x14ac:dyDescent="0.25">
      <c r="A66" s="14" t="s">
        <v>44</v>
      </c>
      <c r="B66" s="14" t="s">
        <v>39</v>
      </c>
      <c r="C66" s="15">
        <v>15.23</v>
      </c>
      <c r="D66" s="14">
        <v>0.80940000000000001</v>
      </c>
      <c r="E66" s="30">
        <f>ROUND(C66*D66,2)</f>
        <v>12.33</v>
      </c>
      <c r="F66" s="16">
        <v>0</v>
      </c>
      <c r="G66" s="30">
        <f>ROUND(E66*F66,2)</f>
        <v>0</v>
      </c>
      <c r="H66" s="30">
        <f>ROUND(E66-G66,2)</f>
        <v>12.33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2.36</v>
      </c>
      <c r="D68" s="14">
        <v>12.6004</v>
      </c>
      <c r="E68" s="30">
        <f>ROUND(C68*D68,2)</f>
        <v>29.74</v>
      </c>
      <c r="F68" s="16">
        <v>0</v>
      </c>
      <c r="G68" s="30">
        <f>ROUND(E68*F68,2)</f>
        <v>0</v>
      </c>
      <c r="H68" s="30">
        <f>ROUND(E68-G68,2)</f>
        <v>29.74</v>
      </c>
    </row>
    <row r="69" spans="1:8" x14ac:dyDescent="0.25">
      <c r="A69" s="14" t="s">
        <v>91</v>
      </c>
      <c r="B69" s="14" t="s">
        <v>19</v>
      </c>
      <c r="C69" s="15">
        <v>2.36</v>
      </c>
      <c r="D69" s="14">
        <v>3.4036</v>
      </c>
      <c r="E69" s="30">
        <f>ROUND(C69*D69,2)</f>
        <v>8.0299999999999994</v>
      </c>
      <c r="F69" s="16">
        <v>0</v>
      </c>
      <c r="G69" s="30">
        <f>ROUND(E69*F69,2)</f>
        <v>0</v>
      </c>
      <c r="H69" s="30">
        <f>ROUND(E69-G69,2)</f>
        <v>8.0299999999999994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11.56</v>
      </c>
      <c r="D71" s="14">
        <v>1</v>
      </c>
      <c r="E71" s="30">
        <f>ROUND(C71*D71,2)</f>
        <v>11.56</v>
      </c>
      <c r="F71" s="16">
        <v>0</v>
      </c>
      <c r="G71" s="30">
        <f>ROUND(E71*F71,2)</f>
        <v>0</v>
      </c>
      <c r="H71" s="30">
        <f t="shared" ref="H71:H76" si="6">ROUND(E71-G71,2)</f>
        <v>11.56</v>
      </c>
    </row>
    <row r="72" spans="1:8" x14ac:dyDescent="0.25">
      <c r="A72" s="14" t="s">
        <v>38</v>
      </c>
      <c r="B72" s="14" t="s">
        <v>48</v>
      </c>
      <c r="C72" s="15">
        <v>8.23</v>
      </c>
      <c r="D72" s="14">
        <v>1</v>
      </c>
      <c r="E72" s="30">
        <f>ROUND(C72*D72,2)</f>
        <v>8.23</v>
      </c>
      <c r="F72" s="16">
        <v>0</v>
      </c>
      <c r="G72" s="30">
        <f>ROUND(E72*F72,2)</f>
        <v>0</v>
      </c>
      <c r="H72" s="30">
        <f t="shared" si="6"/>
        <v>8.23</v>
      </c>
    </row>
    <row r="73" spans="1:8" x14ac:dyDescent="0.25">
      <c r="A73" s="14" t="s">
        <v>91</v>
      </c>
      <c r="B73" s="14" t="s">
        <v>48</v>
      </c>
      <c r="C73" s="15">
        <v>10.029999999999999</v>
      </c>
      <c r="D73" s="14">
        <v>1</v>
      </c>
      <c r="E73" s="30">
        <f>ROUND(C73*D73,2)</f>
        <v>10.029999999999999</v>
      </c>
      <c r="F73" s="16">
        <v>0</v>
      </c>
      <c r="G73" s="30">
        <f>ROUND(E73*F73,2)</f>
        <v>0</v>
      </c>
      <c r="H73" s="30">
        <f t="shared" si="6"/>
        <v>10.029999999999999</v>
      </c>
    </row>
    <row r="74" spans="1:8" x14ac:dyDescent="0.25">
      <c r="A74" s="9" t="s">
        <v>49</v>
      </c>
      <c r="B74" s="9" t="s">
        <v>48</v>
      </c>
      <c r="C74" s="10">
        <v>10.65</v>
      </c>
      <c r="D74" s="9">
        <v>1</v>
      </c>
      <c r="E74" s="28">
        <f>ROUND(C74*D74,2)</f>
        <v>10.65</v>
      </c>
      <c r="F74" s="11">
        <v>0</v>
      </c>
      <c r="G74" s="28">
        <f>ROUND(E74*F74,2)</f>
        <v>0</v>
      </c>
      <c r="H74" s="28">
        <f t="shared" si="6"/>
        <v>10.65</v>
      </c>
    </row>
    <row r="75" spans="1:8" x14ac:dyDescent="0.25">
      <c r="A75" s="7" t="s">
        <v>50</v>
      </c>
      <c r="C75" s="30"/>
      <c r="E75" s="30">
        <f>SUM(E13:E74)</f>
        <v>703.49</v>
      </c>
      <c r="G75" s="12">
        <f>SUM(G13:G74)</f>
        <v>0</v>
      </c>
      <c r="H75" s="12">
        <f t="shared" si="6"/>
        <v>703.49</v>
      </c>
    </row>
    <row r="76" spans="1:8" x14ac:dyDescent="0.25">
      <c r="A76" s="7" t="s">
        <v>51</v>
      </c>
      <c r="C76" s="30"/>
      <c r="E76" s="30">
        <f>+E9-E75</f>
        <v>106.31000000000006</v>
      </c>
      <c r="G76" s="12">
        <f>+G9-G75</f>
        <v>0</v>
      </c>
      <c r="H76" s="12">
        <f t="shared" si="6"/>
        <v>106.31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16.579999999999998</v>
      </c>
      <c r="D79" s="14">
        <v>1</v>
      </c>
      <c r="E79" s="30">
        <f>ROUND(C79*D79,2)</f>
        <v>16.579999999999998</v>
      </c>
      <c r="F79" s="16">
        <v>0</v>
      </c>
      <c r="G79" s="30">
        <f>ROUND(E79*F79,2)</f>
        <v>0</v>
      </c>
      <c r="H79" s="30">
        <f t="shared" ref="H79:H84" si="7">ROUND(E79-G79,2)</f>
        <v>16.579999999999998</v>
      </c>
    </row>
    <row r="80" spans="1:8" x14ac:dyDescent="0.25">
      <c r="A80" s="14" t="s">
        <v>38</v>
      </c>
      <c r="B80" s="14" t="s">
        <v>48</v>
      </c>
      <c r="C80" s="15">
        <v>48.73</v>
      </c>
      <c r="D80" s="14">
        <v>1</v>
      </c>
      <c r="E80" s="30">
        <f>ROUND(C80*D80,2)</f>
        <v>48.73</v>
      </c>
      <c r="F80" s="16">
        <v>0</v>
      </c>
      <c r="G80" s="30">
        <f>ROUND(E80*F80,2)</f>
        <v>0</v>
      </c>
      <c r="H80" s="30">
        <f t="shared" si="7"/>
        <v>48.73</v>
      </c>
    </row>
    <row r="81" spans="1:8" x14ac:dyDescent="0.25">
      <c r="A81" s="9" t="s">
        <v>91</v>
      </c>
      <c r="B81" s="9" t="s">
        <v>48</v>
      </c>
      <c r="C81" s="10">
        <v>38.229999999999997</v>
      </c>
      <c r="D81" s="9">
        <v>1</v>
      </c>
      <c r="E81" s="28">
        <f>ROUND(C81*D81,2)</f>
        <v>38.229999999999997</v>
      </c>
      <c r="F81" s="11">
        <v>0</v>
      </c>
      <c r="G81" s="28">
        <f>ROUND(E81*F81,2)</f>
        <v>0</v>
      </c>
      <c r="H81" s="28">
        <f t="shared" si="7"/>
        <v>38.229999999999997</v>
      </c>
    </row>
    <row r="82" spans="1:8" x14ac:dyDescent="0.25">
      <c r="A82" s="7" t="s">
        <v>53</v>
      </c>
      <c r="C82" s="30"/>
      <c r="E82" s="30">
        <f>SUM(E79:E81)</f>
        <v>103.53999999999999</v>
      </c>
      <c r="G82" s="12">
        <f>SUM(G79:G81)</f>
        <v>0</v>
      </c>
      <c r="H82" s="12">
        <f t="shared" si="7"/>
        <v>103.54</v>
      </c>
    </row>
    <row r="83" spans="1:8" x14ac:dyDescent="0.25">
      <c r="A83" s="7" t="s">
        <v>54</v>
      </c>
      <c r="C83" s="30"/>
      <c r="E83" s="30">
        <f>+E75+E82</f>
        <v>807.03</v>
      </c>
      <c r="G83" s="12">
        <f>+G75+G82</f>
        <v>0</v>
      </c>
      <c r="H83" s="12">
        <f t="shared" si="7"/>
        <v>807.03</v>
      </c>
    </row>
    <row r="84" spans="1:8" x14ac:dyDescent="0.25">
      <c r="A84" s="7" t="s">
        <v>55</v>
      </c>
      <c r="C84" s="30"/>
      <c r="E84" s="30">
        <f>+E9-E83</f>
        <v>2.7700000000000955</v>
      </c>
      <c r="G84" s="12">
        <f>+G9-G83</f>
        <v>0</v>
      </c>
      <c r="H84" s="12">
        <f t="shared" si="7"/>
        <v>2.77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403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18" x14ac:dyDescent="0.25">
      <c r="A99" s="7" t="s">
        <v>50</v>
      </c>
      <c r="E99" s="34">
        <f>VLOOKUP(A99,$A$1:$H$98,5,FALSE)</f>
        <v>703.49</v>
      </c>
    </row>
    <row r="100" spans="1:18" x14ac:dyDescent="0.25">
      <c r="A100" s="7" t="s">
        <v>301</v>
      </c>
      <c r="E100" s="34">
        <f>VLOOKUP(A100,$A$1:$H$98,5,FALSE)</f>
        <v>103.53999999999999</v>
      </c>
    </row>
    <row r="101" spans="1:18" x14ac:dyDescent="0.25">
      <c r="A101" s="7" t="s">
        <v>302</v>
      </c>
      <c r="E101" s="34">
        <f t="shared" ref="E101:E102" si="8">VLOOKUP(A101,$A$1:$H$98,5,FALSE)</f>
        <v>807.03</v>
      </c>
    </row>
    <row r="102" spans="1:18" x14ac:dyDescent="0.25">
      <c r="A102" s="7" t="s">
        <v>55</v>
      </c>
      <c r="E102" s="34">
        <f t="shared" si="8"/>
        <v>2.7700000000000955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2.7700000000000955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2.7700000000000955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-567.77</v>
      </c>
      <c r="C106" s="12">
        <v>-567.22</v>
      </c>
      <c r="D106" s="12">
        <v>-566.67000000000007</v>
      </c>
      <c r="E106" s="12">
        <v>-566.12</v>
      </c>
      <c r="F106" s="12">
        <v>-565.56999999999994</v>
      </c>
      <c r="G106" s="12">
        <v>-565.02</v>
      </c>
      <c r="H106" s="12">
        <v>-564.47</v>
      </c>
      <c r="I106" s="12">
        <v>-563.92000000000007</v>
      </c>
      <c r="K106">
        <f>K107-Calculator!$B$27</f>
        <v>145</v>
      </c>
      <c r="L106" s="12">
        <f t="dataTable" ref="L106:R112" dt2D="1" dtr="1" r1="D8" r2="D7"/>
        <v>-612.17000000000007</v>
      </c>
      <c r="M106" s="12">
        <v>-611.62000000000012</v>
      </c>
      <c r="N106" s="12">
        <v>-611.07000000000005</v>
      </c>
      <c r="O106" s="12">
        <v>-610.5200000000001</v>
      </c>
      <c r="P106" s="12">
        <v>-609.97000000000014</v>
      </c>
      <c r="Q106" s="12">
        <v>-609.42000000000007</v>
      </c>
      <c r="R106" s="12">
        <v>-608.87000000000012</v>
      </c>
    </row>
    <row r="107" spans="1:18" x14ac:dyDescent="0.25">
      <c r="A107">
        <f>A108-Calculator!$B$15</f>
        <v>210</v>
      </c>
      <c r="B107" s="12">
        <v>-564.06999999999994</v>
      </c>
      <c r="C107" s="12">
        <v>-563.52</v>
      </c>
      <c r="D107" s="12">
        <v>-562.97</v>
      </c>
      <c r="E107" s="12">
        <v>-562.41999999999996</v>
      </c>
      <c r="F107" s="12">
        <v>-561.86999999999989</v>
      </c>
      <c r="G107" s="12">
        <v>-561.31999999999994</v>
      </c>
      <c r="H107" s="12">
        <v>-560.77</v>
      </c>
      <c r="I107" s="12">
        <v>-560.22</v>
      </c>
      <c r="K107">
        <f>K108-Calculator!$B$27</f>
        <v>150</v>
      </c>
      <c r="L107" s="12">
        <v>-608.47</v>
      </c>
      <c r="M107" s="12">
        <v>-607.92000000000007</v>
      </c>
      <c r="N107" s="12">
        <v>-607.37</v>
      </c>
      <c r="O107" s="12">
        <v>-606.82000000000005</v>
      </c>
      <c r="P107" s="12">
        <v>-606.27</v>
      </c>
      <c r="Q107" s="12">
        <v>-605.72</v>
      </c>
      <c r="R107" s="12">
        <v>-605.17000000000007</v>
      </c>
    </row>
    <row r="108" spans="1:18" x14ac:dyDescent="0.25">
      <c r="A108">
        <f>A109-Calculator!$B$15</f>
        <v>215</v>
      </c>
      <c r="B108" s="12">
        <v>-560.37</v>
      </c>
      <c r="C108" s="12">
        <v>-559.82000000000005</v>
      </c>
      <c r="D108" s="12">
        <v>-559.27</v>
      </c>
      <c r="E108" s="12">
        <v>-558.72</v>
      </c>
      <c r="F108" s="12">
        <v>-558.17000000000007</v>
      </c>
      <c r="G108" s="12">
        <v>-557.62</v>
      </c>
      <c r="H108" s="12">
        <v>-557.07000000000005</v>
      </c>
      <c r="I108" s="12">
        <v>-556.52</v>
      </c>
      <c r="K108">
        <f>K109-Calculator!$B$27</f>
        <v>155</v>
      </c>
      <c r="L108" s="12">
        <v>-604.77</v>
      </c>
      <c r="M108" s="12">
        <v>-604.22</v>
      </c>
      <c r="N108" s="12">
        <v>-603.67000000000007</v>
      </c>
      <c r="O108" s="12">
        <v>-603.12</v>
      </c>
      <c r="P108" s="12">
        <v>-602.56999999999994</v>
      </c>
      <c r="Q108" s="12">
        <v>-602.02</v>
      </c>
      <c r="R108" s="12">
        <v>-601.47</v>
      </c>
    </row>
    <row r="109" spans="1:18" x14ac:dyDescent="0.25">
      <c r="A109">
        <f>Calculator!B10</f>
        <v>220</v>
      </c>
      <c r="B109" s="12">
        <v>-556.66999999999996</v>
      </c>
      <c r="C109" s="12">
        <v>-556.12</v>
      </c>
      <c r="D109" s="12">
        <v>-555.56999999999994</v>
      </c>
      <c r="E109" s="12">
        <v>-555.02</v>
      </c>
      <c r="F109" s="12">
        <v>-554.47</v>
      </c>
      <c r="G109" s="12">
        <v>-553.91999999999996</v>
      </c>
      <c r="H109" s="12">
        <v>-553.37</v>
      </c>
      <c r="I109" s="12">
        <v>-552.81999999999994</v>
      </c>
      <c r="K109">
        <f>Calculator!B22</f>
        <v>160</v>
      </c>
      <c r="L109" s="12">
        <v>-601.07000000000005</v>
      </c>
      <c r="M109" s="12">
        <v>-600.5200000000001</v>
      </c>
      <c r="N109" s="12">
        <v>-599.97</v>
      </c>
      <c r="O109" s="12">
        <v>-599.42000000000007</v>
      </c>
      <c r="P109" s="12">
        <v>-598.87000000000012</v>
      </c>
      <c r="Q109" s="12">
        <v>-598.32000000000005</v>
      </c>
      <c r="R109" s="12">
        <v>-597.7700000000001</v>
      </c>
    </row>
    <row r="110" spans="1:18" x14ac:dyDescent="0.25">
      <c r="A110">
        <f>A109+Calculator!$B$15</f>
        <v>225</v>
      </c>
      <c r="B110" s="12">
        <v>-552.97</v>
      </c>
      <c r="C110" s="12">
        <v>-552.42000000000007</v>
      </c>
      <c r="D110" s="12">
        <v>-551.87000000000012</v>
      </c>
      <c r="E110" s="12">
        <v>-551.32000000000005</v>
      </c>
      <c r="F110" s="12">
        <v>-550.77</v>
      </c>
      <c r="G110" s="12">
        <v>-550.22</v>
      </c>
      <c r="H110" s="12">
        <v>-549.67000000000007</v>
      </c>
      <c r="I110" s="12">
        <v>-549.12000000000012</v>
      </c>
      <c r="K110">
        <f>K109+Calculator!$B$27</f>
        <v>165</v>
      </c>
      <c r="L110" s="12">
        <v>-597.37000000000012</v>
      </c>
      <c r="M110" s="12">
        <v>-596.82000000000016</v>
      </c>
      <c r="N110" s="12">
        <v>-596.27000000000021</v>
      </c>
      <c r="O110" s="12">
        <v>-595.72000000000014</v>
      </c>
      <c r="P110" s="12">
        <v>-595.17000000000007</v>
      </c>
      <c r="Q110" s="12">
        <v>-594.62000000000012</v>
      </c>
      <c r="R110" s="12">
        <v>-594.07000000000016</v>
      </c>
    </row>
    <row r="111" spans="1:18" x14ac:dyDescent="0.25">
      <c r="A111">
        <f>A110+Calculator!$B$15</f>
        <v>230</v>
      </c>
      <c r="B111" s="12">
        <v>-549.27</v>
      </c>
      <c r="C111" s="12">
        <v>-548.72</v>
      </c>
      <c r="D111" s="12">
        <v>-548.17000000000007</v>
      </c>
      <c r="E111" s="12">
        <v>-547.62</v>
      </c>
      <c r="F111" s="12">
        <v>-547.06999999999994</v>
      </c>
      <c r="G111" s="12">
        <v>-546.52</v>
      </c>
      <c r="H111" s="12">
        <v>-545.97</v>
      </c>
      <c r="I111" s="12">
        <v>-545.42000000000007</v>
      </c>
      <c r="K111">
        <f>K110+Calculator!$B$27</f>
        <v>170</v>
      </c>
      <c r="L111" s="12">
        <v>-593.67000000000007</v>
      </c>
      <c r="M111" s="12">
        <v>-593.12000000000012</v>
      </c>
      <c r="N111" s="12">
        <v>-592.57000000000016</v>
      </c>
      <c r="O111" s="12">
        <v>-592.0200000000001</v>
      </c>
      <c r="P111" s="12">
        <v>-591.47</v>
      </c>
      <c r="Q111" s="12">
        <v>-590.92000000000007</v>
      </c>
      <c r="R111" s="12">
        <v>-590.37000000000012</v>
      </c>
    </row>
    <row r="112" spans="1:18" x14ac:dyDescent="0.25">
      <c r="A112">
        <f>A111+Calculator!$B$15</f>
        <v>235</v>
      </c>
      <c r="B112" s="12">
        <v>-545.56999999999994</v>
      </c>
      <c r="C112" s="12">
        <v>-545.02</v>
      </c>
      <c r="D112" s="12">
        <v>-544.47</v>
      </c>
      <c r="E112" s="12">
        <v>-543.91999999999996</v>
      </c>
      <c r="F112" s="12">
        <v>-543.36999999999989</v>
      </c>
      <c r="G112" s="12">
        <v>-542.81999999999994</v>
      </c>
      <c r="H112" s="12">
        <v>-542.27</v>
      </c>
      <c r="I112" s="12">
        <v>-541.72</v>
      </c>
      <c r="K112">
        <f>K111+Calculator!$B$27</f>
        <v>175</v>
      </c>
      <c r="L112" s="12">
        <v>-589.97</v>
      </c>
      <c r="M112" s="12">
        <v>-589.42000000000007</v>
      </c>
      <c r="N112" s="12">
        <v>-588.87000000000012</v>
      </c>
      <c r="O112" s="12">
        <v>-588.32000000000005</v>
      </c>
      <c r="P112" s="12">
        <v>-587.77</v>
      </c>
      <c r="Q112" s="12">
        <v>-587.22</v>
      </c>
      <c r="R112" s="12">
        <v>-586.67000000000007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-567.77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-612.17000000000007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-563.52</v>
      </c>
      <c r="K117">
        <f t="shared" ref="K117" si="11">$K$107</f>
        <v>150</v>
      </c>
      <c r="L117">
        <f t="shared" ref="L117" si="12">$M$105</f>
        <v>-10</v>
      </c>
      <c r="M117">
        <f t="shared" ref="M117:M122" si="13">K117+L117</f>
        <v>140</v>
      </c>
      <c r="N117" s="12">
        <f>M107</f>
        <v>-607.92000000000007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-559.27</v>
      </c>
      <c r="K118">
        <f t="shared" ref="K118" si="15">$K$108</f>
        <v>155</v>
      </c>
      <c r="L118">
        <f t="shared" ref="L118" si="16">$N$105</f>
        <v>-5</v>
      </c>
      <c r="M118">
        <f t="shared" si="13"/>
        <v>150</v>
      </c>
      <c r="N118" s="12">
        <f>N108</f>
        <v>-603.67000000000007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-555.02</v>
      </c>
      <c r="K119">
        <f t="shared" ref="K119" si="18">$K$109</f>
        <v>160</v>
      </c>
      <c r="L119">
        <f t="shared" ref="L119" si="19">$O$105</f>
        <v>0</v>
      </c>
      <c r="M119">
        <f t="shared" si="13"/>
        <v>160</v>
      </c>
      <c r="N119" s="12">
        <f>O109</f>
        <v>-599.42000000000007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-550.77</v>
      </c>
      <c r="K120">
        <f t="shared" ref="K120" si="21">$K$110</f>
        <v>165</v>
      </c>
      <c r="L120">
        <f t="shared" ref="L120" si="22">$P$105</f>
        <v>5</v>
      </c>
      <c r="M120">
        <f t="shared" si="13"/>
        <v>170</v>
      </c>
      <c r="N120" s="12">
        <f>P110</f>
        <v>-595.17000000000007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-546.52</v>
      </c>
      <c r="K121">
        <f t="shared" ref="K121" si="24">$K$111</f>
        <v>170</v>
      </c>
      <c r="L121">
        <f t="shared" ref="L121" si="25">$Q$105</f>
        <v>10</v>
      </c>
      <c r="M121">
        <f t="shared" si="13"/>
        <v>180</v>
      </c>
      <c r="N121" s="12">
        <f>Q111</f>
        <v>-590.92000000000007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-542.27</v>
      </c>
      <c r="K122">
        <f t="shared" ref="K122" si="27">$K$112</f>
        <v>175</v>
      </c>
      <c r="L122">
        <f t="shared" ref="L122" si="28">$R$105</f>
        <v>15</v>
      </c>
      <c r="M122">
        <f t="shared" si="13"/>
        <v>190</v>
      </c>
      <c r="N122" s="12">
        <f>R112</f>
        <v>-586.67000000000007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926DA-19B8-44BE-ACB3-72AA0C51E512}">
  <dimension ref="A1:R122"/>
  <sheetViews>
    <sheetView topLeftCell="A71" workbookViewId="0">
      <selection activeCell="I2" sqref="I2"/>
    </sheetView>
  </sheetViews>
  <sheetFormatPr defaultRowHeight="15" x14ac:dyDescent="0.25"/>
  <cols>
    <col min="1" max="1" width="19.28515625" customWidth="1"/>
    <col min="2" max="2" width="10.42578125" customWidth="1"/>
    <col min="3" max="3" width="10.7109375" customWidth="1"/>
    <col min="4" max="4" width="12.28515625" customWidth="1"/>
    <col min="5" max="5" width="10.7109375" customWidth="1"/>
    <col min="6" max="6" width="9.28515625" bestFit="1" customWidth="1"/>
    <col min="7" max="7" width="10.28515625" customWidth="1"/>
  </cols>
  <sheetData>
    <row r="1" spans="1:8" x14ac:dyDescent="0.25">
      <c r="A1" s="59" t="s">
        <v>235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IF(Calculator!B7="Cotton",Calculator!B10,IF(Calculator!B19="Cotton",Calculator!B22,1000))</f>
        <v>1000</v>
      </c>
      <c r="E7" s="30">
        <f>ROUND(C7*D7,2)</f>
        <v>850</v>
      </c>
      <c r="F7" s="16">
        <v>0</v>
      </c>
      <c r="G7" s="30">
        <f>ROUND(E7*F7,2)</f>
        <v>0</v>
      </c>
      <c r="H7" s="30">
        <f>ROUND(E7-G7,2)</f>
        <v>850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IF(Calculator!B7="Cotton",Calculator!C10,IF(Calculator!B19="Cotton",Calculator!C22,1350))</f>
        <v>1350</v>
      </c>
      <c r="E8" s="28">
        <f>ROUND(C8*D8,2)</f>
        <v>148.5</v>
      </c>
      <c r="F8" s="11">
        <v>0</v>
      </c>
      <c r="G8" s="28">
        <f>ROUND(E8*F8,2)</f>
        <v>0</v>
      </c>
      <c r="H8" s="28">
        <f>ROUND(E8-G8,2)</f>
        <v>148.5</v>
      </c>
    </row>
    <row r="9" spans="1:8" x14ac:dyDescent="0.25">
      <c r="A9" s="7" t="s">
        <v>11</v>
      </c>
      <c r="C9" s="30"/>
      <c r="E9" s="30">
        <f>SUM(E7:E8)</f>
        <v>998.5</v>
      </c>
      <c r="G9" s="12">
        <f>SUM(G7:G8)</f>
        <v>0</v>
      </c>
      <c r="H9" s="12">
        <f>ROUND(E9-G9,2)</f>
        <v>998.5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1000</v>
      </c>
      <c r="E17" s="30">
        <f>ROUND(C17*D17,2)</f>
        <v>110</v>
      </c>
      <c r="F17" s="16">
        <v>0</v>
      </c>
      <c r="G17" s="30">
        <f>ROUND(E17*F17,2)</f>
        <v>0</v>
      </c>
      <c r="H17" s="30">
        <f>ROUND(E17-G17,2)</f>
        <v>110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28.933199999999999</v>
      </c>
      <c r="E20" s="30">
        <f>ROUND(C20*D20,2)</f>
        <v>60.76</v>
      </c>
      <c r="F20" s="16">
        <v>0</v>
      </c>
      <c r="G20" s="30">
        <f>ROUND(E20*F20,2)</f>
        <v>0</v>
      </c>
      <c r="H20" s="30">
        <f>ROUND(E20-G20,2)</f>
        <v>60.76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32</v>
      </c>
      <c r="E25" s="30">
        <f t="shared" si="0"/>
        <v>3.52</v>
      </c>
      <c r="F25" s="16">
        <v>0</v>
      </c>
      <c r="G25" s="30">
        <f t="shared" si="1"/>
        <v>0</v>
      </c>
      <c r="H25" s="30">
        <f t="shared" si="2"/>
        <v>3.52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7</v>
      </c>
      <c r="E28" s="30">
        <f t="shared" si="0"/>
        <v>24.43</v>
      </c>
      <c r="F28" s="16">
        <v>0</v>
      </c>
      <c r="G28" s="30">
        <f t="shared" si="1"/>
        <v>0</v>
      </c>
      <c r="H28" s="30">
        <f t="shared" si="2"/>
        <v>24.43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426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0.92889999999999995</v>
      </c>
      <c r="E52" s="30">
        <f>ROUND(C52*D52,2)</f>
        <v>14.18</v>
      </c>
      <c r="F52" s="16">
        <v>0</v>
      </c>
      <c r="G52" s="30">
        <f>ROUND(E52*F52,2)</f>
        <v>0</v>
      </c>
      <c r="H52" s="30">
        <f>ROUND(E52-G52,2)</f>
        <v>14.18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0.3579</v>
      </c>
      <c r="E55" s="30">
        <f>ROUND(C55*D55,2)</f>
        <v>3.24</v>
      </c>
      <c r="F55" s="16">
        <v>0</v>
      </c>
      <c r="G55" s="30">
        <f>ROUND(E55*F55,2)</f>
        <v>0</v>
      </c>
      <c r="H55" s="30">
        <f>ROUND(E55-G55,2)</f>
        <v>3.24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</v>
      </c>
      <c r="D57" s="14">
        <v>1.0007999999999999</v>
      </c>
      <c r="E57" s="30">
        <f>ROUND(C57*D57,2)</f>
        <v>15.31</v>
      </c>
      <c r="F57" s="16">
        <v>0</v>
      </c>
      <c r="G57" s="30">
        <f>ROUND(E57*F57,2)</f>
        <v>0</v>
      </c>
      <c r="H57" s="30">
        <f>ROUND(E57-G57,2)</f>
        <v>15.31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14.343299999999999</v>
      </c>
      <c r="E59" s="30">
        <f>ROUND(C59*D59,2)</f>
        <v>33.85</v>
      </c>
      <c r="F59" s="16">
        <v>0</v>
      </c>
      <c r="G59" s="30">
        <f>ROUND(E59*F59,2)</f>
        <v>0</v>
      </c>
      <c r="H59" s="30">
        <f>ROUND(E59-G59,2)</f>
        <v>33.85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4.4973000000000001</v>
      </c>
      <c r="E60" s="30">
        <f>ROUND(C60*D60,2)</f>
        <v>10.61</v>
      </c>
      <c r="F60" s="16">
        <v>0</v>
      </c>
      <c r="G60" s="30">
        <f>ROUND(E60*F60,2)</f>
        <v>0</v>
      </c>
      <c r="H60" s="30">
        <f>ROUND(E60-G60,2)</f>
        <v>10.61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11.57</v>
      </c>
      <c r="D62" s="14">
        <v>1</v>
      </c>
      <c r="E62" s="30">
        <f>ROUND(C62*D62,2)</f>
        <v>11.57</v>
      </c>
      <c r="F62" s="16">
        <v>0</v>
      </c>
      <c r="G62" s="30">
        <f>ROUND(E62*F62,2)</f>
        <v>0</v>
      </c>
      <c r="H62" s="30">
        <f t="shared" ref="H62:H67" si="3">ROUND(E62-G62,2)</f>
        <v>11.57</v>
      </c>
    </row>
    <row r="63" spans="1:8" x14ac:dyDescent="0.25">
      <c r="A63" s="14" t="s">
        <v>38</v>
      </c>
      <c r="B63" s="14" t="s">
        <v>48</v>
      </c>
      <c r="C63" s="15">
        <v>9.4</v>
      </c>
      <c r="D63" s="14">
        <v>1</v>
      </c>
      <c r="E63" s="30">
        <f>ROUND(C63*D63,2)</f>
        <v>9.4</v>
      </c>
      <c r="F63" s="16">
        <v>0</v>
      </c>
      <c r="G63" s="30">
        <f>ROUND(E63*F63,2)</f>
        <v>0</v>
      </c>
      <c r="H63" s="30">
        <f t="shared" si="3"/>
        <v>9.4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10.47</v>
      </c>
      <c r="D65" s="9">
        <v>1</v>
      </c>
      <c r="E65" s="28">
        <f>ROUND(C65*D65,2)</f>
        <v>10.47</v>
      </c>
      <c r="F65" s="11">
        <v>0</v>
      </c>
      <c r="G65" s="28">
        <f>ROUND(E65*F65,2)</f>
        <v>0</v>
      </c>
      <c r="H65" s="28">
        <f t="shared" si="3"/>
        <v>10.47</v>
      </c>
    </row>
    <row r="66" spans="1:8" x14ac:dyDescent="0.25">
      <c r="A66" s="7" t="s">
        <v>50</v>
      </c>
      <c r="C66" s="30"/>
      <c r="E66" s="30">
        <f>SUM(E13:E65)</f>
        <v>686.72</v>
      </c>
      <c r="G66" s="12">
        <f>SUM(G13:G65)</f>
        <v>0</v>
      </c>
      <c r="H66" s="12">
        <f t="shared" si="3"/>
        <v>686.72</v>
      </c>
    </row>
    <row r="67" spans="1:8" x14ac:dyDescent="0.25">
      <c r="A67" s="7" t="s">
        <v>51</v>
      </c>
      <c r="C67" s="30"/>
      <c r="E67" s="30">
        <f>+E9-E66</f>
        <v>311.77999999999997</v>
      </c>
      <c r="G67" s="12">
        <f>+G9-G66</f>
        <v>0</v>
      </c>
      <c r="H67" s="12">
        <f t="shared" si="3"/>
        <v>311.77999999999997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16.28</v>
      </c>
      <c r="D70" s="14">
        <v>1</v>
      </c>
      <c r="E70" s="30">
        <f>ROUND(C70*D70,2)</f>
        <v>16.28</v>
      </c>
      <c r="F70" s="16">
        <v>0</v>
      </c>
      <c r="G70" s="30">
        <f>ROUND(E70*F70,2)</f>
        <v>0</v>
      </c>
      <c r="H70" s="30">
        <f t="shared" ref="H70:H75" si="4">ROUND(E70-G70,2)</f>
        <v>16.28</v>
      </c>
    </row>
    <row r="71" spans="1:8" x14ac:dyDescent="0.25">
      <c r="A71" s="14" t="s">
        <v>38</v>
      </c>
      <c r="B71" s="14" t="s">
        <v>48</v>
      </c>
      <c r="C71" s="15">
        <v>55.45</v>
      </c>
      <c r="D71" s="14">
        <v>1</v>
      </c>
      <c r="E71" s="30">
        <f>ROUND(C71*D71,2)</f>
        <v>55.45</v>
      </c>
      <c r="F71" s="16">
        <v>0</v>
      </c>
      <c r="G71" s="30">
        <f>ROUND(E71*F71,2)</f>
        <v>0</v>
      </c>
      <c r="H71" s="30">
        <f t="shared" si="4"/>
        <v>55.45</v>
      </c>
    </row>
    <row r="72" spans="1:8" x14ac:dyDescent="0.25">
      <c r="A72" s="9" t="s">
        <v>91</v>
      </c>
      <c r="B72" s="9" t="s">
        <v>48</v>
      </c>
      <c r="C72" s="10">
        <v>57.17</v>
      </c>
      <c r="D72" s="9">
        <v>1</v>
      </c>
      <c r="E72" s="28">
        <f>ROUND(C72*D72,2)</f>
        <v>57.17</v>
      </c>
      <c r="F72" s="11">
        <v>0</v>
      </c>
      <c r="G72" s="28">
        <f>ROUND(E72*F72,2)</f>
        <v>0</v>
      </c>
      <c r="H72" s="28">
        <f t="shared" si="4"/>
        <v>57.17</v>
      </c>
    </row>
    <row r="73" spans="1:8" x14ac:dyDescent="0.25">
      <c r="A73" s="7" t="s">
        <v>53</v>
      </c>
      <c r="C73" s="30"/>
      <c r="E73" s="30">
        <f>SUM(E70:E72)</f>
        <v>128.9</v>
      </c>
      <c r="G73" s="12">
        <f>SUM(G70:G72)</f>
        <v>0</v>
      </c>
      <c r="H73" s="12">
        <f t="shared" si="4"/>
        <v>128.9</v>
      </c>
    </row>
    <row r="74" spans="1:8" x14ac:dyDescent="0.25">
      <c r="A74" s="7" t="s">
        <v>54</v>
      </c>
      <c r="C74" s="30"/>
      <c r="E74" s="30">
        <f>+E66+E73</f>
        <v>815.62</v>
      </c>
      <c r="G74" s="12">
        <f>+G66+G73</f>
        <v>0</v>
      </c>
      <c r="H74" s="12">
        <f t="shared" si="4"/>
        <v>815.62</v>
      </c>
    </row>
    <row r="75" spans="1:8" x14ac:dyDescent="0.25">
      <c r="A75" s="7" t="s">
        <v>55</v>
      </c>
      <c r="C75" s="30"/>
      <c r="E75" s="30">
        <f>+E9-E74</f>
        <v>182.88</v>
      </c>
      <c r="G75" s="12">
        <f>+G9-G74</f>
        <v>0</v>
      </c>
      <c r="H75" s="12">
        <f t="shared" si="4"/>
        <v>182.88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686.72</v>
      </c>
    </row>
    <row r="100" spans="1:18" x14ac:dyDescent="0.25">
      <c r="A100" s="7" t="s">
        <v>301</v>
      </c>
      <c r="E100" s="34">
        <f>VLOOKUP(A100,$A$1:$H$98,5,FALSE)</f>
        <v>128.9</v>
      </c>
    </row>
    <row r="101" spans="1:18" x14ac:dyDescent="0.25">
      <c r="A101" s="7" t="s">
        <v>302</v>
      </c>
      <c r="E101" s="34">
        <f t="shared" ref="E101:E102" si="5">VLOOKUP(A101,$A$1:$H$98,5,FALSE)</f>
        <v>815.62</v>
      </c>
    </row>
    <row r="102" spans="1:18" x14ac:dyDescent="0.25">
      <c r="A102" s="7" t="s">
        <v>55</v>
      </c>
      <c r="E102" s="34">
        <f t="shared" si="5"/>
        <v>182.88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182.88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182.88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-555.57000000000016</v>
      </c>
      <c r="C106" s="12">
        <v>-555.02000000000021</v>
      </c>
      <c r="D106" s="12">
        <v>-554.47000000000025</v>
      </c>
      <c r="E106" s="12">
        <v>-553.92000000000019</v>
      </c>
      <c r="F106" s="12">
        <v>-553.37000000000012</v>
      </c>
      <c r="G106" s="12">
        <v>-552.82000000000016</v>
      </c>
      <c r="H106" s="12">
        <v>-552.27000000000021</v>
      </c>
      <c r="I106" s="12">
        <v>-551.72000000000025</v>
      </c>
      <c r="K106">
        <f>K107-Calculator!$B$27</f>
        <v>145</v>
      </c>
      <c r="L106" s="12">
        <f t="dataTable" ref="L106:R112" dt2D="1" dtr="1" r1="D8" r2="D7" ca="1"/>
        <v>-599.97000000000014</v>
      </c>
      <c r="M106" s="12">
        <v>-599.42000000000019</v>
      </c>
      <c r="N106" s="12">
        <v>-598.87000000000012</v>
      </c>
      <c r="O106" s="12">
        <v>-598.32000000000016</v>
      </c>
      <c r="P106" s="12">
        <v>-597.77000000000021</v>
      </c>
      <c r="Q106" s="12">
        <v>-597.22000000000014</v>
      </c>
      <c r="R106" s="12">
        <v>-596.67000000000019</v>
      </c>
    </row>
    <row r="107" spans="1:18" x14ac:dyDescent="0.25">
      <c r="A107">
        <f>A108-Calculator!$B$15</f>
        <v>210</v>
      </c>
      <c r="B107" s="12">
        <v>-551.87000000000012</v>
      </c>
      <c r="C107" s="12">
        <v>-551.32000000000016</v>
      </c>
      <c r="D107" s="12">
        <v>-550.77000000000021</v>
      </c>
      <c r="E107" s="12">
        <v>-550.22000000000014</v>
      </c>
      <c r="F107" s="12">
        <v>-549.67000000000007</v>
      </c>
      <c r="G107" s="12">
        <v>-549.12000000000012</v>
      </c>
      <c r="H107" s="12">
        <v>-548.57000000000016</v>
      </c>
      <c r="I107" s="12">
        <v>-548.02000000000021</v>
      </c>
      <c r="K107">
        <f>K108-Calculator!$B$27</f>
        <v>150</v>
      </c>
      <c r="L107" s="12">
        <v>-596.27000000000021</v>
      </c>
      <c r="M107" s="12">
        <v>-595.72000000000025</v>
      </c>
      <c r="N107" s="12">
        <v>-595.17000000000019</v>
      </c>
      <c r="O107" s="12">
        <v>-594.62000000000023</v>
      </c>
      <c r="P107" s="12">
        <v>-594.07000000000016</v>
      </c>
      <c r="Q107" s="12">
        <v>-593.52000000000021</v>
      </c>
      <c r="R107" s="12">
        <v>-592.97000000000025</v>
      </c>
    </row>
    <row r="108" spans="1:18" x14ac:dyDescent="0.25">
      <c r="A108">
        <f>A109-Calculator!$B$15</f>
        <v>215</v>
      </c>
      <c r="B108" s="12">
        <v>-548.17000000000019</v>
      </c>
      <c r="C108" s="12">
        <v>-547.62000000000023</v>
      </c>
      <c r="D108" s="12">
        <v>-547.07000000000016</v>
      </c>
      <c r="E108" s="12">
        <v>-546.52000000000021</v>
      </c>
      <c r="F108" s="12">
        <v>-545.97000000000025</v>
      </c>
      <c r="G108" s="12">
        <v>-545.42000000000019</v>
      </c>
      <c r="H108" s="12">
        <v>-544.87000000000023</v>
      </c>
      <c r="I108" s="12">
        <v>-544.32000000000016</v>
      </c>
      <c r="K108">
        <f>K109-Calculator!$B$27</f>
        <v>155</v>
      </c>
      <c r="L108" s="12">
        <v>-592.57000000000016</v>
      </c>
      <c r="M108" s="12">
        <v>-592.02000000000021</v>
      </c>
      <c r="N108" s="12">
        <v>-591.47000000000025</v>
      </c>
      <c r="O108" s="12">
        <v>-590.92000000000019</v>
      </c>
      <c r="P108" s="12">
        <v>-590.37000000000012</v>
      </c>
      <c r="Q108" s="12">
        <v>-589.82000000000016</v>
      </c>
      <c r="R108" s="12">
        <v>-589.27000000000021</v>
      </c>
    </row>
    <row r="109" spans="1:18" x14ac:dyDescent="0.25">
      <c r="A109">
        <f>Calculator!B10</f>
        <v>220</v>
      </c>
      <c r="B109" s="12">
        <v>-544.47000000000014</v>
      </c>
      <c r="C109" s="12">
        <v>-543.92000000000019</v>
      </c>
      <c r="D109" s="12">
        <v>-543.37000000000012</v>
      </c>
      <c r="E109" s="12">
        <v>-542.82000000000016</v>
      </c>
      <c r="F109" s="12">
        <v>-542.27000000000021</v>
      </c>
      <c r="G109" s="12">
        <v>-541.72000000000014</v>
      </c>
      <c r="H109" s="12">
        <v>-541.17000000000019</v>
      </c>
      <c r="I109" s="12">
        <v>-540.62000000000012</v>
      </c>
      <c r="K109">
        <f>Calculator!B22</f>
        <v>160</v>
      </c>
      <c r="L109" s="12">
        <v>-588.87000000000012</v>
      </c>
      <c r="M109" s="12">
        <v>-588.32000000000016</v>
      </c>
      <c r="N109" s="12">
        <v>-587.77000000000021</v>
      </c>
      <c r="O109" s="12">
        <v>-587.22000000000014</v>
      </c>
      <c r="P109" s="12">
        <v>-586.67000000000007</v>
      </c>
      <c r="Q109" s="12">
        <v>-586.12000000000012</v>
      </c>
      <c r="R109" s="12">
        <v>-585.57000000000016</v>
      </c>
    </row>
    <row r="110" spans="1:18" x14ac:dyDescent="0.25">
      <c r="A110">
        <f>A109+Calculator!$B$15</f>
        <v>225</v>
      </c>
      <c r="B110" s="12">
        <v>-540.77000000000021</v>
      </c>
      <c r="C110" s="12">
        <v>-540.22000000000025</v>
      </c>
      <c r="D110" s="12">
        <v>-539.6700000000003</v>
      </c>
      <c r="E110" s="12">
        <v>-539.12000000000023</v>
      </c>
      <c r="F110" s="12">
        <v>-538.57000000000016</v>
      </c>
      <c r="G110" s="12">
        <v>-538.02000000000021</v>
      </c>
      <c r="H110" s="12">
        <v>-537.47000000000025</v>
      </c>
      <c r="I110" s="12">
        <v>-536.9200000000003</v>
      </c>
      <c r="K110">
        <f>K109+Calculator!$B$27</f>
        <v>165</v>
      </c>
      <c r="L110" s="12">
        <v>-585.17000000000019</v>
      </c>
      <c r="M110" s="12">
        <v>-584.62000000000023</v>
      </c>
      <c r="N110" s="12">
        <v>-584.07000000000016</v>
      </c>
      <c r="O110" s="12">
        <v>-583.52000000000021</v>
      </c>
      <c r="P110" s="12">
        <v>-582.97000000000025</v>
      </c>
      <c r="Q110" s="12">
        <v>-582.42000000000019</v>
      </c>
      <c r="R110" s="12">
        <v>-581.87000000000023</v>
      </c>
    </row>
    <row r="111" spans="1:18" x14ac:dyDescent="0.25">
      <c r="A111">
        <f>A110+Calculator!$B$15</f>
        <v>230</v>
      </c>
      <c r="B111" s="12">
        <v>-537.07000000000016</v>
      </c>
      <c r="C111" s="12">
        <v>-536.52000000000021</v>
      </c>
      <c r="D111" s="12">
        <v>-535.97000000000025</v>
      </c>
      <c r="E111" s="12">
        <v>-535.42000000000019</v>
      </c>
      <c r="F111" s="12">
        <v>-534.87000000000012</v>
      </c>
      <c r="G111" s="12">
        <v>-534.32000000000016</v>
      </c>
      <c r="H111" s="12">
        <v>-533.77000000000021</v>
      </c>
      <c r="I111" s="12">
        <v>-533.22000000000025</v>
      </c>
      <c r="K111">
        <f>K110+Calculator!$B$27</f>
        <v>170</v>
      </c>
      <c r="L111" s="12">
        <v>-581.47000000000014</v>
      </c>
      <c r="M111" s="12">
        <v>-580.92000000000019</v>
      </c>
      <c r="N111" s="12">
        <v>-580.37000000000012</v>
      </c>
      <c r="O111" s="12">
        <v>-579.82000000000016</v>
      </c>
      <c r="P111" s="12">
        <v>-579.27000000000021</v>
      </c>
      <c r="Q111" s="12">
        <v>-578.72000000000014</v>
      </c>
      <c r="R111" s="12">
        <v>-578.17000000000019</v>
      </c>
    </row>
    <row r="112" spans="1:18" x14ac:dyDescent="0.25">
      <c r="A112">
        <f>A111+Calculator!$B$15</f>
        <v>235</v>
      </c>
      <c r="B112" s="12">
        <v>-533.37000000000012</v>
      </c>
      <c r="C112" s="12">
        <v>-532.82000000000016</v>
      </c>
      <c r="D112" s="12">
        <v>-532.27000000000021</v>
      </c>
      <c r="E112" s="12">
        <v>-531.72000000000014</v>
      </c>
      <c r="F112" s="12">
        <v>-531.17000000000007</v>
      </c>
      <c r="G112" s="12">
        <v>-530.62000000000012</v>
      </c>
      <c r="H112" s="12">
        <v>-530.07000000000016</v>
      </c>
      <c r="I112" s="12">
        <v>-529.52000000000021</v>
      </c>
      <c r="K112">
        <f>K111+Calculator!$B$27</f>
        <v>175</v>
      </c>
      <c r="L112" s="12">
        <v>-577.77000000000021</v>
      </c>
      <c r="M112" s="12">
        <v>-577.22000000000025</v>
      </c>
      <c r="N112" s="12">
        <v>-576.6700000000003</v>
      </c>
      <c r="O112" s="12">
        <v>-576.12000000000023</v>
      </c>
      <c r="P112" s="12">
        <v>-575.57000000000016</v>
      </c>
      <c r="Q112" s="12">
        <v>-575.02000000000021</v>
      </c>
      <c r="R112" s="12">
        <v>-574.47000000000025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-555.57000000000016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-599.97000000000014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-551.32000000000016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-595.72000000000025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-547.07000000000016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-591.47000000000025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-542.82000000000016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-587.22000000000014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-538.57000000000016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-582.97000000000025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-534.32000000000016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-578.72000000000014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-530.07000000000016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-574.47000000000025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5DF6-53A9-4E48-9118-A2415305145C}">
  <dimension ref="A1:R122"/>
  <sheetViews>
    <sheetView topLeftCell="A68" workbookViewId="0">
      <selection activeCell="I2" sqref="I2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1.140625" customWidth="1"/>
    <col min="6" max="6" width="9.28515625" bestFit="1" customWidth="1"/>
    <col min="7" max="7" width="10.28515625" customWidth="1"/>
  </cols>
  <sheetData>
    <row r="1" spans="1:8" x14ac:dyDescent="0.25">
      <c r="A1" s="59" t="s">
        <v>236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170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IF(Calculator!B7="Cotton",Calculator!B10,IF(Calculator!B19="Cotton",Calculator!B22,900))</f>
        <v>900</v>
      </c>
      <c r="E7" s="30">
        <f>ROUND(C7*D7,2)</f>
        <v>765</v>
      </c>
      <c r="F7" s="16">
        <v>0</v>
      </c>
      <c r="G7" s="30">
        <f>ROUND(E7*F7,2)</f>
        <v>0</v>
      </c>
      <c r="H7" s="30">
        <f>ROUND(E7-G7,2)</f>
        <v>765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IF(Calculator!B7="Cotton",Calculator!C10,IF(Calculator!B19="Cotton",Calculator!C22,1215))</f>
        <v>1215</v>
      </c>
      <c r="E8" s="28">
        <f>ROUND(C8*D8,2)</f>
        <v>133.65</v>
      </c>
      <c r="F8" s="11">
        <v>0</v>
      </c>
      <c r="G8" s="28">
        <f>ROUND(E8*F8,2)</f>
        <v>0</v>
      </c>
      <c r="H8" s="28">
        <f>ROUND(E8-G8,2)</f>
        <v>133.65</v>
      </c>
    </row>
    <row r="9" spans="1:8" x14ac:dyDescent="0.25">
      <c r="A9" s="7" t="s">
        <v>11</v>
      </c>
      <c r="C9" s="30"/>
      <c r="E9" s="30">
        <f>SUM(E7:E8)</f>
        <v>898.65</v>
      </c>
      <c r="G9" s="12">
        <f>SUM(G7:G8)</f>
        <v>0</v>
      </c>
      <c r="H9" s="12">
        <f>ROUND(E9-G9,2)</f>
        <v>898.65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900</v>
      </c>
      <c r="E17" s="30">
        <f>ROUND(C17*D17,2)</f>
        <v>99</v>
      </c>
      <c r="F17" s="16">
        <v>0</v>
      </c>
      <c r="G17" s="30">
        <f>ROUND(E17*F17,2)</f>
        <v>0</v>
      </c>
      <c r="H17" s="30">
        <f>ROUND(E17-G17,2)</f>
        <v>99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18.399999999999999</v>
      </c>
      <c r="E20" s="30">
        <f>ROUND(C20*D20,2)</f>
        <v>38.64</v>
      </c>
      <c r="F20" s="16">
        <v>0</v>
      </c>
      <c r="G20" s="30">
        <f>ROUND(E20*F20,2)</f>
        <v>0</v>
      </c>
      <c r="H20" s="30">
        <f>ROUND(E20-G20,2)</f>
        <v>38.64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32</v>
      </c>
      <c r="E25" s="30">
        <f t="shared" si="0"/>
        <v>3.52</v>
      </c>
      <c r="F25" s="16">
        <v>0</v>
      </c>
      <c r="G25" s="30">
        <f t="shared" si="1"/>
        <v>0</v>
      </c>
      <c r="H25" s="30">
        <f t="shared" si="2"/>
        <v>3.52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7</v>
      </c>
      <c r="E28" s="30">
        <f t="shared" si="0"/>
        <v>24.43</v>
      </c>
      <c r="F28" s="16">
        <v>0</v>
      </c>
      <c r="G28" s="30">
        <f t="shared" si="1"/>
        <v>0</v>
      </c>
      <c r="H28" s="30">
        <f t="shared" si="2"/>
        <v>24.43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426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0.73650000000000004</v>
      </c>
      <c r="E52" s="30">
        <f>ROUND(C52*D52,2)</f>
        <v>11.25</v>
      </c>
      <c r="F52" s="16">
        <v>0</v>
      </c>
      <c r="G52" s="30">
        <f>ROUND(E52*F52,2)</f>
        <v>0</v>
      </c>
      <c r="H52" s="30">
        <f>ROUND(E52-G52,2)</f>
        <v>11.25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0.32219999999999999</v>
      </c>
      <c r="E55" s="30">
        <f>ROUND(C55*D55,2)</f>
        <v>2.92</v>
      </c>
      <c r="F55" s="16">
        <v>0</v>
      </c>
      <c r="G55" s="30">
        <f>ROUND(E55*F55,2)</f>
        <v>0</v>
      </c>
      <c r="H55" s="30">
        <f>ROUND(E55-G55,2)</f>
        <v>2.92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</v>
      </c>
      <c r="D57" s="14">
        <v>0.84689999999999999</v>
      </c>
      <c r="E57" s="30">
        <f>ROUND(C57*D57,2)</f>
        <v>12.96</v>
      </c>
      <c r="F57" s="16">
        <v>0</v>
      </c>
      <c r="G57" s="30">
        <f>ROUND(E57*F57,2)</f>
        <v>0</v>
      </c>
      <c r="H57" s="30">
        <f>ROUND(E57-G57,2)</f>
        <v>12.96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11.373200000000001</v>
      </c>
      <c r="E59" s="30">
        <f>ROUND(C59*D59,2)</f>
        <v>26.84</v>
      </c>
      <c r="F59" s="16">
        <v>0</v>
      </c>
      <c r="G59" s="30">
        <f>ROUND(E59*F59,2)</f>
        <v>0</v>
      </c>
      <c r="H59" s="30">
        <f>ROUND(E59-G59,2)</f>
        <v>26.84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4.4973000000000001</v>
      </c>
      <c r="E60" s="30">
        <f>ROUND(C60*D60,2)</f>
        <v>10.61</v>
      </c>
      <c r="F60" s="16">
        <v>0</v>
      </c>
      <c r="G60" s="30">
        <f>ROUND(E60*F60,2)</f>
        <v>0</v>
      </c>
      <c r="H60" s="30">
        <f>ROUND(E60-G60,2)</f>
        <v>10.61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9.06</v>
      </c>
      <c r="D62" s="14">
        <v>1</v>
      </c>
      <c r="E62" s="30">
        <f>ROUND(C62*D62,2)</f>
        <v>9.06</v>
      </c>
      <c r="F62" s="16">
        <v>0</v>
      </c>
      <c r="G62" s="30">
        <f>ROUND(E62*F62,2)</f>
        <v>0</v>
      </c>
      <c r="H62" s="30">
        <f t="shared" ref="H62:H67" si="3">ROUND(E62-G62,2)</f>
        <v>9.06</v>
      </c>
    </row>
    <row r="63" spans="1:8" x14ac:dyDescent="0.25">
      <c r="A63" s="14" t="s">
        <v>38</v>
      </c>
      <c r="B63" s="14" t="s">
        <v>48</v>
      </c>
      <c r="C63" s="15">
        <v>7.45</v>
      </c>
      <c r="D63" s="14">
        <v>1</v>
      </c>
      <c r="E63" s="30">
        <f>ROUND(C63*D63,2)</f>
        <v>7.45</v>
      </c>
      <c r="F63" s="16">
        <v>0</v>
      </c>
      <c r="G63" s="30">
        <f>ROUND(E63*F63,2)</f>
        <v>0</v>
      </c>
      <c r="H63" s="30">
        <f t="shared" si="3"/>
        <v>7.45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9.43</v>
      </c>
      <c r="D65" s="9">
        <v>1</v>
      </c>
      <c r="E65" s="28">
        <f>ROUND(C65*D65,2)</f>
        <v>9.43</v>
      </c>
      <c r="F65" s="11">
        <v>0</v>
      </c>
      <c r="G65" s="28">
        <f>ROUND(E65*F65,2)</f>
        <v>0</v>
      </c>
      <c r="H65" s="28">
        <f t="shared" si="3"/>
        <v>9.43</v>
      </c>
    </row>
    <row r="66" spans="1:8" x14ac:dyDescent="0.25">
      <c r="A66" s="7" t="s">
        <v>50</v>
      </c>
      <c r="C66" s="30"/>
      <c r="E66" s="30">
        <f>SUM(E13:E65)</f>
        <v>635.49000000000012</v>
      </c>
      <c r="G66" s="12">
        <f>SUM(G13:G65)</f>
        <v>0</v>
      </c>
      <c r="H66" s="12">
        <f t="shared" si="3"/>
        <v>635.49</v>
      </c>
    </row>
    <row r="67" spans="1:8" x14ac:dyDescent="0.25">
      <c r="A67" s="7" t="s">
        <v>51</v>
      </c>
      <c r="C67" s="30"/>
      <c r="E67" s="30">
        <f>+E9-E66</f>
        <v>263.15999999999985</v>
      </c>
      <c r="G67" s="12">
        <f>+G9-G66</f>
        <v>0</v>
      </c>
      <c r="H67" s="12">
        <f t="shared" si="3"/>
        <v>263.16000000000003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12.77</v>
      </c>
      <c r="D70" s="14">
        <v>1</v>
      </c>
      <c r="E70" s="30">
        <f>ROUND(C70*D70,2)</f>
        <v>12.77</v>
      </c>
      <c r="F70" s="16">
        <v>0</v>
      </c>
      <c r="G70" s="30">
        <f>ROUND(E70*F70,2)</f>
        <v>0</v>
      </c>
      <c r="H70" s="30">
        <f t="shared" ref="H70:H75" si="4">ROUND(E70-G70,2)</f>
        <v>12.77</v>
      </c>
    </row>
    <row r="71" spans="1:8" x14ac:dyDescent="0.25">
      <c r="A71" s="14" t="s">
        <v>38</v>
      </c>
      <c r="B71" s="14" t="s">
        <v>48</v>
      </c>
      <c r="C71" s="15">
        <v>43.97</v>
      </c>
      <c r="D71" s="14">
        <v>1</v>
      </c>
      <c r="E71" s="30">
        <f>ROUND(C71*D71,2)</f>
        <v>43.97</v>
      </c>
      <c r="F71" s="16">
        <v>0</v>
      </c>
      <c r="G71" s="30">
        <f>ROUND(E71*F71,2)</f>
        <v>0</v>
      </c>
      <c r="H71" s="30">
        <f t="shared" si="4"/>
        <v>43.97</v>
      </c>
    </row>
    <row r="72" spans="1:8" x14ac:dyDescent="0.25">
      <c r="A72" s="9" t="s">
        <v>91</v>
      </c>
      <c r="B72" s="9" t="s">
        <v>48</v>
      </c>
      <c r="C72" s="10">
        <v>57.17</v>
      </c>
      <c r="D72" s="9">
        <v>1</v>
      </c>
      <c r="E72" s="28">
        <f>ROUND(C72*D72,2)</f>
        <v>57.17</v>
      </c>
      <c r="F72" s="11">
        <v>0</v>
      </c>
      <c r="G72" s="28">
        <f>ROUND(E72*F72,2)</f>
        <v>0</v>
      </c>
      <c r="H72" s="28">
        <f t="shared" si="4"/>
        <v>57.17</v>
      </c>
    </row>
    <row r="73" spans="1:8" x14ac:dyDescent="0.25">
      <c r="A73" s="7" t="s">
        <v>53</v>
      </c>
      <c r="C73" s="30"/>
      <c r="E73" s="30">
        <f>SUM(E70:E72)</f>
        <v>113.91</v>
      </c>
      <c r="G73" s="12">
        <f>SUM(G70:G72)</f>
        <v>0</v>
      </c>
      <c r="H73" s="12">
        <f t="shared" si="4"/>
        <v>113.91</v>
      </c>
    </row>
    <row r="74" spans="1:8" x14ac:dyDescent="0.25">
      <c r="A74" s="7" t="s">
        <v>54</v>
      </c>
      <c r="C74" s="30"/>
      <c r="E74" s="30">
        <f>+E66+E73</f>
        <v>749.40000000000009</v>
      </c>
      <c r="G74" s="12">
        <f>+G66+G73</f>
        <v>0</v>
      </c>
      <c r="H74" s="12">
        <f t="shared" si="4"/>
        <v>749.4</v>
      </c>
    </row>
    <row r="75" spans="1:8" x14ac:dyDescent="0.25">
      <c r="A75" s="7" t="s">
        <v>55</v>
      </c>
      <c r="C75" s="30"/>
      <c r="E75" s="30">
        <f>+E9-E74</f>
        <v>149.24999999999989</v>
      </c>
      <c r="G75" s="12">
        <f>+G9-G74</f>
        <v>0</v>
      </c>
      <c r="H75" s="12">
        <f t="shared" si="4"/>
        <v>149.25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635.49000000000012</v>
      </c>
    </row>
    <row r="100" spans="1:18" x14ac:dyDescent="0.25">
      <c r="A100" s="7" t="s">
        <v>301</v>
      </c>
      <c r="E100" s="34">
        <f>VLOOKUP(A100,$A$1:$H$98,5,FALSE)</f>
        <v>113.91</v>
      </c>
    </row>
    <row r="101" spans="1:18" x14ac:dyDescent="0.25">
      <c r="A101" s="7" t="s">
        <v>302</v>
      </c>
      <c r="E101" s="34">
        <f t="shared" ref="E101:E102" si="5">VLOOKUP(A101,$A$1:$H$98,5,FALSE)</f>
        <v>749.40000000000009</v>
      </c>
    </row>
    <row r="102" spans="1:18" x14ac:dyDescent="0.25">
      <c r="A102" s="7" t="s">
        <v>55</v>
      </c>
      <c r="E102" s="34">
        <f t="shared" si="5"/>
        <v>149.24999999999989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149.24999999999989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149.24999999999989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-500.34999999999991</v>
      </c>
      <c r="C106" s="12">
        <v>-499.79999999999995</v>
      </c>
      <c r="D106" s="12">
        <v>-499.24999999999994</v>
      </c>
      <c r="E106" s="12">
        <v>-498.69999999999993</v>
      </c>
      <c r="F106" s="12">
        <v>-498.14999999999992</v>
      </c>
      <c r="G106" s="12">
        <v>-497.59999999999991</v>
      </c>
      <c r="H106" s="12">
        <v>-497.04999999999995</v>
      </c>
      <c r="I106" s="12">
        <v>-496.49999999999994</v>
      </c>
      <c r="K106">
        <f>K107-Calculator!$B$27</f>
        <v>145</v>
      </c>
      <c r="L106" s="12">
        <f t="dataTable" ref="L106:R112" dt2D="1" dtr="1" r1="D8" r2="D7"/>
        <v>-544.75</v>
      </c>
      <c r="M106" s="12">
        <v>-544.20000000000005</v>
      </c>
      <c r="N106" s="12">
        <v>-543.65</v>
      </c>
      <c r="O106" s="12">
        <v>-543.1</v>
      </c>
      <c r="P106" s="12">
        <v>-542.55000000000007</v>
      </c>
      <c r="Q106" s="12">
        <v>-542</v>
      </c>
      <c r="R106" s="12">
        <v>-541.45000000000005</v>
      </c>
    </row>
    <row r="107" spans="1:18" x14ac:dyDescent="0.25">
      <c r="A107">
        <f>A108-Calculator!$B$15</f>
        <v>210</v>
      </c>
      <c r="B107" s="12">
        <v>-496.65</v>
      </c>
      <c r="C107" s="12">
        <v>-496.1</v>
      </c>
      <c r="D107" s="12">
        <v>-495.55</v>
      </c>
      <c r="E107" s="12">
        <v>-495</v>
      </c>
      <c r="F107" s="12">
        <v>-494.45</v>
      </c>
      <c r="G107" s="12">
        <v>-493.9</v>
      </c>
      <c r="H107" s="12">
        <v>-493.35</v>
      </c>
      <c r="I107" s="12">
        <v>-492.8</v>
      </c>
      <c r="K107">
        <f>K108-Calculator!$B$27</f>
        <v>150</v>
      </c>
      <c r="L107" s="12">
        <v>-541.04999999999995</v>
      </c>
      <c r="M107" s="12">
        <v>-540.5</v>
      </c>
      <c r="N107" s="12">
        <v>-539.94999999999993</v>
      </c>
      <c r="O107" s="12">
        <v>-539.4</v>
      </c>
      <c r="P107" s="12">
        <v>-538.84999999999991</v>
      </c>
      <c r="Q107" s="12">
        <v>-538.29999999999995</v>
      </c>
      <c r="R107" s="12">
        <v>-537.75</v>
      </c>
    </row>
    <row r="108" spans="1:18" x14ac:dyDescent="0.25">
      <c r="A108">
        <f>A109-Calculator!$B$15</f>
        <v>215</v>
      </c>
      <c r="B108" s="12">
        <v>-492.94999999999993</v>
      </c>
      <c r="C108" s="12">
        <v>-492.4</v>
      </c>
      <c r="D108" s="12">
        <v>-491.84999999999997</v>
      </c>
      <c r="E108" s="12">
        <v>-491.29999999999995</v>
      </c>
      <c r="F108" s="12">
        <v>-490.74999999999994</v>
      </c>
      <c r="G108" s="12">
        <v>-490.19999999999993</v>
      </c>
      <c r="H108" s="12">
        <v>-489.65</v>
      </c>
      <c r="I108" s="12">
        <v>-489.09999999999997</v>
      </c>
      <c r="K108">
        <f>K109-Calculator!$B$27</f>
        <v>155</v>
      </c>
      <c r="L108" s="12">
        <v>-537.34999999999991</v>
      </c>
      <c r="M108" s="12">
        <v>-536.79999999999995</v>
      </c>
      <c r="N108" s="12">
        <v>-536.25</v>
      </c>
      <c r="O108" s="12">
        <v>-535.69999999999993</v>
      </c>
      <c r="P108" s="12">
        <v>-535.14999999999986</v>
      </c>
      <c r="Q108" s="12">
        <v>-534.59999999999991</v>
      </c>
      <c r="R108" s="12">
        <v>-534.04999999999995</v>
      </c>
    </row>
    <row r="109" spans="1:18" x14ac:dyDescent="0.25">
      <c r="A109">
        <f>Calculator!B10</f>
        <v>220</v>
      </c>
      <c r="B109" s="12">
        <v>-489.25</v>
      </c>
      <c r="C109" s="12">
        <v>-488.70000000000005</v>
      </c>
      <c r="D109" s="12">
        <v>-488.15000000000003</v>
      </c>
      <c r="E109" s="12">
        <v>-487.6</v>
      </c>
      <c r="F109" s="12">
        <v>-487.05</v>
      </c>
      <c r="G109" s="12">
        <v>-486.5</v>
      </c>
      <c r="H109" s="12">
        <v>-485.95000000000005</v>
      </c>
      <c r="I109" s="12">
        <v>-485.40000000000003</v>
      </c>
      <c r="K109">
        <f>Calculator!B22</f>
        <v>160</v>
      </c>
      <c r="L109" s="12">
        <v>-533.65</v>
      </c>
      <c r="M109" s="12">
        <v>-533.1</v>
      </c>
      <c r="N109" s="12">
        <v>-532.54999999999995</v>
      </c>
      <c r="O109" s="12">
        <v>-532</v>
      </c>
      <c r="P109" s="12">
        <v>-531.45000000000005</v>
      </c>
      <c r="Q109" s="12">
        <v>-530.9</v>
      </c>
      <c r="R109" s="12">
        <v>-530.35</v>
      </c>
    </row>
    <row r="110" spans="1:18" x14ac:dyDescent="0.25">
      <c r="A110">
        <f>A109+Calculator!$B$15</f>
        <v>225</v>
      </c>
      <c r="B110" s="12">
        <v>-485.54999999999995</v>
      </c>
      <c r="C110" s="12">
        <v>-485</v>
      </c>
      <c r="D110" s="12">
        <v>-484.45</v>
      </c>
      <c r="E110" s="12">
        <v>-483.9</v>
      </c>
      <c r="F110" s="12">
        <v>-483.34999999999997</v>
      </c>
      <c r="G110" s="12">
        <v>-482.79999999999995</v>
      </c>
      <c r="H110" s="12">
        <v>-482.25</v>
      </c>
      <c r="I110" s="12">
        <v>-481.7</v>
      </c>
      <c r="K110">
        <f>K109+Calculator!$B$27</f>
        <v>165</v>
      </c>
      <c r="L110" s="12">
        <v>-529.94999999999993</v>
      </c>
      <c r="M110" s="12">
        <v>-529.4</v>
      </c>
      <c r="N110" s="12">
        <v>-528.84999999999991</v>
      </c>
      <c r="O110" s="12">
        <v>-528.29999999999995</v>
      </c>
      <c r="P110" s="12">
        <v>-527.75</v>
      </c>
      <c r="Q110" s="12">
        <v>-527.19999999999993</v>
      </c>
      <c r="R110" s="12">
        <v>-526.65</v>
      </c>
    </row>
    <row r="111" spans="1:18" x14ac:dyDescent="0.25">
      <c r="A111">
        <f>A110+Calculator!$B$15</f>
        <v>230</v>
      </c>
      <c r="B111" s="12">
        <v>-481.84999999999991</v>
      </c>
      <c r="C111" s="12">
        <v>-481.29999999999995</v>
      </c>
      <c r="D111" s="12">
        <v>-480.74999999999994</v>
      </c>
      <c r="E111" s="12">
        <v>-480.19999999999993</v>
      </c>
      <c r="F111" s="12">
        <v>-479.64999999999992</v>
      </c>
      <c r="G111" s="12">
        <v>-479.09999999999991</v>
      </c>
      <c r="H111" s="12">
        <v>-478.54999999999995</v>
      </c>
      <c r="I111" s="12">
        <v>-477.99999999999994</v>
      </c>
      <c r="K111">
        <f>K110+Calculator!$B$27</f>
        <v>170</v>
      </c>
      <c r="L111" s="12">
        <v>-526.25</v>
      </c>
      <c r="M111" s="12">
        <v>-525.70000000000005</v>
      </c>
      <c r="N111" s="12">
        <v>-525.15000000000009</v>
      </c>
      <c r="O111" s="12">
        <v>-524.6</v>
      </c>
      <c r="P111" s="12">
        <v>-524.04999999999995</v>
      </c>
      <c r="Q111" s="12">
        <v>-523.5</v>
      </c>
      <c r="R111" s="12">
        <v>-522.95000000000005</v>
      </c>
    </row>
    <row r="112" spans="1:18" x14ac:dyDescent="0.25">
      <c r="A112">
        <f>A111+Calculator!$B$15</f>
        <v>235</v>
      </c>
      <c r="B112" s="12">
        <v>-478.15</v>
      </c>
      <c r="C112" s="12">
        <v>-477.6</v>
      </c>
      <c r="D112" s="12">
        <v>-477.05</v>
      </c>
      <c r="E112" s="12">
        <v>-476.5</v>
      </c>
      <c r="F112" s="12">
        <v>-475.95</v>
      </c>
      <c r="G112" s="12">
        <v>-475.4</v>
      </c>
      <c r="H112" s="12">
        <v>-474.85</v>
      </c>
      <c r="I112" s="12">
        <v>-474.3</v>
      </c>
      <c r="K112">
        <f>K111+Calculator!$B$27</f>
        <v>175</v>
      </c>
      <c r="L112" s="12">
        <v>-522.54999999999995</v>
      </c>
      <c r="M112" s="12">
        <v>-522</v>
      </c>
      <c r="N112" s="12">
        <v>-521.45000000000005</v>
      </c>
      <c r="O112" s="12">
        <v>-520.9</v>
      </c>
      <c r="P112" s="12">
        <v>-520.34999999999991</v>
      </c>
      <c r="Q112" s="12">
        <v>-519.79999999999995</v>
      </c>
      <c r="R112" s="12">
        <v>-519.25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-500.34999999999991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-544.75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-496.1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-540.5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-491.84999999999997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-536.25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-487.6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-532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-483.34999999999997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-527.75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-479.09999999999991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-523.5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-474.85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-519.25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725B-D225-4A8E-85A3-A014F2ACD4ED}">
  <dimension ref="A1:H112"/>
  <sheetViews>
    <sheetView topLeftCell="A94" workbookViewId="0">
      <selection activeCell="A99" sqref="A99:E102"/>
    </sheetView>
  </sheetViews>
  <sheetFormatPr defaultRowHeight="15" x14ac:dyDescent="0.25"/>
  <cols>
    <col min="1" max="1" width="25.7109375" customWidth="1"/>
    <col min="4" max="4" width="10.7109375" customWidth="1"/>
    <col min="5" max="5" width="12.28515625" customWidth="1"/>
    <col min="8" max="8" width="11.28515625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IF(Calculator!B7="Corn",Calculator!B10,IF(Calculator!B19="Corn",Calculator!B22,220))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0.2</v>
      </c>
      <c r="E13" s="30">
        <f>ROUND(C13*D13,2)</f>
        <v>1.1200000000000001</v>
      </c>
      <c r="F13" s="16">
        <v>0</v>
      </c>
      <c r="G13" s="30">
        <f>ROUND(E13*F13,2)</f>
        <v>0</v>
      </c>
      <c r="H13" s="30">
        <f>ROUND(E13-G13,2)</f>
        <v>1.1200000000000001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1.9570000000000001</v>
      </c>
      <c r="E15" s="30">
        <f t="shared" ref="E15:E21" si="0">ROUND(C15*D15,2)</f>
        <v>54.31</v>
      </c>
      <c r="F15" s="16">
        <v>0</v>
      </c>
      <c r="G15" s="30">
        <f t="shared" ref="G15:G21" si="1">ROUND(E15*F15,2)</f>
        <v>0</v>
      </c>
      <c r="H15" s="30">
        <f t="shared" ref="H15:H21" si="2">ROUND(E15-G15,2)</f>
        <v>54.31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1.5</v>
      </c>
      <c r="E16" s="30">
        <f t="shared" si="0"/>
        <v>39.450000000000003</v>
      </c>
      <c r="F16" s="16">
        <v>0</v>
      </c>
      <c r="G16" s="30">
        <f t="shared" si="1"/>
        <v>0</v>
      </c>
      <c r="H16" s="30">
        <f t="shared" si="2"/>
        <v>39.450000000000003</v>
      </c>
    </row>
    <row r="17" spans="1:8" x14ac:dyDescent="0.25">
      <c r="A17" s="14" t="s">
        <v>150</v>
      </c>
      <c r="B17" s="14" t="s">
        <v>19</v>
      </c>
      <c r="C17" s="15">
        <v>3.68</v>
      </c>
      <c r="D17" s="14">
        <v>4</v>
      </c>
      <c r="E17" s="30">
        <f t="shared" si="0"/>
        <v>14.72</v>
      </c>
      <c r="F17" s="16">
        <v>0</v>
      </c>
      <c r="G17" s="30">
        <f t="shared" si="1"/>
        <v>0</v>
      </c>
      <c r="H17" s="30">
        <f t="shared" si="2"/>
        <v>14.72</v>
      </c>
    </row>
    <row r="18" spans="1:8" x14ac:dyDescent="0.25">
      <c r="A18" s="14" t="s">
        <v>151</v>
      </c>
      <c r="B18" s="14" t="s">
        <v>26</v>
      </c>
      <c r="C18" s="15">
        <v>3.4</v>
      </c>
      <c r="D18" s="14">
        <v>2</v>
      </c>
      <c r="E18" s="30">
        <f t="shared" si="0"/>
        <v>6.8</v>
      </c>
      <c r="F18" s="16">
        <v>0</v>
      </c>
      <c r="G18" s="30">
        <f t="shared" si="1"/>
        <v>0</v>
      </c>
      <c r="H18" s="30">
        <f t="shared" si="2"/>
        <v>6.8</v>
      </c>
    </row>
    <row r="19" spans="1:8" x14ac:dyDescent="0.25">
      <c r="A19" s="14" t="s">
        <v>127</v>
      </c>
      <c r="B19" s="14" t="s">
        <v>19</v>
      </c>
      <c r="C19" s="15">
        <v>2.0499999999999998</v>
      </c>
      <c r="D19" s="14">
        <v>32.171199999999999</v>
      </c>
      <c r="E19" s="30">
        <f t="shared" si="0"/>
        <v>65.95</v>
      </c>
      <c r="F19" s="16">
        <v>0</v>
      </c>
      <c r="G19" s="30">
        <f t="shared" si="1"/>
        <v>0</v>
      </c>
      <c r="H19" s="30">
        <f t="shared" si="2"/>
        <v>65.95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30</v>
      </c>
      <c r="E20" s="30">
        <f t="shared" si="0"/>
        <v>63</v>
      </c>
      <c r="F20" s="16">
        <v>0</v>
      </c>
      <c r="G20" s="30">
        <f t="shared" si="1"/>
        <v>0</v>
      </c>
      <c r="H20" s="30">
        <f t="shared" si="2"/>
        <v>63</v>
      </c>
    </row>
    <row r="21" spans="1:8" x14ac:dyDescent="0.25">
      <c r="A21" s="14" t="s">
        <v>173</v>
      </c>
      <c r="B21" s="14" t="s">
        <v>21</v>
      </c>
      <c r="C21" s="15">
        <v>28.63</v>
      </c>
      <c r="D21" s="14">
        <v>1</v>
      </c>
      <c r="E21" s="30">
        <f t="shared" si="0"/>
        <v>28.63</v>
      </c>
      <c r="F21" s="16">
        <v>0</v>
      </c>
      <c r="G21" s="30">
        <f t="shared" si="1"/>
        <v>0</v>
      </c>
      <c r="H21" s="30">
        <f t="shared" si="2"/>
        <v>28.63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32</v>
      </c>
      <c r="E23" s="30">
        <f>ROUND(C23*D23,2)</f>
        <v>3.52</v>
      </c>
      <c r="F23" s="16">
        <v>0</v>
      </c>
      <c r="G23" s="30">
        <f>ROUND(E23*F23,2)</f>
        <v>0</v>
      </c>
      <c r="H23" s="30">
        <f>ROUND(E23-G23,2)</f>
        <v>3.52</v>
      </c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>ROUND(C24*D24,2)</f>
        <v>5.5</v>
      </c>
      <c r="F24" s="16">
        <v>0</v>
      </c>
      <c r="G24" s="30">
        <f>ROUND(E24*F24,2)</f>
        <v>0</v>
      </c>
      <c r="H24" s="30">
        <f>ROUND(E24-G24,2)</f>
        <v>5.5</v>
      </c>
    </row>
    <row r="25" spans="1:8" x14ac:dyDescent="0.25">
      <c r="A25" s="14" t="s">
        <v>104</v>
      </c>
      <c r="B25" s="14" t="s">
        <v>26</v>
      </c>
      <c r="C25" s="15">
        <v>12.73</v>
      </c>
      <c r="D25" s="14">
        <v>1</v>
      </c>
      <c r="E25" s="30">
        <f>ROUND(C25*D25,2)</f>
        <v>12.73</v>
      </c>
      <c r="F25" s="16">
        <v>0</v>
      </c>
      <c r="G25" s="30">
        <f>ROUND(E25*F25,2)</f>
        <v>0</v>
      </c>
      <c r="H25" s="30">
        <f>ROUND(E25-G25,2)</f>
        <v>12.73</v>
      </c>
    </row>
    <row r="26" spans="1:8" x14ac:dyDescent="0.25">
      <c r="A26" s="14" t="s">
        <v>128</v>
      </c>
      <c r="B26" s="14" t="s">
        <v>26</v>
      </c>
      <c r="C26" s="15">
        <v>1.67</v>
      </c>
      <c r="D26" s="14">
        <v>4</v>
      </c>
      <c r="E26" s="30">
        <f>ROUND(C26*D26,2)</f>
        <v>6.68</v>
      </c>
      <c r="F26" s="16">
        <v>0</v>
      </c>
      <c r="G26" s="30">
        <f>ROUND(E26*F26,2)</f>
        <v>0</v>
      </c>
      <c r="H26" s="30">
        <f>ROUND(E26-G26,2)</f>
        <v>6.68</v>
      </c>
    </row>
    <row r="27" spans="1:8" x14ac:dyDescent="0.25">
      <c r="A27" s="14" t="s">
        <v>129</v>
      </c>
      <c r="B27" s="14" t="s">
        <v>26</v>
      </c>
      <c r="C27" s="15">
        <v>5.82</v>
      </c>
      <c r="D27" s="14">
        <v>3.6</v>
      </c>
      <c r="E27" s="30">
        <f>ROUND(C27*D27,2)</f>
        <v>20.95</v>
      </c>
      <c r="F27" s="16">
        <v>0</v>
      </c>
      <c r="G27" s="30">
        <f>ROUND(E27*F27,2)</f>
        <v>0</v>
      </c>
      <c r="H27" s="30">
        <f>ROUND(E27-G27,2)</f>
        <v>20.95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110</v>
      </c>
      <c r="B29" s="14" t="s">
        <v>18</v>
      </c>
      <c r="C29" s="15">
        <v>0.86</v>
      </c>
      <c r="D29" s="14">
        <v>1.28</v>
      </c>
      <c r="E29" s="30">
        <f>ROUND(C29*D29,2)</f>
        <v>1.1000000000000001</v>
      </c>
      <c r="F29" s="16">
        <v>0</v>
      </c>
      <c r="G29" s="30">
        <f>ROUND(E29*F29,2)</f>
        <v>0</v>
      </c>
      <c r="H29" s="30">
        <f>ROUND(E29-G29,2)</f>
        <v>1.1000000000000001</v>
      </c>
    </row>
    <row r="30" spans="1:8" x14ac:dyDescent="0.25">
      <c r="A30" s="13" t="s">
        <v>30</v>
      </c>
      <c r="C30" s="30"/>
      <c r="E30" s="30"/>
    </row>
    <row r="31" spans="1:8" x14ac:dyDescent="0.25">
      <c r="A31" s="14" t="s">
        <v>31</v>
      </c>
      <c r="B31" s="14" t="s">
        <v>32</v>
      </c>
      <c r="C31" s="15">
        <v>0.24</v>
      </c>
      <c r="D31" s="14">
        <v>33</v>
      </c>
      <c r="E31" s="30">
        <f>ROUND(C31*D31,2)</f>
        <v>7.92</v>
      </c>
      <c r="F31" s="16">
        <v>0</v>
      </c>
      <c r="G31" s="30">
        <f>ROUND(E31*F31,2)</f>
        <v>0</v>
      </c>
      <c r="H31" s="30">
        <f>ROUND(E31-G31,2)</f>
        <v>7.92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152</v>
      </c>
      <c r="B33" s="14" t="s">
        <v>60</v>
      </c>
      <c r="C33" s="15">
        <v>3.75</v>
      </c>
      <c r="D33" s="14">
        <v>34</v>
      </c>
      <c r="E33" s="30">
        <f>ROUND(C33*D33,2)</f>
        <v>127.5</v>
      </c>
      <c r="F33" s="16">
        <v>0</v>
      </c>
      <c r="G33" s="30">
        <f>ROUND(E33*F33,2)</f>
        <v>0</v>
      </c>
      <c r="H33" s="30">
        <f>ROUND(E33-G33,2)</f>
        <v>127.5</v>
      </c>
    </row>
    <row r="34" spans="1:8" x14ac:dyDescent="0.25">
      <c r="A34" s="13" t="s">
        <v>61</v>
      </c>
      <c r="C34" s="30"/>
      <c r="E34" s="30"/>
    </row>
    <row r="35" spans="1:8" x14ac:dyDescent="0.25">
      <c r="A35" s="14" t="s">
        <v>62</v>
      </c>
      <c r="B35" s="14" t="s">
        <v>48</v>
      </c>
      <c r="C35" s="15">
        <v>7.5</v>
      </c>
      <c r="D35" s="14">
        <v>1</v>
      </c>
      <c r="E35" s="30">
        <f>ROUND(C35*D35,2)</f>
        <v>7.5</v>
      </c>
      <c r="F35" s="16">
        <v>0</v>
      </c>
      <c r="G35" s="30">
        <f>ROUND(E35*F35,2)</f>
        <v>0</v>
      </c>
      <c r="H35" s="30">
        <f>ROUND(E35-G35,2)</f>
        <v>7.5</v>
      </c>
    </row>
    <row r="36" spans="1:8" x14ac:dyDescent="0.25">
      <c r="A36" s="14" t="s">
        <v>190</v>
      </c>
      <c r="B36" s="14" t="s">
        <v>21</v>
      </c>
      <c r="C36" s="15">
        <v>7.5</v>
      </c>
      <c r="D36" s="14">
        <v>1</v>
      </c>
      <c r="E36" s="30">
        <f>ROUND(C36*D36,2)</f>
        <v>7.5</v>
      </c>
      <c r="F36" s="16">
        <v>0</v>
      </c>
      <c r="G36" s="30">
        <f>ROUND(E36*F36,2)</f>
        <v>0</v>
      </c>
      <c r="H36" s="30">
        <f>ROUND(E36-G36,2)</f>
        <v>7.5</v>
      </c>
    </row>
    <row r="37" spans="1:8" x14ac:dyDescent="0.25">
      <c r="A37" s="13" t="s">
        <v>132</v>
      </c>
      <c r="C37" s="30"/>
      <c r="E37" s="30"/>
    </row>
    <row r="38" spans="1:8" x14ac:dyDescent="0.25">
      <c r="A38" s="14" t="s">
        <v>133</v>
      </c>
      <c r="B38" s="14" t="s">
        <v>125</v>
      </c>
      <c r="C38" s="15">
        <v>0.23</v>
      </c>
      <c r="D38" s="14">
        <f>D7</f>
        <v>220</v>
      </c>
      <c r="E38" s="30">
        <f>ROUND(C38*D38,2)</f>
        <v>50.6</v>
      </c>
      <c r="F38" s="16">
        <v>0</v>
      </c>
      <c r="G38" s="30">
        <f>ROUND(E38*F38,2)</f>
        <v>0</v>
      </c>
      <c r="H38" s="30">
        <f>ROUND(E38-G38,2)</f>
        <v>50.6</v>
      </c>
    </row>
    <row r="39" spans="1:8" x14ac:dyDescent="0.25">
      <c r="A39" s="13" t="s">
        <v>34</v>
      </c>
      <c r="C39" s="30"/>
      <c r="E39" s="30"/>
    </row>
    <row r="40" spans="1:8" x14ac:dyDescent="0.25">
      <c r="A40" s="14" t="s">
        <v>35</v>
      </c>
      <c r="B40" s="14" t="s">
        <v>36</v>
      </c>
      <c r="C40" s="15">
        <v>59</v>
      </c>
      <c r="D40" s="14">
        <v>0.66600000000000004</v>
      </c>
      <c r="E40" s="30">
        <f>ROUND(C40*D40,2)</f>
        <v>39.29</v>
      </c>
      <c r="F40" s="16">
        <v>0</v>
      </c>
      <c r="G40" s="30">
        <f>ROUND(E40*F40,2)</f>
        <v>0</v>
      </c>
      <c r="H40" s="30">
        <f>ROUND(E40-G40,2)</f>
        <v>39.29</v>
      </c>
    </row>
    <row r="41" spans="1:8" x14ac:dyDescent="0.25">
      <c r="A41" s="13" t="s">
        <v>116</v>
      </c>
      <c r="C41" s="30"/>
      <c r="E41" s="30"/>
    </row>
    <row r="42" spans="1:8" x14ac:dyDescent="0.25">
      <c r="A42" s="14" t="s">
        <v>134</v>
      </c>
      <c r="B42" s="14" t="s">
        <v>48</v>
      </c>
      <c r="C42" s="15">
        <v>6</v>
      </c>
      <c r="D42" s="14">
        <v>1</v>
      </c>
      <c r="E42" s="30">
        <f>ROUND(C42*D42,2)</f>
        <v>6</v>
      </c>
      <c r="F42" s="16">
        <v>0</v>
      </c>
      <c r="G42" s="30">
        <f>ROUND(E42*F42,2)</f>
        <v>0</v>
      </c>
      <c r="H42" s="30">
        <f>ROUND(E42-G42,2)</f>
        <v>6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15.27</v>
      </c>
      <c r="D46" s="14">
        <v>0.44850000000000001</v>
      </c>
      <c r="E46" s="30">
        <f>ROUND(C46*D46,2)</f>
        <v>6.85</v>
      </c>
      <c r="F46" s="16">
        <v>0</v>
      </c>
      <c r="G46" s="30">
        <f>ROUND(E46*F46,2)</f>
        <v>0</v>
      </c>
      <c r="H46" s="30">
        <f>ROUND(E46-G46,2)</f>
        <v>6.85</v>
      </c>
    </row>
    <row r="47" spans="1:8" x14ac:dyDescent="0.25">
      <c r="A47" s="14" t="s">
        <v>135</v>
      </c>
      <c r="B47" s="14" t="s">
        <v>39</v>
      </c>
      <c r="C47" s="15">
        <v>15.27</v>
      </c>
      <c r="D47" s="14">
        <v>0.12770000000000001</v>
      </c>
      <c r="E47" s="30">
        <f>ROUND(C47*D47,2)</f>
        <v>1.95</v>
      </c>
      <c r="F47" s="16">
        <v>0</v>
      </c>
      <c r="G47" s="30">
        <f>ROUND(E47*F47,2)</f>
        <v>0</v>
      </c>
      <c r="H47" s="30">
        <f>ROUND(E47-G47,2)</f>
        <v>1.95</v>
      </c>
    </row>
    <row r="48" spans="1:8" x14ac:dyDescent="0.25">
      <c r="A48" s="13" t="s">
        <v>40</v>
      </c>
      <c r="C48" s="30"/>
      <c r="E48" s="30"/>
    </row>
    <row r="49" spans="1:8" x14ac:dyDescent="0.25">
      <c r="A49" s="14" t="s">
        <v>41</v>
      </c>
      <c r="B49" s="14" t="s">
        <v>39</v>
      </c>
      <c r="C49" s="15">
        <v>9.06</v>
      </c>
      <c r="D49" s="14">
        <v>0.32500000000000001</v>
      </c>
      <c r="E49" s="30">
        <f>ROUND(C49*D49,2)</f>
        <v>2.94</v>
      </c>
      <c r="F49" s="16">
        <v>0</v>
      </c>
      <c r="G49" s="30">
        <f>ROUND(E49*F49,2)</f>
        <v>0</v>
      </c>
      <c r="H49" s="30">
        <f>ROUND(E49-G49,2)</f>
        <v>2.94</v>
      </c>
    </row>
    <row r="50" spans="1:8" x14ac:dyDescent="0.25">
      <c r="A50" s="14" t="s">
        <v>42</v>
      </c>
      <c r="B50" s="14" t="s">
        <v>39</v>
      </c>
      <c r="C50" s="15">
        <v>9.06</v>
      </c>
      <c r="D50" s="14">
        <v>6.25E-2</v>
      </c>
      <c r="E50" s="30">
        <f>ROUND(C50*D50,2)</f>
        <v>0.56999999999999995</v>
      </c>
      <c r="F50" s="16">
        <v>0</v>
      </c>
      <c r="G50" s="30">
        <f>ROUND(E50*F50,2)</f>
        <v>0</v>
      </c>
      <c r="H50" s="30">
        <f>ROUND(E50-G50,2)</f>
        <v>0.56999999999999995</v>
      </c>
    </row>
    <row r="51" spans="1:8" x14ac:dyDescent="0.25">
      <c r="A51" s="13" t="s">
        <v>43</v>
      </c>
      <c r="C51" s="30"/>
      <c r="E51" s="30"/>
    </row>
    <row r="52" spans="1:8" x14ac:dyDescent="0.25">
      <c r="A52" s="14" t="s">
        <v>42</v>
      </c>
      <c r="B52" s="14" t="s">
        <v>39</v>
      </c>
      <c r="C52" s="15">
        <v>9.06</v>
      </c>
      <c r="D52" s="14">
        <v>0.14630000000000001</v>
      </c>
      <c r="E52" s="30">
        <f>ROUND(C52*D52,2)</f>
        <v>1.33</v>
      </c>
      <c r="F52" s="16">
        <v>0</v>
      </c>
      <c r="G52" s="30">
        <f>ROUND(E52*F52,2)</f>
        <v>0</v>
      </c>
      <c r="H52" s="30">
        <f>ROUND(E52-G52,2)</f>
        <v>1.33</v>
      </c>
    </row>
    <row r="53" spans="1:8" x14ac:dyDescent="0.25">
      <c r="A53" s="14" t="s">
        <v>44</v>
      </c>
      <c r="B53" s="14" t="s">
        <v>39</v>
      </c>
      <c r="C53" s="15">
        <v>15.29</v>
      </c>
      <c r="D53" s="14">
        <v>0.44790000000000002</v>
      </c>
      <c r="E53" s="30">
        <f>ROUND(C53*D53,2)</f>
        <v>6.85</v>
      </c>
      <c r="F53" s="16">
        <v>0</v>
      </c>
      <c r="G53" s="30">
        <f>ROUND(E53*F53,2)</f>
        <v>0</v>
      </c>
      <c r="H53" s="30">
        <f>ROUND(E53-G53,2)</f>
        <v>6.85</v>
      </c>
    </row>
    <row r="54" spans="1:8" x14ac:dyDescent="0.25">
      <c r="A54" s="13" t="s">
        <v>45</v>
      </c>
      <c r="C54" s="30"/>
      <c r="E54" s="30"/>
    </row>
    <row r="55" spans="1:8" x14ac:dyDescent="0.25">
      <c r="A55" s="14" t="s">
        <v>38</v>
      </c>
      <c r="B55" s="14" t="s">
        <v>19</v>
      </c>
      <c r="C55" s="15">
        <v>2.36</v>
      </c>
      <c r="D55" s="14">
        <v>5.0106000000000002</v>
      </c>
      <c r="E55" s="30">
        <f>ROUND(C55*D55,2)</f>
        <v>11.83</v>
      </c>
      <c r="F55" s="16">
        <v>0</v>
      </c>
      <c r="G55" s="30">
        <f>ROUND(E55*F55,2)</f>
        <v>0</v>
      </c>
      <c r="H55" s="30">
        <f>ROUND(E55-G55,2)</f>
        <v>11.83</v>
      </c>
    </row>
    <row r="56" spans="1:8" x14ac:dyDescent="0.25">
      <c r="A56" s="14" t="s">
        <v>135</v>
      </c>
      <c r="B56" s="14" t="s">
        <v>19</v>
      </c>
      <c r="C56" s="15">
        <v>2.36</v>
      </c>
      <c r="D56" s="14">
        <v>1.742</v>
      </c>
      <c r="E56" s="30">
        <f>ROUND(C56*D56,2)</f>
        <v>4.1100000000000003</v>
      </c>
      <c r="F56" s="16">
        <v>0</v>
      </c>
      <c r="G56" s="30">
        <f>ROUND(E56*F56,2)</f>
        <v>0</v>
      </c>
      <c r="H56" s="30">
        <f>ROUND(E56-G56,2)</f>
        <v>4.1100000000000003</v>
      </c>
    </row>
    <row r="57" spans="1:8" x14ac:dyDescent="0.25">
      <c r="A57" s="14" t="s">
        <v>46</v>
      </c>
      <c r="B57" s="14" t="s">
        <v>19</v>
      </c>
      <c r="C57" s="15">
        <v>2.36</v>
      </c>
      <c r="D57" s="14">
        <v>10.590199999999999</v>
      </c>
      <c r="E57" s="30">
        <f>ROUND(C57*D57,2)</f>
        <v>24.99</v>
      </c>
      <c r="F57" s="16">
        <v>0</v>
      </c>
      <c r="G57" s="30">
        <f>ROUND(E57*F57,2)</f>
        <v>0</v>
      </c>
      <c r="H57" s="30">
        <f>ROUND(E57-G57,2)</f>
        <v>24.99</v>
      </c>
    </row>
    <row r="58" spans="1:8" x14ac:dyDescent="0.25">
      <c r="A58" s="13" t="s">
        <v>47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10.28</v>
      </c>
      <c r="D59" s="14">
        <v>1</v>
      </c>
      <c r="E59" s="30">
        <f>ROUND(C59*D59,2)</f>
        <v>10.28</v>
      </c>
      <c r="F59" s="16">
        <v>0</v>
      </c>
      <c r="G59" s="30">
        <f>ROUND(E59*F59,2)</f>
        <v>0</v>
      </c>
      <c r="H59" s="30">
        <f t="shared" ref="H59:H65" si="3">ROUND(E59-G59,2)</f>
        <v>10.28</v>
      </c>
    </row>
    <row r="60" spans="1:8" x14ac:dyDescent="0.25">
      <c r="A60" s="14" t="s">
        <v>38</v>
      </c>
      <c r="B60" s="14" t="s">
        <v>48</v>
      </c>
      <c r="C60" s="15">
        <v>3.32</v>
      </c>
      <c r="D60" s="14">
        <v>1</v>
      </c>
      <c r="E60" s="30">
        <f>ROUND(C60*D60,2)</f>
        <v>3.32</v>
      </c>
      <c r="F60" s="16">
        <v>0</v>
      </c>
      <c r="G60" s="30">
        <f>ROUND(E60*F60,2)</f>
        <v>0</v>
      </c>
      <c r="H60" s="30">
        <f t="shared" si="3"/>
        <v>3.32</v>
      </c>
    </row>
    <row r="61" spans="1:8" x14ac:dyDescent="0.25">
      <c r="A61" s="14" t="s">
        <v>135</v>
      </c>
      <c r="B61" s="14" t="s">
        <v>48</v>
      </c>
      <c r="C61" s="15">
        <v>5.2</v>
      </c>
      <c r="D61" s="14">
        <v>1</v>
      </c>
      <c r="E61" s="30">
        <f>ROUND(C61*D61,2)</f>
        <v>5.2</v>
      </c>
      <c r="F61" s="16">
        <v>0</v>
      </c>
      <c r="G61" s="30">
        <f>ROUND(E61*F61,2)</f>
        <v>0</v>
      </c>
      <c r="H61" s="30">
        <f t="shared" si="3"/>
        <v>5.2</v>
      </c>
    </row>
    <row r="62" spans="1:8" x14ac:dyDescent="0.25">
      <c r="A62" s="14" t="s">
        <v>46</v>
      </c>
      <c r="B62" s="14" t="s">
        <v>48</v>
      </c>
      <c r="C62" s="15">
        <v>7.16</v>
      </c>
      <c r="D62" s="14">
        <v>1</v>
      </c>
      <c r="E62" s="30">
        <f>ROUND(C62*D62,2)</f>
        <v>7.16</v>
      </c>
      <c r="F62" s="16">
        <v>0</v>
      </c>
      <c r="G62" s="30">
        <f>ROUND(E62*F62,2)</f>
        <v>0</v>
      </c>
      <c r="H62" s="30">
        <f t="shared" si="3"/>
        <v>7.16</v>
      </c>
    </row>
    <row r="63" spans="1:8" x14ac:dyDescent="0.25">
      <c r="A63" s="9" t="s">
        <v>49</v>
      </c>
      <c r="B63" s="9" t="s">
        <v>48</v>
      </c>
      <c r="C63" s="10">
        <v>13.05</v>
      </c>
      <c r="D63" s="9">
        <v>1</v>
      </c>
      <c r="E63" s="28">
        <f>ROUND(C63*D63,2)</f>
        <v>13.05</v>
      </c>
      <c r="F63" s="11">
        <v>0</v>
      </c>
      <c r="G63" s="28">
        <f>ROUND(E63*F63,2)</f>
        <v>0</v>
      </c>
      <c r="H63" s="28">
        <f t="shared" si="3"/>
        <v>13.05</v>
      </c>
    </row>
    <row r="64" spans="1:8" x14ac:dyDescent="0.25">
      <c r="A64" s="7" t="s">
        <v>50</v>
      </c>
      <c r="C64" s="30"/>
      <c r="E64" s="30">
        <f>SUM(E12:E63)</f>
        <v>681.53000000000031</v>
      </c>
      <c r="G64" s="12">
        <f>SUM(G12:G63)</f>
        <v>0</v>
      </c>
      <c r="H64" s="12">
        <f t="shared" si="3"/>
        <v>681.53</v>
      </c>
    </row>
    <row r="65" spans="1:8" x14ac:dyDescent="0.25">
      <c r="A65" s="7" t="s">
        <v>51</v>
      </c>
      <c r="C65" s="30"/>
      <c r="E65" s="30">
        <f>+E8-E64</f>
        <v>583.46999999999969</v>
      </c>
      <c r="G65" s="12">
        <f>+G8-G64</f>
        <v>0</v>
      </c>
      <c r="H65" s="12">
        <f t="shared" si="3"/>
        <v>583.47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14.92</v>
      </c>
      <c r="D68" s="14">
        <v>1</v>
      </c>
      <c r="E68" s="30">
        <f>ROUND(C68*D68,2)</f>
        <v>14.92</v>
      </c>
      <c r="F68" s="16">
        <v>0</v>
      </c>
      <c r="G68" s="30">
        <f>ROUND(E68*F68,2)</f>
        <v>0</v>
      </c>
      <c r="H68" s="30">
        <f t="shared" ref="H68:H74" si="4">ROUND(E68-G68,2)</f>
        <v>14.92</v>
      </c>
    </row>
    <row r="69" spans="1:8" x14ac:dyDescent="0.25">
      <c r="A69" s="14" t="s">
        <v>38</v>
      </c>
      <c r="B69" s="14" t="s">
        <v>48</v>
      </c>
      <c r="C69" s="15">
        <v>19.579999999999998</v>
      </c>
      <c r="D69" s="14">
        <v>1</v>
      </c>
      <c r="E69" s="30">
        <f>ROUND(C69*D69,2)</f>
        <v>19.579999999999998</v>
      </c>
      <c r="F69" s="16">
        <v>0</v>
      </c>
      <c r="G69" s="30">
        <f>ROUND(E69*F69,2)</f>
        <v>0</v>
      </c>
      <c r="H69" s="30">
        <f t="shared" si="4"/>
        <v>19.579999999999998</v>
      </c>
    </row>
    <row r="70" spans="1:8" x14ac:dyDescent="0.25">
      <c r="A70" s="14" t="s">
        <v>135</v>
      </c>
      <c r="B70" s="14" t="s">
        <v>48</v>
      </c>
      <c r="C70" s="15">
        <v>19.3</v>
      </c>
      <c r="D70" s="14">
        <v>1</v>
      </c>
      <c r="E70" s="30">
        <f>ROUND(C70*D70,2)</f>
        <v>19.3</v>
      </c>
      <c r="F70" s="16">
        <v>0</v>
      </c>
      <c r="G70" s="30">
        <f>ROUND(E70*F70,2)</f>
        <v>0</v>
      </c>
      <c r="H70" s="30">
        <f t="shared" si="4"/>
        <v>19.3</v>
      </c>
    </row>
    <row r="71" spans="1:8" x14ac:dyDescent="0.25">
      <c r="A71" s="9" t="s">
        <v>46</v>
      </c>
      <c r="B71" s="9" t="s">
        <v>48</v>
      </c>
      <c r="C71" s="10">
        <v>49.28</v>
      </c>
      <c r="D71" s="9">
        <v>1</v>
      </c>
      <c r="E71" s="28">
        <f>ROUND(C71*D71,2)</f>
        <v>49.28</v>
      </c>
      <c r="F71" s="11">
        <v>0</v>
      </c>
      <c r="G71" s="28">
        <f>ROUND(E71*F71,2)</f>
        <v>0</v>
      </c>
      <c r="H71" s="28">
        <f t="shared" si="4"/>
        <v>49.28</v>
      </c>
    </row>
    <row r="72" spans="1:8" x14ac:dyDescent="0.25">
      <c r="A72" s="7" t="s">
        <v>53</v>
      </c>
      <c r="C72" s="30"/>
      <c r="E72" s="30">
        <f>SUM(E68:E71)</f>
        <v>103.08</v>
      </c>
      <c r="G72" s="12">
        <f>SUM(G68:G71)</f>
        <v>0</v>
      </c>
      <c r="H72" s="12">
        <f t="shared" si="4"/>
        <v>103.08</v>
      </c>
    </row>
    <row r="73" spans="1:8" x14ac:dyDescent="0.25">
      <c r="A73" s="7" t="s">
        <v>54</v>
      </c>
      <c r="C73" s="30"/>
      <c r="E73" s="30">
        <f>+E64+E72</f>
        <v>784.61000000000035</v>
      </c>
      <c r="G73" s="12">
        <f>+G64+G72</f>
        <v>0</v>
      </c>
      <c r="H73" s="12">
        <f t="shared" si="4"/>
        <v>784.61</v>
      </c>
    </row>
    <row r="74" spans="1:8" x14ac:dyDescent="0.25">
      <c r="A74" s="7" t="s">
        <v>55</v>
      </c>
      <c r="C74" s="30"/>
      <c r="E74" s="30">
        <f>+E8-E73</f>
        <v>480.38999999999965</v>
      </c>
      <c r="G74" s="12">
        <f>+G8-G73</f>
        <v>0</v>
      </c>
      <c r="H74" s="12">
        <f t="shared" si="4"/>
        <v>480.39</v>
      </c>
    </row>
    <row r="75" spans="1:8" x14ac:dyDescent="0.25">
      <c r="A75" t="s">
        <v>120</v>
      </c>
      <c r="C75" s="30"/>
      <c r="E75" s="30"/>
    </row>
    <row r="76" spans="1:8" x14ac:dyDescent="0.25">
      <c r="A76" t="s">
        <v>403</v>
      </c>
      <c r="C76" s="30"/>
      <c r="E76" s="30"/>
    </row>
    <row r="77" spans="1:8" x14ac:dyDescent="0.25">
      <c r="C77" s="30"/>
      <c r="E77" s="30"/>
    </row>
    <row r="78" spans="1:8" x14ac:dyDescent="0.25">
      <c r="A78" s="7" t="s">
        <v>121</v>
      </c>
      <c r="C78" s="30"/>
      <c r="E78" s="30"/>
    </row>
    <row r="79" spans="1:8" x14ac:dyDescent="0.25">
      <c r="A79" s="7" t="s">
        <v>122</v>
      </c>
      <c r="C79" s="30"/>
      <c r="E79" s="30"/>
    </row>
    <row r="80" spans="1:8" x14ac:dyDescent="0.25">
      <c r="C80" s="30"/>
      <c r="E80" s="30"/>
    </row>
    <row r="81" spans="3:5" x14ac:dyDescent="0.25">
      <c r="C81" s="30"/>
      <c r="E81" s="30"/>
    </row>
    <row r="82" spans="3:5" x14ac:dyDescent="0.25">
      <c r="C82" s="30"/>
      <c r="E82" s="30"/>
    </row>
    <row r="83" spans="3:5" x14ac:dyDescent="0.25">
      <c r="C83" s="30"/>
      <c r="E83" s="30"/>
    </row>
    <row r="84" spans="3:5" x14ac:dyDescent="0.25">
      <c r="C84" s="30"/>
      <c r="E84" s="30"/>
    </row>
    <row r="85" spans="3:5" x14ac:dyDescent="0.25">
      <c r="C85" s="30"/>
      <c r="E85" s="30"/>
    </row>
    <row r="86" spans="3:5" x14ac:dyDescent="0.25">
      <c r="C86" s="30"/>
      <c r="E86" s="30"/>
    </row>
    <row r="87" spans="3:5" x14ac:dyDescent="0.25">
      <c r="C87" s="30"/>
      <c r="E87" s="30"/>
    </row>
    <row r="88" spans="3:5" x14ac:dyDescent="0.25">
      <c r="C88" s="30"/>
      <c r="E88" s="30"/>
    </row>
    <row r="89" spans="3:5" x14ac:dyDescent="0.25">
      <c r="C89" s="30"/>
      <c r="E89" s="30"/>
    </row>
    <row r="90" spans="3:5" x14ac:dyDescent="0.25">
      <c r="C90" s="30"/>
      <c r="E90" s="30"/>
    </row>
    <row r="91" spans="3:5" x14ac:dyDescent="0.25">
      <c r="C91" s="30"/>
      <c r="E91" s="30"/>
    </row>
    <row r="92" spans="3:5" x14ac:dyDescent="0.25">
      <c r="C92" s="30"/>
      <c r="E92" s="30"/>
    </row>
    <row r="93" spans="3:5" x14ac:dyDescent="0.25">
      <c r="C93" s="30"/>
      <c r="E93" s="30"/>
    </row>
    <row r="94" spans="3:5" x14ac:dyDescent="0.25">
      <c r="C94" s="30"/>
      <c r="E94" s="30"/>
    </row>
    <row r="95" spans="3:5" x14ac:dyDescent="0.25">
      <c r="C95" s="30"/>
      <c r="E95" s="30"/>
    </row>
    <row r="96" spans="3:5" x14ac:dyDescent="0.25">
      <c r="C96" s="30"/>
      <c r="E96" s="30"/>
    </row>
    <row r="97" spans="1:5" x14ac:dyDescent="0.25">
      <c r="C97" s="30"/>
      <c r="E97" s="30"/>
    </row>
    <row r="98" spans="1:5" x14ac:dyDescent="0.25">
      <c r="C98" s="30"/>
      <c r="E98" s="30"/>
    </row>
    <row r="99" spans="1:5" x14ac:dyDescent="0.25">
      <c r="A99" s="7" t="s">
        <v>50</v>
      </c>
      <c r="E99" s="34">
        <f>VLOOKUP(A99,$A$1:$H$98,5,FALSE)</f>
        <v>681.53000000000031</v>
      </c>
    </row>
    <row r="100" spans="1:5" x14ac:dyDescent="0.25">
      <c r="A100" s="7" t="s">
        <v>301</v>
      </c>
      <c r="E100" s="34">
        <f>VLOOKUP(A100,$A$1:$H$98,5,FALSE)</f>
        <v>103.08</v>
      </c>
    </row>
    <row r="101" spans="1:5" x14ac:dyDescent="0.25">
      <c r="A101" s="7" t="s">
        <v>302</v>
      </c>
      <c r="E101" s="34">
        <f t="shared" ref="E101" si="5">VLOOKUP(A101,$A$1:$H$98,5,FALSE)</f>
        <v>784.61000000000035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480.38999999999965</v>
      </c>
    </row>
    <row r="104" spans="1:5" x14ac:dyDescent="0.25">
      <c r="A104" s="39" t="s">
        <v>263</v>
      </c>
      <c r="B104" s="40"/>
      <c r="C104" s="40"/>
      <c r="D104" s="39" t="s">
        <v>264</v>
      </c>
    </row>
    <row r="105" spans="1:5" x14ac:dyDescent="0.25">
      <c r="B105" s="34">
        <f>E102</f>
        <v>480.38999999999965</v>
      </c>
      <c r="E105" s="34">
        <f>E102</f>
        <v>480.38999999999965</v>
      </c>
    </row>
    <row r="106" spans="1:5" x14ac:dyDescent="0.25">
      <c r="A106">
        <f>A107-Calculator!$B$15</f>
        <v>205</v>
      </c>
      <c r="B106">
        <f t="dataTable" ref="B106:B112" dt2D="0" dtr="0" r1="D7"/>
        <v>397.58999999999958</v>
      </c>
      <c r="D106">
        <f>D107-Calculator!$B$27</f>
        <v>145</v>
      </c>
      <c r="E106">
        <f t="dataTable" ref="E106:E112" dt2D="0" dtr="0" r1="D7" ca="1"/>
        <v>66.389999999999645</v>
      </c>
    </row>
    <row r="107" spans="1:5" x14ac:dyDescent="0.25">
      <c r="A107">
        <f>A108-Calculator!$B$15</f>
        <v>210</v>
      </c>
      <c r="B107">
        <v>425.1899999999996</v>
      </c>
      <c r="D107">
        <f>D108-Calculator!$B$27</f>
        <v>150</v>
      </c>
      <c r="E107">
        <v>93.989999999999554</v>
      </c>
    </row>
    <row r="108" spans="1:5" x14ac:dyDescent="0.25">
      <c r="A108">
        <f>A109-Calculator!$B$15</f>
        <v>215</v>
      </c>
      <c r="B108">
        <v>452.78999999999962</v>
      </c>
      <c r="D108">
        <f>D109-Calculator!$B$27</f>
        <v>155</v>
      </c>
      <c r="E108">
        <v>121.58999999999958</v>
      </c>
    </row>
    <row r="109" spans="1:5" x14ac:dyDescent="0.25">
      <c r="A109">
        <f>Calculator!B10</f>
        <v>220</v>
      </c>
      <c r="B109">
        <v>480.38999999999965</v>
      </c>
      <c r="D109">
        <f>Calculator!B22</f>
        <v>160</v>
      </c>
      <c r="E109">
        <v>149.1899999999996</v>
      </c>
    </row>
    <row r="110" spans="1:5" x14ac:dyDescent="0.25">
      <c r="A110">
        <f>A109+Calculator!$B$15</f>
        <v>225</v>
      </c>
      <c r="B110">
        <v>507.98999999999955</v>
      </c>
      <c r="D110">
        <f>D109+Calculator!$B$27</f>
        <v>165</v>
      </c>
      <c r="E110">
        <v>176.78999999999962</v>
      </c>
    </row>
    <row r="111" spans="1:5" x14ac:dyDescent="0.25">
      <c r="A111">
        <f>A110+Calculator!$B$15</f>
        <v>230</v>
      </c>
      <c r="B111">
        <v>535.58999999999958</v>
      </c>
      <c r="D111">
        <f>D110+Calculator!$B$27</f>
        <v>170</v>
      </c>
      <c r="E111">
        <v>204.38999999999965</v>
      </c>
    </row>
    <row r="112" spans="1:5" x14ac:dyDescent="0.25">
      <c r="A112">
        <f>A111+Calculator!$B$15</f>
        <v>235</v>
      </c>
      <c r="B112">
        <v>563.1899999999996</v>
      </c>
      <c r="D112">
        <f>D111+Calculator!$B$27</f>
        <v>175</v>
      </c>
      <c r="E112">
        <v>231.98999999999955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8C45-FE03-4587-BFE9-183F50389E99}">
  <dimension ref="A1:R122"/>
  <sheetViews>
    <sheetView topLeftCell="A77" workbookViewId="0">
      <selection activeCell="I2" sqref="I2"/>
    </sheetView>
  </sheetViews>
  <sheetFormatPr defaultRowHeight="15" x14ac:dyDescent="0.25"/>
  <cols>
    <col min="1" max="1" width="18.42578125" customWidth="1"/>
    <col min="2" max="2" width="10.42578125" customWidth="1"/>
    <col min="3" max="3" width="10.7109375" customWidth="1"/>
    <col min="4" max="4" width="12.28515625" customWidth="1"/>
    <col min="5" max="5" width="10.28515625" customWidth="1"/>
    <col min="6" max="6" width="9.28515625" bestFit="1" customWidth="1"/>
    <col min="7" max="7" width="10.28515625" customWidth="1"/>
  </cols>
  <sheetData>
    <row r="1" spans="1:8" x14ac:dyDescent="0.25">
      <c r="A1" s="59" t="s">
        <v>155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IF(Calculator!B7="Cotton",Calculator!B10,IF(Calculator!B19="Cotton",Calculator!B22,1000))</f>
        <v>1000</v>
      </c>
      <c r="E7" s="30">
        <f>ROUND(C7*D7,2)</f>
        <v>850</v>
      </c>
      <c r="F7" s="16">
        <v>0</v>
      </c>
      <c r="G7" s="30">
        <f>ROUND(E7*F7,2)</f>
        <v>0</v>
      </c>
      <c r="H7" s="30">
        <f>ROUND(E7-G7,2)</f>
        <v>850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IF(Calculator!B7="Cotton",Calculator!C10,IF(Calculator!B19="Cotton",Calculator!C22,1350))</f>
        <v>1350</v>
      </c>
      <c r="E8" s="28">
        <f>ROUND(C8*D8,2)</f>
        <v>148.5</v>
      </c>
      <c r="F8" s="11">
        <v>0</v>
      </c>
      <c r="G8" s="28">
        <f>ROUND(E8*F8,2)</f>
        <v>0</v>
      </c>
      <c r="H8" s="28">
        <f>ROUND(E8-G8,2)</f>
        <v>148.5</v>
      </c>
    </row>
    <row r="9" spans="1:8" x14ac:dyDescent="0.25">
      <c r="A9" s="7" t="s">
        <v>11</v>
      </c>
      <c r="C9" s="30"/>
      <c r="E9" s="30">
        <f>SUM(E7:E8)</f>
        <v>998.5</v>
      </c>
      <c r="G9" s="12">
        <f>SUM(G7:G8)</f>
        <v>0</v>
      </c>
      <c r="H9" s="12">
        <f>ROUND(E9-G9,2)</f>
        <v>998.5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1000</v>
      </c>
      <c r="E17" s="30">
        <f>ROUND(C17*D17,2)</f>
        <v>110</v>
      </c>
      <c r="F17" s="16">
        <v>0</v>
      </c>
      <c r="G17" s="30">
        <f>ROUND(E17*F17,2)</f>
        <v>0</v>
      </c>
      <c r="H17" s="30">
        <f>ROUND(E17-G17,2)</f>
        <v>110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28.933199999999999</v>
      </c>
      <c r="E20" s="30">
        <f>ROUND(C20*D20,2)</f>
        <v>60.76</v>
      </c>
      <c r="F20" s="16">
        <v>0</v>
      </c>
      <c r="G20" s="30">
        <f>ROUND(E20*F20,2)</f>
        <v>0</v>
      </c>
      <c r="H20" s="30">
        <f>ROUND(E20-G20,2)</f>
        <v>60.76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32</v>
      </c>
      <c r="E25" s="30">
        <f t="shared" si="0"/>
        <v>3.52</v>
      </c>
      <c r="F25" s="16">
        <v>0</v>
      </c>
      <c r="G25" s="30">
        <f t="shared" si="1"/>
        <v>0</v>
      </c>
      <c r="H25" s="30">
        <f t="shared" si="2"/>
        <v>3.52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7</v>
      </c>
      <c r="E28" s="30">
        <f t="shared" si="0"/>
        <v>24.43</v>
      </c>
      <c r="F28" s="16">
        <v>0</v>
      </c>
      <c r="G28" s="30">
        <f t="shared" si="1"/>
        <v>0</v>
      </c>
      <c r="H28" s="30">
        <f t="shared" si="2"/>
        <v>24.43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426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0.42680000000000001</v>
      </c>
      <c r="E52" s="30">
        <f>ROUND(C52*D52,2)</f>
        <v>6.52</v>
      </c>
      <c r="F52" s="16">
        <v>0</v>
      </c>
      <c r="G52" s="30">
        <f>ROUND(E52*F52,2)</f>
        <v>0</v>
      </c>
      <c r="H52" s="30">
        <f>ROUND(E52-G52,2)</f>
        <v>6.52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0.1236</v>
      </c>
      <c r="E55" s="30">
        <f>ROUND(C55*D55,2)</f>
        <v>1.1200000000000001</v>
      </c>
      <c r="F55" s="16">
        <v>0</v>
      </c>
      <c r="G55" s="30">
        <f>ROUND(E55*F55,2)</f>
        <v>0</v>
      </c>
      <c r="H55" s="30">
        <f>ROUND(E55-G55,2)</f>
        <v>1.1200000000000001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15.32</v>
      </c>
      <c r="D57" s="14">
        <v>0.59919999999999995</v>
      </c>
      <c r="E57" s="30">
        <f>ROUND(C57*D57,2)</f>
        <v>9.18</v>
      </c>
      <c r="F57" s="16">
        <v>0</v>
      </c>
      <c r="G57" s="30">
        <f>ROUND(E57*F57,2)</f>
        <v>0</v>
      </c>
      <c r="H57" s="30">
        <f>ROUND(E57-G57,2)</f>
        <v>9.18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6.5911999999999997</v>
      </c>
      <c r="E59" s="30">
        <f>ROUND(C59*D59,2)</f>
        <v>15.56</v>
      </c>
      <c r="F59" s="16">
        <v>0</v>
      </c>
      <c r="G59" s="30">
        <f>ROUND(E59*F59,2)</f>
        <v>0</v>
      </c>
      <c r="H59" s="30">
        <f>ROUND(E59-G59,2)</f>
        <v>15.56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5.7832999999999997</v>
      </c>
      <c r="E60" s="30">
        <f>ROUND(C60*D60,2)</f>
        <v>13.65</v>
      </c>
      <c r="F60" s="16">
        <v>0</v>
      </c>
      <c r="G60" s="30">
        <f>ROUND(E60*F60,2)</f>
        <v>0</v>
      </c>
      <c r="H60" s="30">
        <f>ROUND(E60-G60,2)</f>
        <v>13.65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8.18</v>
      </c>
      <c r="D62" s="14">
        <v>1</v>
      </c>
      <c r="E62" s="30">
        <f>ROUND(C62*D62,2)</f>
        <v>8.18</v>
      </c>
      <c r="F62" s="16">
        <v>0</v>
      </c>
      <c r="G62" s="30">
        <f>ROUND(E62*F62,2)</f>
        <v>0</v>
      </c>
      <c r="H62" s="30">
        <f t="shared" ref="H62:H67" si="3">ROUND(E62-G62,2)</f>
        <v>8.18</v>
      </c>
    </row>
    <row r="63" spans="1:8" x14ac:dyDescent="0.25">
      <c r="A63" s="14" t="s">
        <v>38</v>
      </c>
      <c r="B63" s="14" t="s">
        <v>48</v>
      </c>
      <c r="C63" s="15">
        <v>4.3</v>
      </c>
      <c r="D63" s="14">
        <v>1</v>
      </c>
      <c r="E63" s="30">
        <f>ROUND(C63*D63,2)</f>
        <v>4.3</v>
      </c>
      <c r="F63" s="16">
        <v>0</v>
      </c>
      <c r="G63" s="30">
        <f>ROUND(E63*F63,2)</f>
        <v>0</v>
      </c>
      <c r="H63" s="30">
        <f t="shared" si="3"/>
        <v>4.3</v>
      </c>
    </row>
    <row r="64" spans="1:8" x14ac:dyDescent="0.25">
      <c r="A64" s="14" t="s">
        <v>91</v>
      </c>
      <c r="B64" s="14" t="s">
        <v>48</v>
      </c>
      <c r="C64" s="15">
        <v>24.69</v>
      </c>
      <c r="D64" s="14">
        <v>1</v>
      </c>
      <c r="E64" s="30">
        <f>ROUND(C64*D64,2)</f>
        <v>24.69</v>
      </c>
      <c r="F64" s="16">
        <v>0</v>
      </c>
      <c r="G64" s="30">
        <f>ROUND(E64*F64,2)</f>
        <v>0</v>
      </c>
      <c r="H64" s="30">
        <f t="shared" si="3"/>
        <v>24.69</v>
      </c>
    </row>
    <row r="65" spans="1:8" x14ac:dyDescent="0.25">
      <c r="A65" s="9" t="s">
        <v>49</v>
      </c>
      <c r="B65" s="9" t="s">
        <v>48</v>
      </c>
      <c r="C65" s="10">
        <v>10.16</v>
      </c>
      <c r="D65" s="9">
        <v>1</v>
      </c>
      <c r="E65" s="28">
        <f>ROUND(C65*D65,2)</f>
        <v>10.16</v>
      </c>
      <c r="F65" s="11">
        <v>0</v>
      </c>
      <c r="G65" s="28">
        <f>ROUND(E65*F65,2)</f>
        <v>0</v>
      </c>
      <c r="H65" s="28">
        <f t="shared" si="3"/>
        <v>10.16</v>
      </c>
    </row>
    <row r="66" spans="1:8" x14ac:dyDescent="0.25">
      <c r="A66" s="7" t="s">
        <v>50</v>
      </c>
      <c r="C66" s="30"/>
      <c r="E66" s="30">
        <f>SUM(E13:E65)</f>
        <v>657.22999999999979</v>
      </c>
      <c r="G66" s="12">
        <f>SUM(G13:G65)</f>
        <v>0</v>
      </c>
      <c r="H66" s="12">
        <f t="shared" si="3"/>
        <v>657.23</v>
      </c>
    </row>
    <row r="67" spans="1:8" x14ac:dyDescent="0.25">
      <c r="A67" s="7" t="s">
        <v>51</v>
      </c>
      <c r="C67" s="30"/>
      <c r="E67" s="30">
        <f>+E9-E66</f>
        <v>341.27000000000021</v>
      </c>
      <c r="G67" s="12">
        <f>+G9-G66</f>
        <v>0</v>
      </c>
      <c r="H67" s="12">
        <f t="shared" si="3"/>
        <v>341.27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10.66</v>
      </c>
      <c r="D70" s="14">
        <v>1</v>
      </c>
      <c r="E70" s="30">
        <f>ROUND(C70*D70,2)</f>
        <v>10.66</v>
      </c>
      <c r="F70" s="16">
        <v>0</v>
      </c>
      <c r="G70" s="30">
        <f>ROUND(E70*F70,2)</f>
        <v>0</v>
      </c>
      <c r="H70" s="30">
        <f t="shared" ref="H70:H75" si="4">ROUND(E70-G70,2)</f>
        <v>10.66</v>
      </c>
    </row>
    <row r="71" spans="1:8" x14ac:dyDescent="0.25">
      <c r="A71" s="14" t="s">
        <v>38</v>
      </c>
      <c r="B71" s="14" t="s">
        <v>48</v>
      </c>
      <c r="C71" s="15">
        <v>25.49</v>
      </c>
      <c r="D71" s="14">
        <v>1</v>
      </c>
      <c r="E71" s="30">
        <f>ROUND(C71*D71,2)</f>
        <v>25.49</v>
      </c>
      <c r="F71" s="16">
        <v>0</v>
      </c>
      <c r="G71" s="30">
        <f>ROUND(E71*F71,2)</f>
        <v>0</v>
      </c>
      <c r="H71" s="30">
        <f t="shared" si="4"/>
        <v>25.49</v>
      </c>
    </row>
    <row r="72" spans="1:8" x14ac:dyDescent="0.25">
      <c r="A72" s="9" t="s">
        <v>91</v>
      </c>
      <c r="B72" s="9" t="s">
        <v>48</v>
      </c>
      <c r="C72" s="10">
        <v>96.04</v>
      </c>
      <c r="D72" s="9">
        <v>1</v>
      </c>
      <c r="E72" s="28">
        <f>ROUND(C72*D72,2)</f>
        <v>96.04</v>
      </c>
      <c r="F72" s="11">
        <v>0</v>
      </c>
      <c r="G72" s="28">
        <f>ROUND(E72*F72,2)</f>
        <v>0</v>
      </c>
      <c r="H72" s="28">
        <f t="shared" si="4"/>
        <v>96.04</v>
      </c>
    </row>
    <row r="73" spans="1:8" x14ac:dyDescent="0.25">
      <c r="A73" s="7" t="s">
        <v>53</v>
      </c>
      <c r="C73" s="30"/>
      <c r="E73" s="30">
        <f>SUM(E70:E72)</f>
        <v>132.19</v>
      </c>
      <c r="G73" s="12">
        <f>SUM(G70:G72)</f>
        <v>0</v>
      </c>
      <c r="H73" s="12">
        <f t="shared" si="4"/>
        <v>132.19</v>
      </c>
    </row>
    <row r="74" spans="1:8" x14ac:dyDescent="0.25">
      <c r="A74" s="7" t="s">
        <v>54</v>
      </c>
      <c r="C74" s="30"/>
      <c r="E74" s="30">
        <f>+E66+E73</f>
        <v>789.41999999999985</v>
      </c>
      <c r="G74" s="12">
        <f>+G66+G73</f>
        <v>0</v>
      </c>
      <c r="H74" s="12">
        <f t="shared" si="4"/>
        <v>789.42</v>
      </c>
    </row>
    <row r="75" spans="1:8" x14ac:dyDescent="0.25">
      <c r="A75" s="7" t="s">
        <v>55</v>
      </c>
      <c r="C75" s="30"/>
      <c r="E75" s="30">
        <f>+E9-E74</f>
        <v>209.08000000000015</v>
      </c>
      <c r="G75" s="12">
        <f>+G9-G74</f>
        <v>0</v>
      </c>
      <c r="H75" s="12">
        <f t="shared" si="4"/>
        <v>209.08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657.22999999999979</v>
      </c>
    </row>
    <row r="100" spans="1:18" x14ac:dyDescent="0.25">
      <c r="A100" s="7" t="s">
        <v>301</v>
      </c>
      <c r="E100" s="34">
        <f>VLOOKUP(A100,$A$1:$H$98,5,FALSE)</f>
        <v>132.19</v>
      </c>
    </row>
    <row r="101" spans="1:18" x14ac:dyDescent="0.25">
      <c r="A101" s="7" t="s">
        <v>302</v>
      </c>
      <c r="E101" s="34">
        <f t="shared" ref="E101:E102" si="5">VLOOKUP(A101,$A$1:$H$98,5,FALSE)</f>
        <v>789.41999999999985</v>
      </c>
    </row>
    <row r="102" spans="1:18" x14ac:dyDescent="0.25">
      <c r="A102" s="7" t="s">
        <v>55</v>
      </c>
      <c r="E102" s="34">
        <f t="shared" si="5"/>
        <v>209.08000000000015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209.08000000000015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209.08000000000015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-529.37</v>
      </c>
      <c r="C106" s="12">
        <v>-528.82000000000005</v>
      </c>
      <c r="D106" s="12">
        <v>-528.27</v>
      </c>
      <c r="E106" s="12">
        <v>-527.72</v>
      </c>
      <c r="F106" s="12">
        <v>-527.17000000000007</v>
      </c>
      <c r="G106" s="12">
        <v>-526.62</v>
      </c>
      <c r="H106" s="12">
        <v>-526.07000000000005</v>
      </c>
      <c r="I106" s="12">
        <v>-525.52</v>
      </c>
      <c r="K106">
        <f>K107-Calculator!$B$27</f>
        <v>145</v>
      </c>
      <c r="L106" s="12">
        <f t="dataTable" ref="L106:R112" dt2D="1" dtr="1" r1="D8" r2="D7" ca="1"/>
        <v>-573.7700000000001</v>
      </c>
      <c r="M106" s="12">
        <v>-573.22000000000014</v>
      </c>
      <c r="N106" s="12">
        <v>-572.67000000000007</v>
      </c>
      <c r="O106" s="12">
        <v>-572.12000000000012</v>
      </c>
      <c r="P106" s="12">
        <v>-571.57000000000016</v>
      </c>
      <c r="Q106" s="12">
        <v>-571.0200000000001</v>
      </c>
      <c r="R106" s="12">
        <v>-570.47000000000014</v>
      </c>
    </row>
    <row r="107" spans="1:18" x14ac:dyDescent="0.25">
      <c r="A107">
        <f>A108-Calculator!$B$15</f>
        <v>210</v>
      </c>
      <c r="B107" s="12">
        <v>-525.66999999999996</v>
      </c>
      <c r="C107" s="12">
        <v>-525.12</v>
      </c>
      <c r="D107" s="12">
        <v>-524.56999999999994</v>
      </c>
      <c r="E107" s="12">
        <v>-524.02</v>
      </c>
      <c r="F107" s="12">
        <v>-523.47</v>
      </c>
      <c r="G107" s="12">
        <v>-522.91999999999996</v>
      </c>
      <c r="H107" s="12">
        <v>-522.37</v>
      </c>
      <c r="I107" s="12">
        <v>-521.81999999999994</v>
      </c>
      <c r="K107">
        <f>K108-Calculator!$B$27</f>
        <v>150</v>
      </c>
      <c r="L107" s="12">
        <v>-570.07000000000005</v>
      </c>
      <c r="M107" s="12">
        <v>-569.5200000000001</v>
      </c>
      <c r="N107" s="12">
        <v>-568.97</v>
      </c>
      <c r="O107" s="12">
        <v>-568.42000000000007</v>
      </c>
      <c r="P107" s="12">
        <v>-567.87000000000012</v>
      </c>
      <c r="Q107" s="12">
        <v>-567.32000000000005</v>
      </c>
      <c r="R107" s="12">
        <v>-566.7700000000001</v>
      </c>
    </row>
    <row r="108" spans="1:18" x14ac:dyDescent="0.25">
      <c r="A108">
        <f>A109-Calculator!$B$15</f>
        <v>215</v>
      </c>
      <c r="B108" s="12">
        <v>-521.96999999999991</v>
      </c>
      <c r="C108" s="12">
        <v>-521.41999999999996</v>
      </c>
      <c r="D108" s="12">
        <v>-520.86999999999989</v>
      </c>
      <c r="E108" s="12">
        <v>-520.31999999999994</v>
      </c>
      <c r="F108" s="12">
        <v>-519.77</v>
      </c>
      <c r="G108" s="12">
        <v>-519.21999999999991</v>
      </c>
      <c r="H108" s="12">
        <v>-518.66999999999996</v>
      </c>
      <c r="I108" s="12">
        <v>-518.11999999999989</v>
      </c>
      <c r="K108">
        <f>K109-Calculator!$B$27</f>
        <v>155</v>
      </c>
      <c r="L108" s="12">
        <v>-566.37</v>
      </c>
      <c r="M108" s="12">
        <v>-565.82000000000005</v>
      </c>
      <c r="N108" s="12">
        <v>-565.27</v>
      </c>
      <c r="O108" s="12">
        <v>-564.72</v>
      </c>
      <c r="P108" s="12">
        <v>-564.17000000000007</v>
      </c>
      <c r="Q108" s="12">
        <v>-563.62</v>
      </c>
      <c r="R108" s="12">
        <v>-563.07000000000005</v>
      </c>
    </row>
    <row r="109" spans="1:18" x14ac:dyDescent="0.25">
      <c r="A109">
        <f>Calculator!B10</f>
        <v>220</v>
      </c>
      <c r="B109" s="12">
        <v>-518.2700000000001</v>
      </c>
      <c r="C109" s="12">
        <v>-517.72000000000014</v>
      </c>
      <c r="D109" s="12">
        <v>-517.17000000000007</v>
      </c>
      <c r="E109" s="12">
        <v>-516.62000000000012</v>
      </c>
      <c r="F109" s="12">
        <v>-516.07000000000016</v>
      </c>
      <c r="G109" s="12">
        <v>-515.5200000000001</v>
      </c>
      <c r="H109" s="12">
        <v>-514.97000000000014</v>
      </c>
      <c r="I109" s="12">
        <v>-514.42000000000007</v>
      </c>
      <c r="K109">
        <f>Calculator!B22</f>
        <v>160</v>
      </c>
      <c r="L109" s="12">
        <v>-562.66999999999996</v>
      </c>
      <c r="M109" s="12">
        <v>-562.12</v>
      </c>
      <c r="N109" s="12">
        <v>-561.56999999999994</v>
      </c>
      <c r="O109" s="12">
        <v>-561.02</v>
      </c>
      <c r="P109" s="12">
        <v>-560.47</v>
      </c>
      <c r="Q109" s="12">
        <v>-559.91999999999996</v>
      </c>
      <c r="R109" s="12">
        <v>-559.37</v>
      </c>
    </row>
    <row r="110" spans="1:18" x14ac:dyDescent="0.25">
      <c r="A110">
        <f>A109+Calculator!$B$15</f>
        <v>225</v>
      </c>
      <c r="B110" s="12">
        <v>-514.57000000000005</v>
      </c>
      <c r="C110" s="12">
        <v>-514.0200000000001</v>
      </c>
      <c r="D110" s="12">
        <v>-513.47</v>
      </c>
      <c r="E110" s="12">
        <v>-512.92000000000007</v>
      </c>
      <c r="F110" s="12">
        <v>-512.37000000000012</v>
      </c>
      <c r="G110" s="12">
        <v>-511.82000000000005</v>
      </c>
      <c r="H110" s="12">
        <v>-511.2700000000001</v>
      </c>
      <c r="I110" s="12">
        <v>-510.72000000000008</v>
      </c>
      <c r="K110">
        <f>K109+Calculator!$B$27</f>
        <v>165</v>
      </c>
      <c r="L110" s="12">
        <v>-558.96999999999991</v>
      </c>
      <c r="M110" s="12">
        <v>-558.41999999999996</v>
      </c>
      <c r="N110" s="12">
        <v>-557.86999999999989</v>
      </c>
      <c r="O110" s="12">
        <v>-557.31999999999994</v>
      </c>
      <c r="P110" s="12">
        <v>-556.77</v>
      </c>
      <c r="Q110" s="12">
        <v>-556.21999999999991</v>
      </c>
      <c r="R110" s="12">
        <v>-555.66999999999996</v>
      </c>
    </row>
    <row r="111" spans="1:18" x14ac:dyDescent="0.25">
      <c r="A111">
        <f>A110+Calculator!$B$15</f>
        <v>230</v>
      </c>
      <c r="B111" s="12">
        <v>-510.87</v>
      </c>
      <c r="C111" s="12">
        <v>-510.32000000000005</v>
      </c>
      <c r="D111" s="12">
        <v>-509.77000000000004</v>
      </c>
      <c r="E111" s="12">
        <v>-509.22</v>
      </c>
      <c r="F111" s="12">
        <v>-508.67</v>
      </c>
      <c r="G111" s="12">
        <v>-508.12</v>
      </c>
      <c r="H111" s="12">
        <v>-507.57000000000005</v>
      </c>
      <c r="I111" s="12">
        <v>-507.02000000000004</v>
      </c>
      <c r="K111">
        <f>K110+Calculator!$B$27</f>
        <v>170</v>
      </c>
      <c r="L111" s="12">
        <v>-555.2700000000001</v>
      </c>
      <c r="M111" s="12">
        <v>-554.72000000000014</v>
      </c>
      <c r="N111" s="12">
        <v>-554.17000000000007</v>
      </c>
      <c r="O111" s="12">
        <v>-553.62000000000012</v>
      </c>
      <c r="P111" s="12">
        <v>-553.07000000000016</v>
      </c>
      <c r="Q111" s="12">
        <v>-552.5200000000001</v>
      </c>
      <c r="R111" s="12">
        <v>-551.97000000000014</v>
      </c>
    </row>
    <row r="112" spans="1:18" x14ac:dyDescent="0.25">
      <c r="A112">
        <f>A111+Calculator!$B$15</f>
        <v>235</v>
      </c>
      <c r="B112" s="12">
        <v>-507.16999999999996</v>
      </c>
      <c r="C112" s="12">
        <v>-506.62</v>
      </c>
      <c r="D112" s="12">
        <v>-506.07</v>
      </c>
      <c r="E112" s="12">
        <v>-505.52</v>
      </c>
      <c r="F112" s="12">
        <v>-504.96999999999997</v>
      </c>
      <c r="G112" s="12">
        <v>-504.41999999999996</v>
      </c>
      <c r="H112" s="12">
        <v>-503.87</v>
      </c>
      <c r="I112" s="12">
        <v>-503.32</v>
      </c>
      <c r="K112">
        <f>K111+Calculator!$B$27</f>
        <v>175</v>
      </c>
      <c r="L112" s="12">
        <v>-551.57000000000005</v>
      </c>
      <c r="M112" s="12">
        <v>-551.0200000000001</v>
      </c>
      <c r="N112" s="12">
        <v>-550.47</v>
      </c>
      <c r="O112" s="12">
        <v>-549.92000000000007</v>
      </c>
      <c r="P112" s="12">
        <v>-549.37000000000012</v>
      </c>
      <c r="Q112" s="12">
        <v>-548.82000000000005</v>
      </c>
      <c r="R112" s="12">
        <v>-548.2700000000001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-529.37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-573.7700000000001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-525.12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-569.5200000000001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-520.86999999999989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-565.27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-516.62000000000012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-561.02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-512.37000000000012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-556.77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-508.12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-552.5200000000001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-503.87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-548.2700000000001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F55E2-8203-4371-9F48-4C47B653A331}">
  <dimension ref="A1:R122"/>
  <sheetViews>
    <sheetView topLeftCell="A71" workbookViewId="0">
      <selection activeCell="I2" sqref="I2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0.7109375" customWidth="1"/>
    <col min="6" max="6" width="9.28515625" bestFit="1" customWidth="1"/>
    <col min="7" max="7" width="10.28515625" customWidth="1"/>
  </cols>
  <sheetData>
    <row r="1" spans="1:8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IF(Calculator!B7="Cotton",Calculator!B10,IF(Calculator!B19="Cotton",Calculator!B22,900))</f>
        <v>900</v>
      </c>
      <c r="E7" s="30">
        <f>ROUND(C7*D7,2)</f>
        <v>765</v>
      </c>
      <c r="F7" s="16">
        <v>0</v>
      </c>
      <c r="G7" s="30">
        <f>ROUND(E7*F7,2)</f>
        <v>0</v>
      </c>
      <c r="H7" s="30">
        <f>ROUND(E7-G7,2)</f>
        <v>765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IF(Calculator!B7="Cotton",Calculator!C10,IF(Calculator!B19="Cotton",Calculator!C22,1215))</f>
        <v>1215</v>
      </c>
      <c r="E8" s="28">
        <f>ROUND(C8*D8,2)</f>
        <v>133.65</v>
      </c>
      <c r="F8" s="11">
        <v>0</v>
      </c>
      <c r="G8" s="28">
        <f>ROUND(E8*F8,2)</f>
        <v>0</v>
      </c>
      <c r="H8" s="28">
        <f>ROUND(E8-G8,2)</f>
        <v>133.65</v>
      </c>
    </row>
    <row r="9" spans="1:8" x14ac:dyDescent="0.25">
      <c r="A9" s="7" t="s">
        <v>11</v>
      </c>
      <c r="C9" s="30"/>
      <c r="E9" s="30">
        <f>SUM(E7:E8)</f>
        <v>898.65</v>
      </c>
      <c r="G9" s="12">
        <f>SUM(G7:G8)</f>
        <v>0</v>
      </c>
      <c r="H9" s="12">
        <f>ROUND(E9-G9,2)</f>
        <v>898.65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900</v>
      </c>
      <c r="E17" s="30">
        <f>ROUND(C17*D17,2)</f>
        <v>99</v>
      </c>
      <c r="F17" s="16">
        <v>0</v>
      </c>
      <c r="G17" s="30">
        <f>ROUND(E17*F17,2)</f>
        <v>0</v>
      </c>
      <c r="H17" s="30">
        <f>ROUND(E17-G17,2)</f>
        <v>99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18.399999999999999</v>
      </c>
      <c r="E20" s="30">
        <f>ROUND(C20*D20,2)</f>
        <v>38.64</v>
      </c>
      <c r="F20" s="16">
        <v>0</v>
      </c>
      <c r="G20" s="30">
        <f>ROUND(E20*F20,2)</f>
        <v>0</v>
      </c>
      <c r="H20" s="30">
        <f>ROUND(E20-G20,2)</f>
        <v>38.64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32</v>
      </c>
      <c r="E25" s="30">
        <f t="shared" si="0"/>
        <v>3.52</v>
      </c>
      <c r="F25" s="16">
        <v>0</v>
      </c>
      <c r="G25" s="30">
        <f t="shared" si="1"/>
        <v>0</v>
      </c>
      <c r="H25" s="30">
        <f t="shared" si="2"/>
        <v>3.52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7</v>
      </c>
      <c r="E28" s="30">
        <f t="shared" si="0"/>
        <v>24.43</v>
      </c>
      <c r="F28" s="16">
        <v>0</v>
      </c>
      <c r="G28" s="30">
        <f t="shared" si="1"/>
        <v>0</v>
      </c>
      <c r="H28" s="30">
        <f t="shared" si="2"/>
        <v>24.43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426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0.29880000000000001</v>
      </c>
      <c r="E52" s="30">
        <f>ROUND(C52*D52,2)</f>
        <v>4.5599999999999996</v>
      </c>
      <c r="F52" s="16">
        <v>0</v>
      </c>
      <c r="G52" s="30">
        <f>ROUND(E52*F52,2)</f>
        <v>0</v>
      </c>
      <c r="H52" s="30">
        <f>ROUND(E52-G52,2)</f>
        <v>4.5599999999999996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0.32219999999999999</v>
      </c>
      <c r="E53" s="30">
        <f>ROUND(C53*D53,2)</f>
        <v>4.92</v>
      </c>
      <c r="F53" s="16">
        <v>0</v>
      </c>
      <c r="G53" s="30">
        <f>ROUND(E53*F53,2)</f>
        <v>0</v>
      </c>
      <c r="H53" s="30">
        <f>ROUND(E53-G53,2)</f>
        <v>4.92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9.98E-2</v>
      </c>
      <c r="E55" s="30">
        <f>ROUND(C55*D55,2)</f>
        <v>0.9</v>
      </c>
      <c r="F55" s="16">
        <v>0</v>
      </c>
      <c r="G55" s="30">
        <f>ROUND(E55*F55,2)</f>
        <v>0</v>
      </c>
      <c r="H55" s="30">
        <f>ROUND(E55-G55,2)</f>
        <v>0.9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0.2472</v>
      </c>
      <c r="E56" s="30">
        <f>ROUND(C56*D56,2)</f>
        <v>2.2400000000000002</v>
      </c>
      <c r="F56" s="16">
        <v>0</v>
      </c>
      <c r="G56" s="30">
        <f>ROUND(E56*F56,2)</f>
        <v>0</v>
      </c>
      <c r="H56" s="30">
        <f>ROUND(E56-G56,2)</f>
        <v>2.2400000000000002</v>
      </c>
    </row>
    <row r="57" spans="1:8" x14ac:dyDescent="0.25">
      <c r="A57" s="14" t="s">
        <v>44</v>
      </c>
      <c r="B57" s="14" t="s">
        <v>39</v>
      </c>
      <c r="C57" s="15">
        <v>15.32</v>
      </c>
      <c r="D57" s="14">
        <v>0.49680000000000002</v>
      </c>
      <c r="E57" s="30">
        <f>ROUND(C57*D57,2)</f>
        <v>7.61</v>
      </c>
      <c r="F57" s="16">
        <v>0</v>
      </c>
      <c r="G57" s="30">
        <f>ROUND(E57*F57,2)</f>
        <v>0</v>
      </c>
      <c r="H57" s="30">
        <f>ROUND(E57-G57,2)</f>
        <v>7.61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2.36</v>
      </c>
      <c r="D59" s="14">
        <v>4.6136999999999997</v>
      </c>
      <c r="E59" s="30">
        <f>ROUND(C59*D59,2)</f>
        <v>10.89</v>
      </c>
      <c r="F59" s="16">
        <v>0</v>
      </c>
      <c r="G59" s="30">
        <f>ROUND(E59*F59,2)</f>
        <v>0</v>
      </c>
      <c r="H59" s="30">
        <f>ROUND(E59-G59,2)</f>
        <v>10.89</v>
      </c>
    </row>
    <row r="60" spans="1:8" x14ac:dyDescent="0.25">
      <c r="A60" s="14" t="s">
        <v>91</v>
      </c>
      <c r="B60" s="14" t="s">
        <v>19</v>
      </c>
      <c r="C60" s="15">
        <v>2.36</v>
      </c>
      <c r="D60" s="14">
        <v>5.7832999999999997</v>
      </c>
      <c r="E60" s="30">
        <f>ROUND(C60*D60,2)</f>
        <v>13.65</v>
      </c>
      <c r="F60" s="16">
        <v>0</v>
      </c>
      <c r="G60" s="30">
        <f>ROUND(E60*F60,2)</f>
        <v>0</v>
      </c>
      <c r="H60" s="30">
        <f>ROUND(E60-G60,2)</f>
        <v>13.65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5.99</v>
      </c>
      <c r="D62" s="14">
        <v>1</v>
      </c>
      <c r="E62" s="30">
        <f>ROUND(C62*D62,2)</f>
        <v>5.99</v>
      </c>
      <c r="F62" s="16">
        <v>0</v>
      </c>
      <c r="G62" s="30">
        <f>ROUND(E62*F62,2)</f>
        <v>0</v>
      </c>
      <c r="H62" s="30">
        <f t="shared" ref="H62:H67" si="3">ROUND(E62-G62,2)</f>
        <v>5.99</v>
      </c>
    </row>
    <row r="63" spans="1:8" x14ac:dyDescent="0.25">
      <c r="A63" s="14" t="s">
        <v>38</v>
      </c>
      <c r="B63" s="14" t="s">
        <v>48</v>
      </c>
      <c r="C63" s="15">
        <v>3.01</v>
      </c>
      <c r="D63" s="14">
        <v>1</v>
      </c>
      <c r="E63" s="30">
        <f>ROUND(C63*D63,2)</f>
        <v>3.01</v>
      </c>
      <c r="F63" s="16">
        <v>0</v>
      </c>
      <c r="G63" s="30">
        <f>ROUND(E63*F63,2)</f>
        <v>0</v>
      </c>
      <c r="H63" s="30">
        <f t="shared" si="3"/>
        <v>3.01</v>
      </c>
    </row>
    <row r="64" spans="1:8" x14ac:dyDescent="0.25">
      <c r="A64" s="14" t="s">
        <v>91</v>
      </c>
      <c r="B64" s="14" t="s">
        <v>48</v>
      </c>
      <c r="C64" s="15">
        <v>24.69</v>
      </c>
      <c r="D64" s="14">
        <v>1</v>
      </c>
      <c r="E64" s="30">
        <f>ROUND(C64*D64,2)</f>
        <v>24.69</v>
      </c>
      <c r="F64" s="16">
        <v>0</v>
      </c>
      <c r="G64" s="30">
        <f>ROUND(E64*F64,2)</f>
        <v>0</v>
      </c>
      <c r="H64" s="30">
        <f t="shared" si="3"/>
        <v>24.69</v>
      </c>
    </row>
    <row r="65" spans="1:8" x14ac:dyDescent="0.25">
      <c r="A65" s="9" t="s">
        <v>49</v>
      </c>
      <c r="B65" s="9" t="s">
        <v>48</v>
      </c>
      <c r="C65" s="10">
        <v>9.27</v>
      </c>
      <c r="D65" s="9">
        <v>1</v>
      </c>
      <c r="E65" s="28">
        <f>ROUND(C65*D65,2)</f>
        <v>9.27</v>
      </c>
      <c r="F65" s="11">
        <v>0</v>
      </c>
      <c r="G65" s="28">
        <f>ROUND(E65*F65,2)</f>
        <v>0</v>
      </c>
      <c r="H65" s="28">
        <f t="shared" si="3"/>
        <v>9.27</v>
      </c>
    </row>
    <row r="66" spans="1:8" x14ac:dyDescent="0.25">
      <c r="A66" s="7" t="s">
        <v>50</v>
      </c>
      <c r="C66" s="30"/>
      <c r="E66" s="30">
        <f>SUM(E13:E65)</f>
        <v>611.32000000000005</v>
      </c>
      <c r="G66" s="12">
        <f>SUM(G13:G65)</f>
        <v>0</v>
      </c>
      <c r="H66" s="12">
        <f t="shared" si="3"/>
        <v>611.32000000000005</v>
      </c>
    </row>
    <row r="67" spans="1:8" x14ac:dyDescent="0.25">
      <c r="A67" s="7" t="s">
        <v>51</v>
      </c>
      <c r="C67" s="30"/>
      <c r="E67" s="30">
        <f>+E9-E66</f>
        <v>287.32999999999993</v>
      </c>
      <c r="G67" s="12">
        <f>+G9-G66</f>
        <v>0</v>
      </c>
      <c r="H67" s="12">
        <f t="shared" si="3"/>
        <v>287.33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7.39</v>
      </c>
      <c r="D70" s="14">
        <v>1</v>
      </c>
      <c r="E70" s="30">
        <f>ROUND(C70*D70,2)</f>
        <v>7.39</v>
      </c>
      <c r="F70" s="16">
        <v>0</v>
      </c>
      <c r="G70" s="30">
        <f>ROUND(E70*F70,2)</f>
        <v>0</v>
      </c>
      <c r="H70" s="30">
        <f t="shared" ref="H70:H75" si="4">ROUND(E70-G70,2)</f>
        <v>7.39</v>
      </c>
    </row>
    <row r="71" spans="1:8" x14ac:dyDescent="0.25">
      <c r="A71" s="14" t="s">
        <v>38</v>
      </c>
      <c r="B71" s="14" t="s">
        <v>48</v>
      </c>
      <c r="C71" s="15">
        <v>17.850000000000001</v>
      </c>
      <c r="D71" s="14">
        <v>1</v>
      </c>
      <c r="E71" s="30">
        <f>ROUND(C71*D71,2)</f>
        <v>17.850000000000001</v>
      </c>
      <c r="F71" s="16">
        <v>0</v>
      </c>
      <c r="G71" s="30">
        <f>ROUND(E71*F71,2)</f>
        <v>0</v>
      </c>
      <c r="H71" s="30">
        <f t="shared" si="4"/>
        <v>17.850000000000001</v>
      </c>
    </row>
    <row r="72" spans="1:8" x14ac:dyDescent="0.25">
      <c r="A72" s="9" t="s">
        <v>91</v>
      </c>
      <c r="B72" s="9" t="s">
        <v>48</v>
      </c>
      <c r="C72" s="10">
        <v>96.04</v>
      </c>
      <c r="D72" s="9">
        <v>1</v>
      </c>
      <c r="E72" s="28">
        <f>ROUND(C72*D72,2)</f>
        <v>96.04</v>
      </c>
      <c r="F72" s="11">
        <v>0</v>
      </c>
      <c r="G72" s="28">
        <f>ROUND(E72*F72,2)</f>
        <v>0</v>
      </c>
      <c r="H72" s="28">
        <f t="shared" si="4"/>
        <v>96.04</v>
      </c>
    </row>
    <row r="73" spans="1:8" x14ac:dyDescent="0.25">
      <c r="A73" s="7" t="s">
        <v>53</v>
      </c>
      <c r="C73" s="30"/>
      <c r="E73" s="30">
        <f>SUM(E70:E72)</f>
        <v>121.28</v>
      </c>
      <c r="G73" s="12">
        <f>SUM(G70:G72)</f>
        <v>0</v>
      </c>
      <c r="H73" s="12">
        <f t="shared" si="4"/>
        <v>121.28</v>
      </c>
    </row>
    <row r="74" spans="1:8" x14ac:dyDescent="0.25">
      <c r="A74" s="7" t="s">
        <v>54</v>
      </c>
      <c r="C74" s="30"/>
      <c r="E74" s="30">
        <f>+E66+E73</f>
        <v>732.6</v>
      </c>
      <c r="G74" s="12">
        <f>+G66+G73</f>
        <v>0</v>
      </c>
      <c r="H74" s="12">
        <f t="shared" si="4"/>
        <v>732.6</v>
      </c>
    </row>
    <row r="75" spans="1:8" x14ac:dyDescent="0.25">
      <c r="A75" s="7" t="s">
        <v>55</v>
      </c>
      <c r="C75" s="30"/>
      <c r="E75" s="30">
        <f>+E9-E74</f>
        <v>166.04999999999995</v>
      </c>
      <c r="G75" s="12">
        <f>+G9-G74</f>
        <v>0</v>
      </c>
      <c r="H75" s="12">
        <f t="shared" si="4"/>
        <v>166.05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611.32000000000005</v>
      </c>
    </row>
    <row r="100" spans="1:18" x14ac:dyDescent="0.25">
      <c r="A100" s="7" t="s">
        <v>301</v>
      </c>
      <c r="E100" s="34">
        <f>VLOOKUP(A100,$A$1:$H$98,5,FALSE)</f>
        <v>121.28</v>
      </c>
    </row>
    <row r="101" spans="1:18" x14ac:dyDescent="0.25">
      <c r="A101" s="7" t="s">
        <v>302</v>
      </c>
      <c r="E101" s="34">
        <f t="shared" ref="E101:E102" si="5">VLOOKUP(A101,$A$1:$H$98,5,FALSE)</f>
        <v>732.6</v>
      </c>
    </row>
    <row r="102" spans="1:18" x14ac:dyDescent="0.25">
      <c r="A102" s="7" t="s">
        <v>55</v>
      </c>
      <c r="E102" s="34">
        <f t="shared" si="5"/>
        <v>166.04999999999995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166.04999999999995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166.04999999999995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-483.54999999999995</v>
      </c>
      <c r="C106" s="12">
        <v>-483</v>
      </c>
      <c r="D106" s="12">
        <v>-482.45</v>
      </c>
      <c r="E106" s="12">
        <v>-481.9</v>
      </c>
      <c r="F106" s="12">
        <v>-481.34999999999997</v>
      </c>
      <c r="G106" s="12">
        <v>-480.79999999999995</v>
      </c>
      <c r="H106" s="12">
        <v>-480.25</v>
      </c>
      <c r="I106" s="12">
        <v>-479.7</v>
      </c>
      <c r="K106">
        <f>K107-Calculator!$B$27</f>
        <v>145</v>
      </c>
      <c r="L106" s="12">
        <f t="dataTable" ref="L106:R112" dt2D="1" dtr="1" r1="D8" r2="D7" ca="1"/>
        <v>-527.95000000000005</v>
      </c>
      <c r="M106" s="12">
        <v>-527.40000000000009</v>
      </c>
      <c r="N106" s="12">
        <v>-526.85</v>
      </c>
      <c r="O106" s="12">
        <v>-526.30000000000007</v>
      </c>
      <c r="P106" s="12">
        <v>-525.75000000000011</v>
      </c>
      <c r="Q106" s="12">
        <v>-525.20000000000005</v>
      </c>
      <c r="R106" s="12">
        <v>-524.65000000000009</v>
      </c>
    </row>
    <row r="107" spans="1:18" x14ac:dyDescent="0.25">
      <c r="A107">
        <f>A108-Calculator!$B$15</f>
        <v>210</v>
      </c>
      <c r="B107" s="12">
        <v>-479.85</v>
      </c>
      <c r="C107" s="12">
        <v>-479.30000000000007</v>
      </c>
      <c r="D107" s="12">
        <v>-478.75000000000006</v>
      </c>
      <c r="E107" s="12">
        <v>-478.20000000000005</v>
      </c>
      <c r="F107" s="12">
        <v>-477.65000000000003</v>
      </c>
      <c r="G107" s="12">
        <v>-477.1</v>
      </c>
      <c r="H107" s="12">
        <v>-476.55000000000007</v>
      </c>
      <c r="I107" s="12">
        <v>-476.00000000000006</v>
      </c>
      <c r="K107">
        <f>K108-Calculator!$B$27</f>
        <v>150</v>
      </c>
      <c r="L107" s="12">
        <v>-524.25</v>
      </c>
      <c r="M107" s="12">
        <v>-523.70000000000005</v>
      </c>
      <c r="N107" s="12">
        <v>-523.15</v>
      </c>
      <c r="O107" s="12">
        <v>-522.6</v>
      </c>
      <c r="P107" s="12">
        <v>-522.04999999999995</v>
      </c>
      <c r="Q107" s="12">
        <v>-521.5</v>
      </c>
      <c r="R107" s="12">
        <v>-520.95000000000005</v>
      </c>
    </row>
    <row r="108" spans="1:18" x14ac:dyDescent="0.25">
      <c r="A108">
        <f>A109-Calculator!$B$15</f>
        <v>215</v>
      </c>
      <c r="B108" s="12">
        <v>-476.15</v>
      </c>
      <c r="C108" s="12">
        <v>-475.6</v>
      </c>
      <c r="D108" s="12">
        <v>-475.05</v>
      </c>
      <c r="E108" s="12">
        <v>-474.5</v>
      </c>
      <c r="F108" s="12">
        <v>-473.95</v>
      </c>
      <c r="G108" s="12">
        <v>-473.4</v>
      </c>
      <c r="H108" s="12">
        <v>-472.85</v>
      </c>
      <c r="I108" s="12">
        <v>-472.3</v>
      </c>
      <c r="K108">
        <f>K109-Calculator!$B$27</f>
        <v>155</v>
      </c>
      <c r="L108" s="12">
        <v>-520.54999999999995</v>
      </c>
      <c r="M108" s="12">
        <v>-520</v>
      </c>
      <c r="N108" s="12">
        <v>-519.45000000000005</v>
      </c>
      <c r="O108" s="12">
        <v>-518.9</v>
      </c>
      <c r="P108" s="12">
        <v>-518.34999999999991</v>
      </c>
      <c r="Q108" s="12">
        <v>-517.79999999999995</v>
      </c>
      <c r="R108" s="12">
        <v>-517.25</v>
      </c>
    </row>
    <row r="109" spans="1:18" x14ac:dyDescent="0.25">
      <c r="A109">
        <f>Calculator!B10</f>
        <v>220</v>
      </c>
      <c r="B109" s="12">
        <v>-472.45000000000005</v>
      </c>
      <c r="C109" s="12">
        <v>-471.90000000000009</v>
      </c>
      <c r="D109" s="12">
        <v>-471.35000000000008</v>
      </c>
      <c r="E109" s="12">
        <v>-470.80000000000007</v>
      </c>
      <c r="F109" s="12">
        <v>-470.25000000000006</v>
      </c>
      <c r="G109" s="12">
        <v>-469.70000000000005</v>
      </c>
      <c r="H109" s="12">
        <v>-469.15000000000009</v>
      </c>
      <c r="I109" s="12">
        <v>-468.60000000000008</v>
      </c>
      <c r="K109">
        <f>Calculator!B22</f>
        <v>160</v>
      </c>
      <c r="L109" s="12">
        <v>-516.85</v>
      </c>
      <c r="M109" s="12">
        <v>-516.30000000000007</v>
      </c>
      <c r="N109" s="12">
        <v>-515.75</v>
      </c>
      <c r="O109" s="12">
        <v>-515.20000000000005</v>
      </c>
      <c r="P109" s="12">
        <v>-514.65000000000009</v>
      </c>
      <c r="Q109" s="12">
        <v>-514.1</v>
      </c>
      <c r="R109" s="12">
        <v>-513.55000000000007</v>
      </c>
    </row>
    <row r="110" spans="1:18" x14ac:dyDescent="0.25">
      <c r="A110">
        <f>A109+Calculator!$B$15</f>
        <v>225</v>
      </c>
      <c r="B110" s="12">
        <v>-468.75</v>
      </c>
      <c r="C110" s="12">
        <v>-468.20000000000005</v>
      </c>
      <c r="D110" s="12">
        <v>-467.65000000000003</v>
      </c>
      <c r="E110" s="12">
        <v>-467.1</v>
      </c>
      <c r="F110" s="12">
        <v>-466.55</v>
      </c>
      <c r="G110" s="12">
        <v>-466</v>
      </c>
      <c r="H110" s="12">
        <v>-465.45000000000005</v>
      </c>
      <c r="I110" s="12">
        <v>-464.90000000000003</v>
      </c>
      <c r="K110">
        <f>K109+Calculator!$B$27</f>
        <v>165</v>
      </c>
      <c r="L110" s="12">
        <v>-513.15</v>
      </c>
      <c r="M110" s="12">
        <v>-512.6</v>
      </c>
      <c r="N110" s="12">
        <v>-512.04999999999995</v>
      </c>
      <c r="O110" s="12">
        <v>-511.5</v>
      </c>
      <c r="P110" s="12">
        <v>-510.95</v>
      </c>
      <c r="Q110" s="12">
        <v>-510.4</v>
      </c>
      <c r="R110" s="12">
        <v>-509.85</v>
      </c>
    </row>
    <row r="111" spans="1:18" x14ac:dyDescent="0.25">
      <c r="A111">
        <f>A110+Calculator!$B$15</f>
        <v>230</v>
      </c>
      <c r="B111" s="12">
        <v>-465.04999999999995</v>
      </c>
      <c r="C111" s="12">
        <v>-464.5</v>
      </c>
      <c r="D111" s="12">
        <v>-463.95</v>
      </c>
      <c r="E111" s="12">
        <v>-463.4</v>
      </c>
      <c r="F111" s="12">
        <v>-462.84999999999997</v>
      </c>
      <c r="G111" s="12">
        <v>-462.29999999999995</v>
      </c>
      <c r="H111" s="12">
        <v>-461.75</v>
      </c>
      <c r="I111" s="12">
        <v>-461.2</v>
      </c>
      <c r="K111">
        <f>K110+Calculator!$B$27</f>
        <v>170</v>
      </c>
      <c r="L111" s="12">
        <v>-509.45000000000005</v>
      </c>
      <c r="M111" s="12">
        <v>-508.90000000000009</v>
      </c>
      <c r="N111" s="12">
        <v>-508.35000000000008</v>
      </c>
      <c r="O111" s="12">
        <v>-507.80000000000007</v>
      </c>
      <c r="P111" s="12">
        <v>-507.25000000000006</v>
      </c>
      <c r="Q111" s="12">
        <v>-506.70000000000005</v>
      </c>
      <c r="R111" s="12">
        <v>-506.15000000000009</v>
      </c>
    </row>
    <row r="112" spans="1:18" x14ac:dyDescent="0.25">
      <c r="A112">
        <f>A111+Calculator!$B$15</f>
        <v>235</v>
      </c>
      <c r="B112" s="12">
        <v>-461.35</v>
      </c>
      <c r="C112" s="12">
        <v>-460.80000000000007</v>
      </c>
      <c r="D112" s="12">
        <v>-460.25000000000006</v>
      </c>
      <c r="E112" s="12">
        <v>-459.70000000000005</v>
      </c>
      <c r="F112" s="12">
        <v>-459.15000000000003</v>
      </c>
      <c r="G112" s="12">
        <v>-458.6</v>
      </c>
      <c r="H112" s="12">
        <v>-458.05000000000007</v>
      </c>
      <c r="I112" s="12">
        <v>-457.50000000000006</v>
      </c>
      <c r="K112">
        <f>K111+Calculator!$B$27</f>
        <v>175</v>
      </c>
      <c r="L112" s="12">
        <v>-505.75</v>
      </c>
      <c r="M112" s="12">
        <v>-505.20000000000005</v>
      </c>
      <c r="N112" s="12">
        <v>-504.65000000000003</v>
      </c>
      <c r="O112" s="12">
        <v>-504.1</v>
      </c>
      <c r="P112" s="12">
        <v>-503.55</v>
      </c>
      <c r="Q112" s="12">
        <v>-503</v>
      </c>
      <c r="R112" s="12">
        <v>-502.45000000000005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-483.54999999999995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-527.95000000000005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-479.30000000000007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-523.70000000000005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-475.05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-519.45000000000005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-470.80000000000007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-515.20000000000005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-466.55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-510.95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-462.29999999999995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-506.70000000000005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-458.05000000000007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-502.45000000000005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68D6-4E75-48E7-BA42-2E0CA3679861}">
  <dimension ref="A1:R122"/>
  <sheetViews>
    <sheetView topLeftCell="A86" workbookViewId="0">
      <selection activeCell="I2" sqref="I2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237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v>0.85</v>
      </c>
      <c r="D7" s="17">
        <f>IF(Calculator!B7="Cotton",Calculator!B10,IF(Calculator!B19="Cotton",Calculator!B22,1200))</f>
        <v>1200</v>
      </c>
      <c r="E7" s="30">
        <f>ROUND(C7*D7,2)</f>
        <v>1020</v>
      </c>
      <c r="F7" s="16">
        <v>0</v>
      </c>
      <c r="G7" s="30">
        <f>ROUND(E7*F7,2)</f>
        <v>0</v>
      </c>
      <c r="H7" s="30">
        <f>ROUND(E7-G7,2)</f>
        <v>1020</v>
      </c>
    </row>
    <row r="8" spans="1:8" x14ac:dyDescent="0.25">
      <c r="A8" s="9" t="s">
        <v>65</v>
      </c>
      <c r="B8" s="9" t="s">
        <v>29</v>
      </c>
      <c r="C8" s="49">
        <v>0.11</v>
      </c>
      <c r="D8" s="52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1198.2</v>
      </c>
      <c r="G9" s="12">
        <f>SUM(G7:G8)</f>
        <v>0</v>
      </c>
      <c r="H9" s="12">
        <f>ROUND(E9-G9,2)</f>
        <v>1198.2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2.0699999999999998</v>
      </c>
      <c r="D13" s="14">
        <v>2.2999999999999998</v>
      </c>
      <c r="E13" s="30">
        <f>ROUND(C13*D13,2)</f>
        <v>4.76</v>
      </c>
      <c r="F13" s="16">
        <v>0</v>
      </c>
      <c r="G13" s="30">
        <f>ROUND(E13*F13,2)</f>
        <v>0</v>
      </c>
      <c r="H13" s="30">
        <f>ROUND(E13-G13,2)</f>
        <v>4.76</v>
      </c>
    </row>
    <row r="14" spans="1:8" x14ac:dyDescent="0.25">
      <c r="A14" s="14" t="s">
        <v>67</v>
      </c>
      <c r="B14" s="14" t="s">
        <v>26</v>
      </c>
      <c r="C14" s="15">
        <v>3.89</v>
      </c>
      <c r="D14" s="14">
        <v>2.3125</v>
      </c>
      <c r="E14" s="30">
        <f>ROUND(C14*D14,2)</f>
        <v>9</v>
      </c>
      <c r="F14" s="16">
        <v>0</v>
      </c>
      <c r="G14" s="30">
        <f>ROUND(E14*F14,2)</f>
        <v>0</v>
      </c>
      <c r="H14" s="30">
        <f>ROUND(E14-G14,2)</f>
        <v>9</v>
      </c>
    </row>
    <row r="15" spans="1:8" x14ac:dyDescent="0.25">
      <c r="A15" s="14" t="s">
        <v>68</v>
      </c>
      <c r="B15" s="14" t="s">
        <v>26</v>
      </c>
      <c r="C15" s="15">
        <v>11.74</v>
      </c>
      <c r="D15" s="14">
        <v>0.5</v>
      </c>
      <c r="E15" s="30">
        <f>ROUND(C15*D15,2)</f>
        <v>5.87</v>
      </c>
      <c r="F15" s="16">
        <v>0</v>
      </c>
      <c r="G15" s="30">
        <f>ROUND(E15*F15,2)</f>
        <v>0</v>
      </c>
      <c r="H15" s="30">
        <f>ROUND(E15-G15,2)</f>
        <v>5.87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26.3</v>
      </c>
      <c r="D19" s="14">
        <v>1.5</v>
      </c>
      <c r="E19" s="30">
        <f>ROUND(C19*D19,2)</f>
        <v>39.450000000000003</v>
      </c>
      <c r="F19" s="16">
        <v>0</v>
      </c>
      <c r="G19" s="30">
        <f>ROUND(E19*F19,2)</f>
        <v>0</v>
      </c>
      <c r="H19" s="30">
        <f>ROUND(E19-G19,2)</f>
        <v>39.450000000000003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28.933199999999999</v>
      </c>
      <c r="E20" s="30">
        <f>ROUND(C20*D20,2)</f>
        <v>60.76</v>
      </c>
      <c r="F20" s="16">
        <v>0</v>
      </c>
      <c r="G20" s="30">
        <f>ROUND(E20*F20,2)</f>
        <v>0</v>
      </c>
      <c r="H20" s="30">
        <f>ROUND(E20-G20,2)</f>
        <v>60.76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 t="shared" ref="E24:E29" si="0">ROUND(C24*D24,2)</f>
        <v>5.5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5.5</v>
      </c>
    </row>
    <row r="25" spans="1:8" x14ac:dyDescent="0.25">
      <c r="A25" s="14" t="s">
        <v>25</v>
      </c>
      <c r="B25" s="14" t="s">
        <v>18</v>
      </c>
      <c r="C25" s="15">
        <v>0.11</v>
      </c>
      <c r="D25" s="14">
        <v>32</v>
      </c>
      <c r="E25" s="30">
        <f t="shared" si="0"/>
        <v>3.52</v>
      </c>
      <c r="F25" s="16">
        <v>0</v>
      </c>
      <c r="G25" s="30">
        <f t="shared" si="1"/>
        <v>0</v>
      </c>
      <c r="H25" s="30">
        <f t="shared" si="2"/>
        <v>3.52</v>
      </c>
    </row>
    <row r="26" spans="1:8" x14ac:dyDescent="0.25">
      <c r="A26" s="14" t="s">
        <v>105</v>
      </c>
      <c r="B26" s="14" t="s">
        <v>18</v>
      </c>
      <c r="C26" s="15">
        <v>0.19</v>
      </c>
      <c r="D26" s="14">
        <v>48</v>
      </c>
      <c r="E26" s="30">
        <f t="shared" si="0"/>
        <v>9.1199999999999992</v>
      </c>
      <c r="F26" s="16">
        <v>0</v>
      </c>
      <c r="G26" s="30">
        <f t="shared" si="1"/>
        <v>0</v>
      </c>
      <c r="H26" s="30">
        <f t="shared" si="2"/>
        <v>9.1199999999999992</v>
      </c>
    </row>
    <row r="27" spans="1:8" x14ac:dyDescent="0.25">
      <c r="A27" s="14" t="s">
        <v>106</v>
      </c>
      <c r="B27" s="14" t="s">
        <v>26</v>
      </c>
      <c r="C27" s="15">
        <v>5.79</v>
      </c>
      <c r="D27" s="14">
        <v>2</v>
      </c>
      <c r="E27" s="30">
        <f t="shared" si="0"/>
        <v>11.58</v>
      </c>
      <c r="F27" s="16">
        <v>0</v>
      </c>
      <c r="G27" s="30">
        <f t="shared" si="1"/>
        <v>0</v>
      </c>
      <c r="H27" s="30">
        <f t="shared" si="2"/>
        <v>11.58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7</v>
      </c>
      <c r="E28" s="30">
        <f t="shared" si="0"/>
        <v>24.43</v>
      </c>
      <c r="F28" s="16">
        <v>0</v>
      </c>
      <c r="G28" s="30">
        <f t="shared" si="1"/>
        <v>0</v>
      </c>
      <c r="H28" s="30">
        <f t="shared" si="2"/>
        <v>24.43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2</v>
      </c>
      <c r="E29" s="30">
        <f t="shared" si="0"/>
        <v>20.04</v>
      </c>
      <c r="F29" s="16">
        <v>0</v>
      </c>
      <c r="G29" s="30">
        <f t="shared" si="1"/>
        <v>0</v>
      </c>
      <c r="H29" s="30">
        <f t="shared" si="2"/>
        <v>20.04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9.8699999999999992</v>
      </c>
      <c r="D31" s="14">
        <v>2</v>
      </c>
      <c r="E31" s="30">
        <f>ROUND(C31*D31,2)</f>
        <v>19.739999999999998</v>
      </c>
      <c r="F31" s="16">
        <v>0</v>
      </c>
      <c r="G31" s="30">
        <f>ROUND(E31*F31,2)</f>
        <v>0</v>
      </c>
      <c r="H31" s="30">
        <f>ROUND(E31-G31,2)</f>
        <v>19.739999999999998</v>
      </c>
    </row>
    <row r="32" spans="1:8" x14ac:dyDescent="0.25">
      <c r="A32" s="14" t="s">
        <v>107</v>
      </c>
      <c r="B32" s="14" t="s">
        <v>18</v>
      </c>
      <c r="C32" s="15">
        <v>1.34</v>
      </c>
      <c r="D32" s="14">
        <v>3.2</v>
      </c>
      <c r="E32" s="30">
        <f>ROUND(C32*D32,2)</f>
        <v>4.29</v>
      </c>
      <c r="F32" s="16">
        <v>0</v>
      </c>
      <c r="G32" s="30">
        <f>ROUND(E32*F32,2)</f>
        <v>0</v>
      </c>
      <c r="H32" s="30">
        <f>ROUND(E32-G32,2)</f>
        <v>4.29</v>
      </c>
    </row>
    <row r="33" spans="1:8" x14ac:dyDescent="0.25">
      <c r="A33" s="14" t="s">
        <v>79</v>
      </c>
      <c r="B33" s="14" t="s">
        <v>18</v>
      </c>
      <c r="C33" s="15">
        <v>4.97</v>
      </c>
      <c r="D33" s="14">
        <v>2</v>
      </c>
      <c r="E33" s="30">
        <f>ROUND(C33*D33,2)</f>
        <v>9.94</v>
      </c>
      <c r="F33" s="16">
        <v>0</v>
      </c>
      <c r="G33" s="30">
        <f>ROUND(E33*F33,2)</f>
        <v>0</v>
      </c>
      <c r="H33" s="30">
        <f>ROUND(E33-G33,2)</f>
        <v>9.94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1.5</v>
      </c>
      <c r="E34" s="30">
        <f>ROUND(C34*D34,2)</f>
        <v>22.5</v>
      </c>
      <c r="F34" s="16">
        <v>0</v>
      </c>
      <c r="G34" s="30">
        <f>ROUND(E34*F34,2)</f>
        <v>0</v>
      </c>
      <c r="H34" s="30">
        <f>ROUND(E34-G34,2)</f>
        <v>22.5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426</v>
      </c>
      <c r="B36" s="14" t="s">
        <v>60</v>
      </c>
      <c r="C36" s="15">
        <v>2.59</v>
      </c>
      <c r="D36" s="14">
        <v>45</v>
      </c>
      <c r="E36" s="30">
        <f>ROUND(C36*D36,2)</f>
        <v>116.55</v>
      </c>
      <c r="F36" s="16">
        <v>0</v>
      </c>
      <c r="G36" s="30">
        <f>ROUND(E36*F36,2)</f>
        <v>0</v>
      </c>
      <c r="H36" s="30">
        <f>ROUND(E36-G36,2)</f>
        <v>116.55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0.21</v>
      </c>
      <c r="D38" s="14">
        <v>32</v>
      </c>
      <c r="E38" s="30">
        <f>ROUND(C38*D38,2)</f>
        <v>6.72</v>
      </c>
      <c r="F38" s="16">
        <v>0</v>
      </c>
      <c r="G38" s="30">
        <f>ROUND(E38*F38,2)</f>
        <v>0</v>
      </c>
      <c r="H38" s="30">
        <f>ROUND(E38-G38,2)</f>
        <v>6.72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0.66600000000000004</v>
      </c>
      <c r="E46" s="30">
        <f>ROUND(C46*D46,2)</f>
        <v>39.29</v>
      </c>
      <c r="F46" s="16">
        <v>0</v>
      </c>
      <c r="G46" s="30">
        <f>ROUND(E46*F46,2)</f>
        <v>0</v>
      </c>
      <c r="H46" s="30">
        <f>ROUND(E46-G46,2)</f>
        <v>39.29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0.42680000000000001</v>
      </c>
      <c r="E52" s="30">
        <f>ROUND(C52*D52,2)</f>
        <v>6.52</v>
      </c>
      <c r="F52" s="16">
        <v>0</v>
      </c>
      <c r="G52" s="30">
        <f>ROUND(E52*F52,2)</f>
        <v>0</v>
      </c>
      <c r="H52" s="30">
        <f>ROUND(E52-G52,2)</f>
        <v>6.52</v>
      </c>
    </row>
    <row r="53" spans="1:8" x14ac:dyDescent="0.25">
      <c r="A53" s="14" t="s">
        <v>91</v>
      </c>
      <c r="B53" s="14" t="s">
        <v>39</v>
      </c>
      <c r="C53" s="15">
        <v>15.27</v>
      </c>
      <c r="D53" s="14">
        <v>0.33100000000000002</v>
      </c>
      <c r="E53" s="30">
        <f>ROUND(C53*D53,2)</f>
        <v>5.05</v>
      </c>
      <c r="F53" s="16">
        <v>0</v>
      </c>
      <c r="G53" s="30">
        <f>ROUND(E53*F53,2)</f>
        <v>0</v>
      </c>
      <c r="H53" s="30">
        <f>ROUND(E53-G53,2)</f>
        <v>5.05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0.20369999999999999</v>
      </c>
      <c r="E55" s="30">
        <f>ROUND(C55*D55,2)</f>
        <v>1.85</v>
      </c>
      <c r="F55" s="16">
        <v>0</v>
      </c>
      <c r="G55" s="30">
        <f>ROUND(E55*F55,2)</f>
        <v>0</v>
      </c>
      <c r="H55" s="30">
        <f>ROUND(E55-G55,2)</f>
        <v>1.85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42</v>
      </c>
      <c r="B57" s="14" t="s">
        <v>39</v>
      </c>
      <c r="C57" s="15">
        <v>9.06</v>
      </c>
      <c r="D57" s="14">
        <v>0.1236</v>
      </c>
      <c r="E57" s="30">
        <f>ROUND(C57*D57,2)</f>
        <v>1.1200000000000001</v>
      </c>
      <c r="F57" s="16">
        <v>0</v>
      </c>
      <c r="G57" s="30">
        <f>ROUND(E57*F57,2)</f>
        <v>0</v>
      </c>
      <c r="H57" s="30">
        <f>ROUND(E57-G57,2)</f>
        <v>1.1200000000000001</v>
      </c>
    </row>
    <row r="58" spans="1:8" x14ac:dyDescent="0.25">
      <c r="A58" s="14" t="s">
        <v>91</v>
      </c>
      <c r="B58" s="14" t="s">
        <v>39</v>
      </c>
      <c r="C58" s="15">
        <v>9.06</v>
      </c>
      <c r="D58" s="14">
        <v>0.25159999999999999</v>
      </c>
      <c r="E58" s="30">
        <f>ROUND(C58*D58,2)</f>
        <v>2.2799999999999998</v>
      </c>
      <c r="F58" s="16">
        <v>0</v>
      </c>
      <c r="G58" s="30">
        <f>ROUND(E58*F58,2)</f>
        <v>0</v>
      </c>
      <c r="H58" s="30">
        <f>ROUND(E58-G58,2)</f>
        <v>2.2799999999999998</v>
      </c>
    </row>
    <row r="59" spans="1:8" x14ac:dyDescent="0.25">
      <c r="A59" s="14" t="s">
        <v>44</v>
      </c>
      <c r="B59" s="14" t="s">
        <v>39</v>
      </c>
      <c r="C59" s="15">
        <v>15.31</v>
      </c>
      <c r="D59" s="14">
        <v>0.60629999999999995</v>
      </c>
      <c r="E59" s="30">
        <f>ROUND(C59*D59,2)</f>
        <v>9.2799999999999994</v>
      </c>
      <c r="F59" s="16">
        <v>0</v>
      </c>
      <c r="G59" s="30">
        <f>ROUND(E59*F59,2)</f>
        <v>0</v>
      </c>
      <c r="H59" s="30">
        <f>ROUND(E59-G59,2)</f>
        <v>9.2799999999999994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2.36</v>
      </c>
      <c r="D61" s="14">
        <v>6.5911999999999997</v>
      </c>
      <c r="E61" s="30">
        <f>ROUND(C61*D61,2)</f>
        <v>15.56</v>
      </c>
      <c r="F61" s="16">
        <v>0</v>
      </c>
      <c r="G61" s="30">
        <f>ROUND(E61*F61,2)</f>
        <v>0</v>
      </c>
      <c r="H61" s="30">
        <f>ROUND(E61-G61,2)</f>
        <v>15.56</v>
      </c>
    </row>
    <row r="62" spans="1:8" x14ac:dyDescent="0.25">
      <c r="A62" s="14" t="s">
        <v>91</v>
      </c>
      <c r="B62" s="14" t="s">
        <v>19</v>
      </c>
      <c r="C62" s="15">
        <v>2.36</v>
      </c>
      <c r="D62" s="14">
        <v>5.8625999999999996</v>
      </c>
      <c r="E62" s="30">
        <f>ROUND(C62*D62,2)</f>
        <v>13.84</v>
      </c>
      <c r="F62" s="16">
        <v>0</v>
      </c>
      <c r="G62" s="30">
        <f>ROUND(E62*F62,2)</f>
        <v>0</v>
      </c>
      <c r="H62" s="30">
        <f>ROUND(E62-G62,2)</f>
        <v>13.84</v>
      </c>
    </row>
    <row r="63" spans="1:8" x14ac:dyDescent="0.25">
      <c r="A63" s="14" t="s">
        <v>164</v>
      </c>
      <c r="B63" s="14" t="s">
        <v>19</v>
      </c>
      <c r="C63" s="15">
        <v>2.36</v>
      </c>
      <c r="D63" s="14">
        <v>11.2011</v>
      </c>
      <c r="E63" s="30">
        <f>ROUND(C63*D63,2)</f>
        <v>26.43</v>
      </c>
      <c r="F63" s="16">
        <v>0</v>
      </c>
      <c r="G63" s="30">
        <f>ROUND(E63*F63,2)</f>
        <v>0</v>
      </c>
      <c r="H63" s="30">
        <f>ROUND(E63-G63,2)</f>
        <v>26.43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8.18</v>
      </c>
      <c r="D65" s="14">
        <v>1</v>
      </c>
      <c r="E65" s="30">
        <f>ROUND(C65*D65,2)</f>
        <v>8.18</v>
      </c>
      <c r="F65" s="16">
        <v>0</v>
      </c>
      <c r="G65" s="30">
        <f>ROUND(E65*F65,2)</f>
        <v>0</v>
      </c>
      <c r="H65" s="30">
        <f t="shared" ref="H65:H71" si="3">ROUND(E65-G65,2)</f>
        <v>8.18</v>
      </c>
    </row>
    <row r="66" spans="1:8" x14ac:dyDescent="0.25">
      <c r="A66" s="14" t="s">
        <v>38</v>
      </c>
      <c r="B66" s="14" t="s">
        <v>48</v>
      </c>
      <c r="C66" s="15">
        <v>4.3</v>
      </c>
      <c r="D66" s="14">
        <v>1</v>
      </c>
      <c r="E66" s="30">
        <f>ROUND(C66*D66,2)</f>
        <v>4.3</v>
      </c>
      <c r="F66" s="16">
        <v>0</v>
      </c>
      <c r="G66" s="30">
        <f>ROUND(E66*F66,2)</f>
        <v>0</v>
      </c>
      <c r="H66" s="30">
        <f t="shared" si="3"/>
        <v>4.3</v>
      </c>
    </row>
    <row r="67" spans="1:8" x14ac:dyDescent="0.25">
      <c r="A67" s="14" t="s">
        <v>91</v>
      </c>
      <c r="B67" s="14" t="s">
        <v>48</v>
      </c>
      <c r="C67" s="15">
        <v>24.8</v>
      </c>
      <c r="D67" s="14">
        <v>1</v>
      </c>
      <c r="E67" s="30">
        <f>ROUND(C67*D67,2)</f>
        <v>24.8</v>
      </c>
      <c r="F67" s="16">
        <v>0</v>
      </c>
      <c r="G67" s="30">
        <f>ROUND(E67*F67,2)</f>
        <v>0</v>
      </c>
      <c r="H67" s="30">
        <f t="shared" si="3"/>
        <v>24.8</v>
      </c>
    </row>
    <row r="68" spans="1:8" x14ac:dyDescent="0.25">
      <c r="A68" s="14" t="s">
        <v>164</v>
      </c>
      <c r="B68" s="14" t="s">
        <v>48</v>
      </c>
      <c r="C68" s="15">
        <v>21.95</v>
      </c>
      <c r="D68" s="14">
        <v>1</v>
      </c>
      <c r="E68" s="30">
        <f>ROUND(C68*D68,2)</f>
        <v>21.95</v>
      </c>
      <c r="F68" s="16">
        <v>0</v>
      </c>
      <c r="G68" s="30">
        <f>ROUND(E68*F68,2)</f>
        <v>0</v>
      </c>
      <c r="H68" s="30">
        <f t="shared" si="3"/>
        <v>21.95</v>
      </c>
    </row>
    <row r="69" spans="1:8" x14ac:dyDescent="0.25">
      <c r="A69" s="9" t="s">
        <v>49</v>
      </c>
      <c r="B69" s="9" t="s">
        <v>48</v>
      </c>
      <c r="C69" s="10">
        <v>10.96</v>
      </c>
      <c r="D69" s="9">
        <v>1</v>
      </c>
      <c r="E69" s="28">
        <f>ROUND(C69*D69,2)</f>
        <v>10.96</v>
      </c>
      <c r="F69" s="11">
        <v>0</v>
      </c>
      <c r="G69" s="28">
        <f>ROUND(E69*F69,2)</f>
        <v>0</v>
      </c>
      <c r="H69" s="28">
        <f t="shared" si="3"/>
        <v>10.96</v>
      </c>
    </row>
    <row r="70" spans="1:8" x14ac:dyDescent="0.25">
      <c r="A70" s="7" t="s">
        <v>50</v>
      </c>
      <c r="C70" s="30"/>
      <c r="E70" s="30">
        <f>SUM(E13:E69)</f>
        <v>738.32999999999981</v>
      </c>
      <c r="G70" s="12">
        <f>SUM(G13:G69)</f>
        <v>0</v>
      </c>
      <c r="H70" s="12">
        <f t="shared" si="3"/>
        <v>738.33</v>
      </c>
    </row>
    <row r="71" spans="1:8" x14ac:dyDescent="0.25">
      <c r="A71" s="7" t="s">
        <v>51</v>
      </c>
      <c r="C71" s="30"/>
      <c r="E71" s="30">
        <f>+E9-E70</f>
        <v>459.87000000000023</v>
      </c>
      <c r="G71" s="12">
        <f>+G9-G70</f>
        <v>0</v>
      </c>
      <c r="H71" s="12">
        <f t="shared" si="3"/>
        <v>459.87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10.66</v>
      </c>
      <c r="D74" s="14">
        <v>1</v>
      </c>
      <c r="E74" s="30">
        <f>ROUND(C74*D74,2)</f>
        <v>10.66</v>
      </c>
      <c r="F74" s="16">
        <v>0</v>
      </c>
      <c r="G74" s="30">
        <f>ROUND(E74*F74,2)</f>
        <v>0</v>
      </c>
      <c r="H74" s="30">
        <f t="shared" ref="H74:H80" si="4">ROUND(E74-G74,2)</f>
        <v>10.66</v>
      </c>
    </row>
    <row r="75" spans="1:8" x14ac:dyDescent="0.25">
      <c r="A75" s="14" t="s">
        <v>38</v>
      </c>
      <c r="B75" s="14" t="s">
        <v>48</v>
      </c>
      <c r="C75" s="15">
        <v>25.49</v>
      </c>
      <c r="D75" s="14">
        <v>1</v>
      </c>
      <c r="E75" s="30">
        <f>ROUND(C75*D75,2)</f>
        <v>25.49</v>
      </c>
      <c r="F75" s="16">
        <v>0</v>
      </c>
      <c r="G75" s="30">
        <f>ROUND(E75*F75,2)</f>
        <v>0</v>
      </c>
      <c r="H75" s="30">
        <f t="shared" si="4"/>
        <v>25.49</v>
      </c>
    </row>
    <row r="76" spans="1:8" x14ac:dyDescent="0.25">
      <c r="A76" s="14" t="s">
        <v>91</v>
      </c>
      <c r="B76" s="14" t="s">
        <v>48</v>
      </c>
      <c r="C76" s="15">
        <v>96.67</v>
      </c>
      <c r="D76" s="14">
        <v>1</v>
      </c>
      <c r="E76" s="30">
        <f>ROUND(C76*D76,2)</f>
        <v>96.67</v>
      </c>
      <c r="F76" s="16">
        <v>0</v>
      </c>
      <c r="G76" s="30">
        <f>ROUND(E76*F76,2)</f>
        <v>0</v>
      </c>
      <c r="H76" s="30">
        <f t="shared" si="4"/>
        <v>96.67</v>
      </c>
    </row>
    <row r="77" spans="1:8" x14ac:dyDescent="0.25">
      <c r="A77" s="9" t="s">
        <v>164</v>
      </c>
      <c r="B77" s="9" t="s">
        <v>48</v>
      </c>
      <c r="C77" s="10">
        <v>68.7</v>
      </c>
      <c r="D77" s="9">
        <v>1</v>
      </c>
      <c r="E77" s="28">
        <f>ROUND(C77*D77,2)</f>
        <v>68.7</v>
      </c>
      <c r="F77" s="11">
        <v>0</v>
      </c>
      <c r="G77" s="28">
        <f>ROUND(E77*F77,2)</f>
        <v>0</v>
      </c>
      <c r="H77" s="28">
        <f t="shared" si="4"/>
        <v>68.7</v>
      </c>
    </row>
    <row r="78" spans="1:8" x14ac:dyDescent="0.25">
      <c r="A78" s="7" t="s">
        <v>53</v>
      </c>
      <c r="C78" s="30"/>
      <c r="E78" s="30">
        <f>SUM(E74:E77)</f>
        <v>201.51999999999998</v>
      </c>
      <c r="G78" s="12">
        <f>SUM(G74:G77)</f>
        <v>0</v>
      </c>
      <c r="H78" s="12">
        <f t="shared" si="4"/>
        <v>201.52</v>
      </c>
    </row>
    <row r="79" spans="1:8" x14ac:dyDescent="0.25">
      <c r="A79" s="7" t="s">
        <v>54</v>
      </c>
      <c r="C79" s="30"/>
      <c r="E79" s="30">
        <f>+E70+E78</f>
        <v>939.8499999999998</v>
      </c>
      <c r="G79" s="12">
        <f>+G70+G78</f>
        <v>0</v>
      </c>
      <c r="H79" s="12">
        <f t="shared" si="4"/>
        <v>939.85</v>
      </c>
    </row>
    <row r="80" spans="1:8" x14ac:dyDescent="0.25">
      <c r="A80" s="7" t="s">
        <v>55</v>
      </c>
      <c r="C80" s="30"/>
      <c r="E80" s="30">
        <f>+E9-E79</f>
        <v>258.35000000000025</v>
      </c>
      <c r="G80" s="12">
        <f>+G9-G79</f>
        <v>0</v>
      </c>
      <c r="H80" s="12">
        <f t="shared" si="4"/>
        <v>258.35000000000002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403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18" x14ac:dyDescent="0.25">
      <c r="A99" s="7" t="s">
        <v>50</v>
      </c>
      <c r="E99" s="34">
        <f>VLOOKUP(A99,$A$1:$H$98,5,FALSE)</f>
        <v>738.32999999999981</v>
      </c>
    </row>
    <row r="100" spans="1:18" x14ac:dyDescent="0.25">
      <c r="A100" s="7" t="s">
        <v>301</v>
      </c>
      <c r="E100" s="34">
        <f>VLOOKUP(A100,$A$1:$H$98,5,FALSE)</f>
        <v>201.51999999999998</v>
      </c>
    </row>
    <row r="101" spans="1:18" x14ac:dyDescent="0.25">
      <c r="A101" s="7" t="s">
        <v>302</v>
      </c>
      <c r="E101" s="34">
        <f t="shared" ref="E101:E102" si="5">VLOOKUP(A101,$A$1:$H$98,5,FALSE)</f>
        <v>939.8499999999998</v>
      </c>
    </row>
    <row r="102" spans="1:18" x14ac:dyDescent="0.25">
      <c r="A102" s="7" t="s">
        <v>55</v>
      </c>
      <c r="E102" s="34">
        <f t="shared" si="5"/>
        <v>258.35000000000025</v>
      </c>
    </row>
    <row r="103" spans="1:18" x14ac:dyDescent="0.25">
      <c r="A103" s="39" t="s">
        <v>263</v>
      </c>
    </row>
    <row r="104" spans="1:18" x14ac:dyDescent="0.25">
      <c r="A104" s="39" t="s">
        <v>263</v>
      </c>
      <c r="K104" s="39" t="s">
        <v>264</v>
      </c>
    </row>
    <row r="105" spans="1:18" x14ac:dyDescent="0.25">
      <c r="A105" s="34">
        <f>E102</f>
        <v>258.35000000000025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258.35000000000025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-657.79999999999984</v>
      </c>
      <c r="C106" s="12">
        <v>-657.24999999999989</v>
      </c>
      <c r="D106" s="12">
        <v>-656.69999999999982</v>
      </c>
      <c r="E106" s="12">
        <v>-656.14999999999986</v>
      </c>
      <c r="F106" s="12">
        <v>-655.59999999999991</v>
      </c>
      <c r="G106" s="12">
        <v>-655.04999999999984</v>
      </c>
      <c r="H106" s="12">
        <v>-654.49999999999989</v>
      </c>
      <c r="I106" s="12">
        <v>-653.94999999999982</v>
      </c>
      <c r="K106">
        <f>K107-Calculator!$B$27</f>
        <v>145</v>
      </c>
      <c r="L106" s="12">
        <f t="dataTable" ref="L106:R112" dt2D="1" dtr="1" r1="D8" r2="D7"/>
        <v>-702.19999999999993</v>
      </c>
      <c r="M106" s="12">
        <v>-701.65</v>
      </c>
      <c r="N106" s="12">
        <v>-701.09999999999991</v>
      </c>
      <c r="O106" s="12">
        <v>-700.55</v>
      </c>
      <c r="P106" s="12">
        <v>-700</v>
      </c>
      <c r="Q106" s="12">
        <v>-699.44999999999993</v>
      </c>
      <c r="R106" s="12">
        <v>-698.9</v>
      </c>
    </row>
    <row r="107" spans="1:18" x14ac:dyDescent="0.25">
      <c r="A107">
        <f>A108-Calculator!$B$15</f>
        <v>210</v>
      </c>
      <c r="B107" s="12">
        <v>-654.09999999999991</v>
      </c>
      <c r="C107" s="12">
        <v>-653.54999999999995</v>
      </c>
      <c r="D107" s="12">
        <v>-653</v>
      </c>
      <c r="E107" s="12">
        <v>-652.44999999999993</v>
      </c>
      <c r="F107" s="12">
        <v>-651.89999999999986</v>
      </c>
      <c r="G107" s="12">
        <v>-651.34999999999991</v>
      </c>
      <c r="H107" s="12">
        <v>-650.79999999999995</v>
      </c>
      <c r="I107" s="12">
        <v>-650.25</v>
      </c>
      <c r="K107">
        <f>K108-Calculator!$B$27</f>
        <v>150</v>
      </c>
      <c r="L107" s="12">
        <v>-698.49999999999989</v>
      </c>
      <c r="M107" s="12">
        <v>-697.94999999999993</v>
      </c>
      <c r="N107" s="12">
        <v>-697.39999999999986</v>
      </c>
      <c r="O107" s="12">
        <v>-696.84999999999991</v>
      </c>
      <c r="P107" s="12">
        <v>-696.3</v>
      </c>
      <c r="Q107" s="12">
        <v>-695.74999999999989</v>
      </c>
      <c r="R107" s="12">
        <v>-695.19999999999993</v>
      </c>
    </row>
    <row r="108" spans="1:18" x14ac:dyDescent="0.25">
      <c r="A108">
        <f>A109-Calculator!$B$15</f>
        <v>215</v>
      </c>
      <c r="B108" s="12">
        <v>-650.39999999999986</v>
      </c>
      <c r="C108" s="12">
        <v>-649.84999999999991</v>
      </c>
      <c r="D108" s="12">
        <v>-649.29999999999995</v>
      </c>
      <c r="E108" s="12">
        <v>-648.74999999999989</v>
      </c>
      <c r="F108" s="12">
        <v>-648.19999999999982</v>
      </c>
      <c r="G108" s="12">
        <v>-647.64999999999986</v>
      </c>
      <c r="H108" s="12">
        <v>-647.09999999999991</v>
      </c>
      <c r="I108" s="12">
        <v>-646.54999999999995</v>
      </c>
      <c r="K108">
        <f>K109-Calculator!$B$27</f>
        <v>155</v>
      </c>
      <c r="L108" s="12">
        <v>-694.79999999999984</v>
      </c>
      <c r="M108" s="12">
        <v>-694.24999999999989</v>
      </c>
      <c r="N108" s="12">
        <v>-693.69999999999982</v>
      </c>
      <c r="O108" s="12">
        <v>-693.14999999999986</v>
      </c>
      <c r="P108" s="12">
        <v>-692.59999999999991</v>
      </c>
      <c r="Q108" s="12">
        <v>-692.04999999999984</v>
      </c>
      <c r="R108" s="12">
        <v>-691.49999999999989</v>
      </c>
    </row>
    <row r="109" spans="1:18" x14ac:dyDescent="0.25">
      <c r="A109">
        <f>Calculator!B10</f>
        <v>220</v>
      </c>
      <c r="B109" s="12">
        <v>-646.69999999999993</v>
      </c>
      <c r="C109" s="12">
        <v>-646.15</v>
      </c>
      <c r="D109" s="12">
        <v>-645.59999999999991</v>
      </c>
      <c r="E109" s="12">
        <v>-645.04999999999995</v>
      </c>
      <c r="F109" s="12">
        <v>-644.5</v>
      </c>
      <c r="G109" s="12">
        <v>-643.94999999999993</v>
      </c>
      <c r="H109" s="12">
        <v>-643.4</v>
      </c>
      <c r="I109" s="12">
        <v>-642.84999999999991</v>
      </c>
      <c r="K109">
        <f>Calculator!B22</f>
        <v>160</v>
      </c>
      <c r="L109" s="12">
        <v>-691.09999999999991</v>
      </c>
      <c r="M109" s="12">
        <v>-690.55</v>
      </c>
      <c r="N109" s="12">
        <v>-690</v>
      </c>
      <c r="O109" s="12">
        <v>-689.44999999999993</v>
      </c>
      <c r="P109" s="12">
        <v>-688.89999999999986</v>
      </c>
      <c r="Q109" s="12">
        <v>-688.34999999999991</v>
      </c>
      <c r="R109" s="12">
        <v>-687.8</v>
      </c>
    </row>
    <row r="110" spans="1:18" x14ac:dyDescent="0.25">
      <c r="A110">
        <f>A109+Calculator!$B$15</f>
        <v>225</v>
      </c>
      <c r="B110" s="12">
        <v>-642.99999999999989</v>
      </c>
      <c r="C110" s="12">
        <v>-642.44999999999993</v>
      </c>
      <c r="D110" s="12">
        <v>-641.89999999999986</v>
      </c>
      <c r="E110" s="12">
        <v>-641.34999999999991</v>
      </c>
      <c r="F110" s="12">
        <v>-640.79999999999995</v>
      </c>
      <c r="G110" s="12">
        <v>-640.24999999999989</v>
      </c>
      <c r="H110" s="12">
        <v>-639.69999999999993</v>
      </c>
      <c r="I110" s="12">
        <v>-639.14999999999986</v>
      </c>
      <c r="K110">
        <f>K109+Calculator!$B$27</f>
        <v>165</v>
      </c>
      <c r="L110" s="12">
        <v>-687.39999999999986</v>
      </c>
      <c r="M110" s="12">
        <v>-686.84999999999991</v>
      </c>
      <c r="N110" s="12">
        <v>-686.3</v>
      </c>
      <c r="O110" s="12">
        <v>-685.74999999999989</v>
      </c>
      <c r="P110" s="12">
        <v>-685.19999999999982</v>
      </c>
      <c r="Q110" s="12">
        <v>-684.64999999999986</v>
      </c>
      <c r="R110" s="12">
        <v>-684.09999999999991</v>
      </c>
    </row>
    <row r="111" spans="1:18" x14ac:dyDescent="0.25">
      <c r="A111">
        <f>A110+Calculator!$B$15</f>
        <v>230</v>
      </c>
      <c r="B111" s="12">
        <v>-639.29999999999984</v>
      </c>
      <c r="C111" s="12">
        <v>-638.74999999999989</v>
      </c>
      <c r="D111" s="12">
        <v>-638.19999999999982</v>
      </c>
      <c r="E111" s="12">
        <v>-637.64999999999986</v>
      </c>
      <c r="F111" s="12">
        <v>-637.09999999999991</v>
      </c>
      <c r="G111" s="12">
        <v>-636.54999999999984</v>
      </c>
      <c r="H111" s="12">
        <v>-635.99999999999989</v>
      </c>
      <c r="I111" s="12">
        <v>-635.44999999999982</v>
      </c>
      <c r="K111">
        <f>K110+Calculator!$B$27</f>
        <v>170</v>
      </c>
      <c r="L111" s="12">
        <v>-683.69999999999993</v>
      </c>
      <c r="M111" s="12">
        <v>-683.15</v>
      </c>
      <c r="N111" s="12">
        <v>-682.59999999999991</v>
      </c>
      <c r="O111" s="12">
        <v>-682.05</v>
      </c>
      <c r="P111" s="12">
        <v>-681.5</v>
      </c>
      <c r="Q111" s="12">
        <v>-680.94999999999993</v>
      </c>
      <c r="R111" s="12">
        <v>-680.4</v>
      </c>
    </row>
    <row r="112" spans="1:18" x14ac:dyDescent="0.25">
      <c r="A112">
        <f>A111+Calculator!$B$15</f>
        <v>235</v>
      </c>
      <c r="B112" s="12">
        <v>-635.59999999999991</v>
      </c>
      <c r="C112" s="12">
        <v>-635.04999999999995</v>
      </c>
      <c r="D112" s="12">
        <v>-634.5</v>
      </c>
      <c r="E112" s="12">
        <v>-633.94999999999993</v>
      </c>
      <c r="F112" s="12">
        <v>-633.39999999999986</v>
      </c>
      <c r="G112" s="12">
        <v>-632.84999999999991</v>
      </c>
      <c r="H112" s="12">
        <v>-632.29999999999995</v>
      </c>
      <c r="I112" s="12">
        <v>-631.75</v>
      </c>
      <c r="K112">
        <f>K111+Calculator!$B$27</f>
        <v>175</v>
      </c>
      <c r="L112" s="12">
        <v>-679.99999999999989</v>
      </c>
      <c r="M112" s="12">
        <v>-679.44999999999993</v>
      </c>
      <c r="N112" s="12">
        <v>-678.89999999999986</v>
      </c>
      <c r="O112" s="12">
        <v>-678.34999999999991</v>
      </c>
      <c r="P112" s="12">
        <v>-677.8</v>
      </c>
      <c r="Q112" s="12">
        <v>-677.24999999999989</v>
      </c>
      <c r="R112" s="12">
        <v>-676.69999999999993</v>
      </c>
    </row>
    <row r="114" spans="1:14" x14ac:dyDescent="0.25">
      <c r="A114" s="39" t="s">
        <v>263</v>
      </c>
      <c r="K114" s="39" t="s">
        <v>264</v>
      </c>
    </row>
    <row r="115" spans="1:14" x14ac:dyDescent="0.25">
      <c r="A115" t="s">
        <v>321</v>
      </c>
      <c r="B115" t="s">
        <v>322</v>
      </c>
      <c r="C115" t="s">
        <v>323</v>
      </c>
      <c r="K115" t="s">
        <v>321</v>
      </c>
      <c r="L115" t="s">
        <v>322</v>
      </c>
      <c r="M115" t="s">
        <v>323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-657.79999999999984</v>
      </c>
      <c r="K116">
        <f>$K$106</f>
        <v>145</v>
      </c>
      <c r="L116">
        <f>$L$105</f>
        <v>-15</v>
      </c>
      <c r="M116">
        <f>K116+L116</f>
        <v>130</v>
      </c>
      <c r="N116" s="12">
        <f>L106</f>
        <v>-702.19999999999993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-653.54999999999995</v>
      </c>
      <c r="K117">
        <f t="shared" ref="K117" si="8">$K$107</f>
        <v>150</v>
      </c>
      <c r="L117">
        <f t="shared" ref="L117" si="9">$M$105</f>
        <v>-10</v>
      </c>
      <c r="M117">
        <f t="shared" ref="M117:M122" si="10">K117+L117</f>
        <v>140</v>
      </c>
      <c r="N117" s="12">
        <f>M107</f>
        <v>-697.94999999999993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-649.29999999999995</v>
      </c>
      <c r="K118">
        <f t="shared" ref="K118" si="12">$K$108</f>
        <v>155</v>
      </c>
      <c r="L118">
        <f t="shared" ref="L118" si="13">$N$105</f>
        <v>-5</v>
      </c>
      <c r="M118">
        <f t="shared" si="10"/>
        <v>150</v>
      </c>
      <c r="N118" s="12">
        <f>N108</f>
        <v>-693.69999999999982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-645.04999999999995</v>
      </c>
      <c r="K119">
        <f t="shared" ref="K119" si="15">$K$109</f>
        <v>160</v>
      </c>
      <c r="L119">
        <f t="shared" ref="L119" si="16">$O$105</f>
        <v>0</v>
      </c>
      <c r="M119">
        <f t="shared" si="10"/>
        <v>160</v>
      </c>
      <c r="N119" s="12">
        <f>O109</f>
        <v>-689.44999999999993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-640.79999999999995</v>
      </c>
      <c r="K120">
        <f t="shared" ref="K120" si="18">$K$110</f>
        <v>165</v>
      </c>
      <c r="L120">
        <f t="shared" ref="L120" si="19">$P$105</f>
        <v>5</v>
      </c>
      <c r="M120">
        <f t="shared" si="10"/>
        <v>170</v>
      </c>
      <c r="N120" s="12">
        <f>P110</f>
        <v>-685.19999999999982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-636.54999999999984</v>
      </c>
      <c r="K121">
        <f t="shared" ref="K121" si="21">$K$111</f>
        <v>170</v>
      </c>
      <c r="L121">
        <f t="shared" ref="L121" si="22">$Q$105</f>
        <v>10</v>
      </c>
      <c r="M121">
        <f t="shared" si="10"/>
        <v>180</v>
      </c>
      <c r="N121" s="12">
        <f>Q111</f>
        <v>-680.94999999999993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-632.29999999999995</v>
      </c>
      <c r="K122">
        <f t="shared" ref="K122" si="24">$K$112</f>
        <v>175</v>
      </c>
      <c r="L122">
        <f t="shared" ref="L122" si="25">$R$105</f>
        <v>15</v>
      </c>
      <c r="M122">
        <f t="shared" si="10"/>
        <v>190</v>
      </c>
      <c r="N122" s="12">
        <f>R112</f>
        <v>-676.69999999999993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B0DD-7882-4609-B823-4E2255D6BF6D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171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5.5</v>
      </c>
      <c r="E12" s="30">
        <f>ROUND(C12*D12,2)</f>
        <v>38.5</v>
      </c>
      <c r="F12" s="16">
        <v>0</v>
      </c>
      <c r="G12" s="30">
        <f>ROUND(E12*F12,2)</f>
        <v>0</v>
      </c>
      <c r="H12" s="30">
        <f>ROUND(E12-G12,2)</f>
        <v>38.5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4</v>
      </c>
      <c r="E17" s="30">
        <f>ROUND(C17*D17,2)</f>
        <v>114.52</v>
      </c>
      <c r="F17" s="16">
        <v>0</v>
      </c>
      <c r="G17" s="30">
        <f>ROUND(E17*F17,2)</f>
        <v>0</v>
      </c>
      <c r="H17" s="30">
        <f>ROUND(E17-G17,2)</f>
        <v>114.52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0.75</v>
      </c>
      <c r="E18" s="30">
        <f>ROUND(C18*D18,2)</f>
        <v>9.6999999999999993</v>
      </c>
      <c r="F18" s="16">
        <v>0</v>
      </c>
      <c r="G18" s="30">
        <f>ROUND(E18*F18,2)</f>
        <v>0</v>
      </c>
      <c r="H18" s="30">
        <f>ROUND(E18-G18,2)</f>
        <v>9.6999999999999993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433</v>
      </c>
      <c r="B20" s="14" t="s">
        <v>18</v>
      </c>
      <c r="C20" s="15">
        <v>2.5099999999999998</v>
      </c>
      <c r="D20" s="14">
        <v>10</v>
      </c>
      <c r="E20" s="30">
        <f>ROUND(C20*D20,2)</f>
        <v>25.1</v>
      </c>
      <c r="F20" s="16">
        <v>0</v>
      </c>
      <c r="G20" s="30">
        <f>ROUND(E20*F20,2)</f>
        <v>0</v>
      </c>
      <c r="H20" s="30">
        <f>ROUND(E20-G20,2)</f>
        <v>25.1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80</v>
      </c>
      <c r="E22" s="30">
        <f t="shared" ref="E22:E29" si="0">ROUND(C22*D22,2)</f>
        <v>8.8000000000000007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8.8000000000000007</v>
      </c>
    </row>
    <row r="23" spans="1:8" x14ac:dyDescent="0.25">
      <c r="A23" s="14" t="s">
        <v>139</v>
      </c>
      <c r="B23" s="14" t="s">
        <v>26</v>
      </c>
      <c r="C23" s="15">
        <v>2.64</v>
      </c>
      <c r="D23" s="14">
        <v>2</v>
      </c>
      <c r="E23" s="30">
        <f t="shared" si="0"/>
        <v>5.28</v>
      </c>
      <c r="F23" s="16">
        <v>0</v>
      </c>
      <c r="G23" s="30">
        <f t="shared" si="1"/>
        <v>0</v>
      </c>
      <c r="H23" s="30">
        <f t="shared" si="2"/>
        <v>5.28</v>
      </c>
    </row>
    <row r="24" spans="1:8" x14ac:dyDescent="0.25">
      <c r="A24" s="14" t="s">
        <v>175</v>
      </c>
      <c r="B24" s="14" t="s">
        <v>26</v>
      </c>
      <c r="C24" s="15">
        <v>18</v>
      </c>
      <c r="D24" s="14">
        <v>1</v>
      </c>
      <c r="E24" s="30">
        <f t="shared" si="0"/>
        <v>18</v>
      </c>
      <c r="F24" s="16">
        <v>0</v>
      </c>
      <c r="G24" s="30">
        <f t="shared" si="1"/>
        <v>0</v>
      </c>
      <c r="H24" s="30">
        <f t="shared" si="2"/>
        <v>18</v>
      </c>
    </row>
    <row r="25" spans="1:8" x14ac:dyDescent="0.25">
      <c r="A25" s="14" t="s">
        <v>176</v>
      </c>
      <c r="B25" s="14" t="s">
        <v>18</v>
      </c>
      <c r="C25" s="15">
        <v>5.99</v>
      </c>
      <c r="D25" s="14">
        <v>2</v>
      </c>
      <c r="E25" s="30">
        <f t="shared" si="0"/>
        <v>11.98</v>
      </c>
      <c r="F25" s="16">
        <v>0</v>
      </c>
      <c r="G25" s="30">
        <f t="shared" si="1"/>
        <v>0</v>
      </c>
      <c r="H25" s="30">
        <f t="shared" si="2"/>
        <v>11.98</v>
      </c>
    </row>
    <row r="26" spans="1:8" x14ac:dyDescent="0.25">
      <c r="A26" s="14" t="s">
        <v>177</v>
      </c>
      <c r="B26" s="14" t="s">
        <v>18</v>
      </c>
      <c r="C26" s="15">
        <v>45.5</v>
      </c>
      <c r="D26" s="14">
        <v>0.5</v>
      </c>
      <c r="E26" s="30">
        <f t="shared" si="0"/>
        <v>22.75</v>
      </c>
      <c r="F26" s="16">
        <v>0</v>
      </c>
      <c r="G26" s="30">
        <f t="shared" si="1"/>
        <v>0</v>
      </c>
      <c r="H26" s="30">
        <f t="shared" si="2"/>
        <v>22.75</v>
      </c>
    </row>
    <row r="27" spans="1:8" x14ac:dyDescent="0.25">
      <c r="A27" s="14" t="s">
        <v>178</v>
      </c>
      <c r="B27" s="14" t="s">
        <v>26</v>
      </c>
      <c r="C27" s="15">
        <v>14.83</v>
      </c>
      <c r="D27" s="14">
        <v>2.69</v>
      </c>
      <c r="E27" s="30">
        <f t="shared" si="0"/>
        <v>39.89</v>
      </c>
      <c r="F27" s="16">
        <v>0</v>
      </c>
      <c r="G27" s="30">
        <f t="shared" si="1"/>
        <v>0</v>
      </c>
      <c r="H27" s="30">
        <f t="shared" si="2"/>
        <v>39.89</v>
      </c>
    </row>
    <row r="28" spans="1:8" x14ac:dyDescent="0.25">
      <c r="A28" s="14" t="s">
        <v>179</v>
      </c>
      <c r="B28" s="14" t="s">
        <v>18</v>
      </c>
      <c r="C28" s="15">
        <v>21.96</v>
      </c>
      <c r="D28" s="14">
        <v>0.75</v>
      </c>
      <c r="E28" s="30">
        <f t="shared" si="0"/>
        <v>16.47</v>
      </c>
      <c r="F28" s="16">
        <v>0</v>
      </c>
      <c r="G28" s="30">
        <f t="shared" si="1"/>
        <v>0</v>
      </c>
      <c r="H28" s="30">
        <f t="shared" si="2"/>
        <v>16.47</v>
      </c>
    </row>
    <row r="29" spans="1:8" x14ac:dyDescent="0.25">
      <c r="A29" s="14" t="s">
        <v>180</v>
      </c>
      <c r="B29" s="14" t="s">
        <v>18</v>
      </c>
      <c r="C29" s="15">
        <v>2.56</v>
      </c>
      <c r="D29" s="14">
        <v>7.5</v>
      </c>
      <c r="E29" s="30">
        <f t="shared" si="0"/>
        <v>19.2</v>
      </c>
      <c r="F29" s="16">
        <v>0</v>
      </c>
      <c r="G29" s="30">
        <f t="shared" si="1"/>
        <v>0</v>
      </c>
      <c r="H29" s="30">
        <f t="shared" si="2"/>
        <v>19.2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181</v>
      </c>
      <c r="B31" s="14" t="s">
        <v>18</v>
      </c>
      <c r="C31" s="15">
        <v>2.74</v>
      </c>
      <c r="D31" s="14">
        <v>3</v>
      </c>
      <c r="E31" s="30">
        <f>ROUND(C31*D31,2)</f>
        <v>8.2200000000000006</v>
      </c>
      <c r="F31" s="16">
        <v>0</v>
      </c>
      <c r="G31" s="30">
        <f>ROUND(E31*F31,2)</f>
        <v>0</v>
      </c>
      <c r="H31" s="30">
        <f>ROUND(E31-G31,2)</f>
        <v>8.2200000000000006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182</v>
      </c>
      <c r="B33" s="14" t="s">
        <v>29</v>
      </c>
      <c r="C33" s="15">
        <v>0.32</v>
      </c>
      <c r="D33" s="14">
        <v>75</v>
      </c>
      <c r="E33" s="30">
        <f>ROUND(C33*D33,2)</f>
        <v>24</v>
      </c>
      <c r="F33" s="16">
        <v>0</v>
      </c>
      <c r="G33" s="30">
        <f>ROUND(E33*F33,2)</f>
        <v>0</v>
      </c>
      <c r="H33" s="30">
        <f>ROUND(E33-G33,2)</f>
        <v>24</v>
      </c>
    </row>
    <row r="34" spans="1:8" x14ac:dyDescent="0.25">
      <c r="A34" s="14" t="s">
        <v>183</v>
      </c>
      <c r="B34" s="14" t="s">
        <v>184</v>
      </c>
      <c r="C34" s="15">
        <v>0.28999999999999998</v>
      </c>
      <c r="D34" s="14">
        <v>88.6</v>
      </c>
      <c r="E34" s="30">
        <f>ROUND(C34*D34,2)</f>
        <v>25.69</v>
      </c>
      <c r="F34" s="16">
        <v>0</v>
      </c>
      <c r="G34" s="30">
        <f>ROUND(E34*F34,2)</f>
        <v>0</v>
      </c>
      <c r="H34" s="30">
        <f>ROUND(E34-G34,2)</f>
        <v>25.69</v>
      </c>
    </row>
    <row r="35" spans="1:8" x14ac:dyDescent="0.25">
      <c r="A35" s="14" t="s">
        <v>185</v>
      </c>
      <c r="B35" s="14" t="s">
        <v>29</v>
      </c>
      <c r="C35" s="15">
        <v>0.32</v>
      </c>
      <c r="D35" s="14">
        <v>13.6</v>
      </c>
      <c r="E35" s="30">
        <f>ROUND(C35*D35,2)</f>
        <v>4.3499999999999996</v>
      </c>
      <c r="F35" s="16">
        <v>0</v>
      </c>
      <c r="G35" s="30">
        <f>ROUND(E35*F35,2)</f>
        <v>0</v>
      </c>
      <c r="H35" s="30">
        <f>ROUND(E35-G35,2)</f>
        <v>4.3499999999999996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186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187</v>
      </c>
      <c r="B38" s="14" t="s">
        <v>26</v>
      </c>
      <c r="C38" s="15">
        <v>4.38</v>
      </c>
      <c r="D38" s="14">
        <v>1.5</v>
      </c>
      <c r="E38" s="30">
        <f>ROUND(C38*D38,2)</f>
        <v>6.57</v>
      </c>
      <c r="F38" s="16">
        <v>0</v>
      </c>
      <c r="G38" s="30">
        <f>ROUND(E38*F38,2)</f>
        <v>0</v>
      </c>
      <c r="H38" s="30">
        <f>ROUND(E38-G38,2)</f>
        <v>6.57</v>
      </c>
    </row>
    <row r="39" spans="1:8" x14ac:dyDescent="0.25">
      <c r="A39" s="14" t="s">
        <v>188</v>
      </c>
      <c r="B39" s="14" t="s">
        <v>26</v>
      </c>
      <c r="C39" s="15">
        <v>4.13</v>
      </c>
      <c r="D39" s="14">
        <v>0.5</v>
      </c>
      <c r="E39" s="30">
        <f>ROUND(C39*D39,2)</f>
        <v>2.0699999999999998</v>
      </c>
      <c r="F39" s="16">
        <v>0</v>
      </c>
      <c r="G39" s="30">
        <f>ROUND(E39*F39,2)</f>
        <v>0</v>
      </c>
      <c r="H39" s="30">
        <f>ROUND(E39-G39,2)</f>
        <v>2.0699999999999998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0.4</v>
      </c>
      <c r="E40" s="30">
        <f>ROUND(C40*D40,2)</f>
        <v>1.1399999999999999</v>
      </c>
      <c r="F40" s="16">
        <v>0</v>
      </c>
      <c r="G40" s="30">
        <f>ROUND(E40*F40,2)</f>
        <v>0</v>
      </c>
      <c r="H40" s="30">
        <f>ROUND(E40-G40,2)</f>
        <v>1.1399999999999999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194</v>
      </c>
      <c r="B49" s="14" t="s">
        <v>48</v>
      </c>
      <c r="C49" s="15">
        <v>4.5</v>
      </c>
      <c r="D49" s="14">
        <v>1</v>
      </c>
      <c r="E49" s="30">
        <f>ROUND(C49*D49,2)</f>
        <v>4.5</v>
      </c>
      <c r="F49" s="16">
        <v>0</v>
      </c>
      <c r="G49" s="30">
        <f>ROUND(E49*F49,2)</f>
        <v>0</v>
      </c>
      <c r="H49" s="30">
        <f>ROUND(E49-G49,2)</f>
        <v>4.5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195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15.27</v>
      </c>
      <c r="D55" s="14">
        <v>0.54759999999999998</v>
      </c>
      <c r="E55" s="30">
        <f>ROUND(C55*D55,2)</f>
        <v>8.36</v>
      </c>
      <c r="F55" s="16">
        <v>0</v>
      </c>
      <c r="G55" s="30">
        <f>ROUND(E55*F55,2)</f>
        <v>0</v>
      </c>
      <c r="H55" s="30">
        <f>ROUND(E55-G55,2)</f>
        <v>8.36</v>
      </c>
    </row>
    <row r="56" spans="1:8" x14ac:dyDescent="0.25">
      <c r="A56" s="14" t="s">
        <v>135</v>
      </c>
      <c r="B56" s="14" t="s">
        <v>39</v>
      </c>
      <c r="C56" s="15">
        <v>15.27</v>
      </c>
      <c r="D56" s="14">
        <v>0.2031</v>
      </c>
      <c r="E56" s="30">
        <f>ROUND(C56*D56,2)</f>
        <v>3.1</v>
      </c>
      <c r="F56" s="16">
        <v>0</v>
      </c>
      <c r="G56" s="30">
        <f>ROUND(E56*F56,2)</f>
        <v>0</v>
      </c>
      <c r="H56" s="30">
        <f>ROUND(E56-G56,2)</f>
        <v>3.1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3.5249999999999999</v>
      </c>
      <c r="E58" s="30">
        <f>ROUND(C58*D58,2)</f>
        <v>31.94</v>
      </c>
      <c r="F58" s="16">
        <v>0</v>
      </c>
      <c r="G58" s="30">
        <f>ROUND(E58*F58,2)</f>
        <v>0</v>
      </c>
      <c r="H58" s="30">
        <f>ROUND(E58-G58,2)</f>
        <v>31.94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1.5</v>
      </c>
      <c r="E63" s="30">
        <f>ROUND(C63*D63,2)</f>
        <v>13.59</v>
      </c>
      <c r="F63" s="16">
        <v>0</v>
      </c>
      <c r="G63" s="30">
        <f>ROUND(E63*F63,2)</f>
        <v>0</v>
      </c>
      <c r="H63" s="30">
        <f>ROUND(E63-G63,2)</f>
        <v>13.59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0.56330000000000002</v>
      </c>
      <c r="E64" s="30">
        <f>ROUND(C64*D64,2)</f>
        <v>8.59</v>
      </c>
      <c r="F64" s="16">
        <v>0</v>
      </c>
      <c r="G64" s="30">
        <f>ROUND(E64*F64,2)</f>
        <v>0</v>
      </c>
      <c r="H64" s="30">
        <f>ROUND(E64-G64,2)</f>
        <v>8.59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5.9885999999999999</v>
      </c>
      <c r="E66" s="30">
        <f>ROUND(C66*D66,2)</f>
        <v>14.13</v>
      </c>
      <c r="F66" s="16">
        <v>0</v>
      </c>
      <c r="G66" s="30">
        <f>ROUND(E66*F66,2)</f>
        <v>0</v>
      </c>
      <c r="H66" s="30">
        <f>ROUND(E66-G66,2)</f>
        <v>14.13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3.3975</v>
      </c>
      <c r="E67" s="30">
        <f>ROUND(C67*D67,2)</f>
        <v>8.02</v>
      </c>
      <c r="F67" s="16">
        <v>0</v>
      </c>
      <c r="G67" s="30">
        <f>ROUND(E67*F67,2)</f>
        <v>0</v>
      </c>
      <c r="H67" s="30">
        <f>ROUND(E67-G67,2)</f>
        <v>8.02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26.8827</v>
      </c>
      <c r="E68" s="30">
        <f>ROUND(C68*D68,2)</f>
        <v>63.44</v>
      </c>
      <c r="F68" s="16">
        <v>0</v>
      </c>
      <c r="G68" s="30">
        <f>ROUND(E68*F68,2)</f>
        <v>0</v>
      </c>
      <c r="H68" s="30">
        <f>ROUND(E68-G68,2)</f>
        <v>63.44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9.64</v>
      </c>
      <c r="D70" s="14">
        <v>1</v>
      </c>
      <c r="E70" s="30">
        <f>ROUND(C70*D70,2)</f>
        <v>9.64</v>
      </c>
      <c r="F70" s="16">
        <v>0</v>
      </c>
      <c r="G70" s="30">
        <f>ROUND(E70*F70,2)</f>
        <v>0</v>
      </c>
      <c r="H70" s="30">
        <f t="shared" ref="H70:H76" si="3">ROUND(E70-G70,2)</f>
        <v>9.64</v>
      </c>
    </row>
    <row r="71" spans="1:8" x14ac:dyDescent="0.25">
      <c r="A71" s="14" t="s">
        <v>38</v>
      </c>
      <c r="B71" s="14" t="s">
        <v>48</v>
      </c>
      <c r="C71" s="15">
        <v>3.91</v>
      </c>
      <c r="D71" s="14">
        <v>1</v>
      </c>
      <c r="E71" s="30">
        <f>ROUND(C71*D71,2)</f>
        <v>3.91</v>
      </c>
      <c r="F71" s="16">
        <v>0</v>
      </c>
      <c r="G71" s="30">
        <f>ROUND(E71*F71,2)</f>
        <v>0</v>
      </c>
      <c r="H71" s="30">
        <f t="shared" si="3"/>
        <v>3.91</v>
      </c>
    </row>
    <row r="72" spans="1:8" x14ac:dyDescent="0.25">
      <c r="A72" s="14" t="s">
        <v>135</v>
      </c>
      <c r="B72" s="14" t="s">
        <v>48</v>
      </c>
      <c r="C72" s="15">
        <v>8.75</v>
      </c>
      <c r="D72" s="14">
        <v>1</v>
      </c>
      <c r="E72" s="30">
        <f>ROUND(C72*D72,2)</f>
        <v>8.75</v>
      </c>
      <c r="F72" s="16">
        <v>0</v>
      </c>
      <c r="G72" s="30">
        <f>ROUND(E72*F72,2)</f>
        <v>0</v>
      </c>
      <c r="H72" s="30">
        <f t="shared" si="3"/>
        <v>8.75</v>
      </c>
    </row>
    <row r="73" spans="1:8" x14ac:dyDescent="0.25">
      <c r="A73" s="14" t="s">
        <v>196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10.17</v>
      </c>
      <c r="D74" s="9">
        <v>1</v>
      </c>
      <c r="E74" s="28">
        <f>ROUND(C74*D74,2)</f>
        <v>10.17</v>
      </c>
      <c r="F74" s="11">
        <v>0</v>
      </c>
      <c r="G74" s="28">
        <f>ROUND(E74*F74,2)</f>
        <v>0</v>
      </c>
      <c r="H74" s="28">
        <f t="shared" si="3"/>
        <v>10.17</v>
      </c>
    </row>
    <row r="75" spans="1:8" x14ac:dyDescent="0.25">
      <c r="A75" s="7" t="s">
        <v>50</v>
      </c>
      <c r="C75" s="30"/>
      <c r="E75" s="30">
        <f>SUM(E12:E74)</f>
        <v>815.48000000000013</v>
      </c>
      <c r="G75" s="12">
        <f>SUM(G12:G74)</f>
        <v>0</v>
      </c>
      <c r="H75" s="12">
        <f t="shared" si="3"/>
        <v>815.48</v>
      </c>
    </row>
    <row r="76" spans="1:8" x14ac:dyDescent="0.25">
      <c r="A76" s="7" t="s">
        <v>51</v>
      </c>
      <c r="C76" s="30"/>
      <c r="E76" s="30">
        <f>+E8-E75</f>
        <v>112.51999999999987</v>
      </c>
      <c r="G76" s="12">
        <f>+G8-G75</f>
        <v>0</v>
      </c>
      <c r="H76" s="12">
        <f t="shared" si="3"/>
        <v>112.52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18.850000000000001</v>
      </c>
      <c r="D79" s="14">
        <v>1</v>
      </c>
      <c r="E79" s="30">
        <f>ROUND(C79*D79,2)</f>
        <v>18.850000000000001</v>
      </c>
      <c r="F79" s="16">
        <v>0</v>
      </c>
      <c r="G79" s="30">
        <f>ROUND(E79*F79,2)</f>
        <v>0</v>
      </c>
      <c r="H79" s="30">
        <f t="shared" ref="H79:H85" si="4">ROUND(E79-G79,2)</f>
        <v>18.850000000000001</v>
      </c>
    </row>
    <row r="80" spans="1:8" x14ac:dyDescent="0.25">
      <c r="A80" s="14" t="s">
        <v>38</v>
      </c>
      <c r="B80" s="14" t="s">
        <v>48</v>
      </c>
      <c r="C80" s="15">
        <v>23.08</v>
      </c>
      <c r="D80" s="14">
        <v>1</v>
      </c>
      <c r="E80" s="30">
        <f>ROUND(C80*D80,2)</f>
        <v>23.08</v>
      </c>
      <c r="F80" s="16">
        <v>0</v>
      </c>
      <c r="G80" s="30">
        <f>ROUND(E80*F80,2)</f>
        <v>0</v>
      </c>
      <c r="H80" s="30">
        <f t="shared" si="4"/>
        <v>23.08</v>
      </c>
    </row>
    <row r="81" spans="1:8" x14ac:dyDescent="0.25">
      <c r="A81" s="14" t="s">
        <v>135</v>
      </c>
      <c r="B81" s="14" t="s">
        <v>48</v>
      </c>
      <c r="C81" s="15">
        <v>32.479999999999997</v>
      </c>
      <c r="D81" s="14">
        <v>1</v>
      </c>
      <c r="E81" s="30">
        <f>ROUND(C81*D81,2)</f>
        <v>32.479999999999997</v>
      </c>
      <c r="F81" s="16">
        <v>0</v>
      </c>
      <c r="G81" s="30">
        <f>ROUND(E81*F81,2)</f>
        <v>0</v>
      </c>
      <c r="H81" s="30">
        <f t="shared" si="4"/>
        <v>32.479999999999997</v>
      </c>
    </row>
    <row r="82" spans="1:8" x14ac:dyDescent="0.25">
      <c r="A82" s="9" t="s">
        <v>196</v>
      </c>
      <c r="B82" s="9" t="s">
        <v>48</v>
      </c>
      <c r="C82" s="10">
        <v>40.090000000000003</v>
      </c>
      <c r="D82" s="9">
        <v>1</v>
      </c>
      <c r="E82" s="28">
        <f>ROUND(C82*D82,2)</f>
        <v>40.090000000000003</v>
      </c>
      <c r="F82" s="11">
        <v>0</v>
      </c>
      <c r="G82" s="28">
        <f>ROUND(E82*F82,2)</f>
        <v>0</v>
      </c>
      <c r="H82" s="28">
        <f t="shared" si="4"/>
        <v>40.090000000000003</v>
      </c>
    </row>
    <row r="83" spans="1:8" x14ac:dyDescent="0.25">
      <c r="A83" s="7" t="s">
        <v>53</v>
      </c>
      <c r="C83" s="30"/>
      <c r="E83" s="30">
        <f>SUM(E79:E82)</f>
        <v>114.5</v>
      </c>
      <c r="G83" s="12">
        <f>SUM(G79:G82)</f>
        <v>0</v>
      </c>
      <c r="H83" s="12">
        <f t="shared" si="4"/>
        <v>114.5</v>
      </c>
    </row>
    <row r="84" spans="1:8" x14ac:dyDescent="0.25">
      <c r="A84" s="7" t="s">
        <v>54</v>
      </c>
      <c r="C84" s="30"/>
      <c r="E84" s="30">
        <f>+E75+E83</f>
        <v>929.98000000000013</v>
      </c>
      <c r="G84" s="12">
        <f>+G75+G83</f>
        <v>0</v>
      </c>
      <c r="H84" s="12">
        <f t="shared" si="4"/>
        <v>929.98</v>
      </c>
    </row>
    <row r="85" spans="1:8" x14ac:dyDescent="0.25">
      <c r="A85" s="7" t="s">
        <v>55</v>
      </c>
      <c r="C85" s="30"/>
      <c r="E85" s="30">
        <f>+E8-E84</f>
        <v>-1.9800000000001319</v>
      </c>
      <c r="G85" s="12">
        <f>+G8-G84</f>
        <v>0</v>
      </c>
      <c r="H85" s="12">
        <f t="shared" si="4"/>
        <v>-1.98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2" spans="1:8" x14ac:dyDescent="0.25">
      <c r="C92" s="30"/>
      <c r="E92" s="30"/>
    </row>
    <row r="93" spans="1:8" x14ac:dyDescent="0.25">
      <c r="C93" s="30"/>
      <c r="E93" s="30"/>
    </row>
    <row r="94" spans="1:8" x14ac:dyDescent="0.25">
      <c r="C94" s="30"/>
      <c r="E94" s="30"/>
    </row>
    <row r="95" spans="1:8" x14ac:dyDescent="0.25">
      <c r="C95" s="30"/>
      <c r="E95" s="30"/>
    </row>
    <row r="96" spans="1:8" x14ac:dyDescent="0.25">
      <c r="C96" s="30"/>
      <c r="E96" s="30"/>
    </row>
    <row r="97" spans="1:5" x14ac:dyDescent="0.25">
      <c r="C97" s="30"/>
      <c r="E97" s="30"/>
    </row>
    <row r="98" spans="1:5" x14ac:dyDescent="0.25">
      <c r="C98" s="30"/>
      <c r="E98" s="30"/>
    </row>
    <row r="99" spans="1:5" x14ac:dyDescent="0.25">
      <c r="A99" s="7" t="s">
        <v>50</v>
      </c>
      <c r="E99" s="34">
        <f>VLOOKUP(A99,$A$1:$H$98,5,FALSE)</f>
        <v>815.48000000000013</v>
      </c>
    </row>
    <row r="100" spans="1:5" x14ac:dyDescent="0.25">
      <c r="A100" s="7" t="s">
        <v>301</v>
      </c>
      <c r="E100" s="34">
        <f>VLOOKUP(A100,$A$1:$H$98,5,FALSE)</f>
        <v>114.5</v>
      </c>
    </row>
    <row r="101" spans="1:5" x14ac:dyDescent="0.25">
      <c r="A101" s="7" t="s">
        <v>302</v>
      </c>
      <c r="E101" s="34">
        <f>VLOOKUP(A101,$A$1:$H$98,5,FALSE)</f>
        <v>929.98000000000013</v>
      </c>
    </row>
    <row r="102" spans="1:5" x14ac:dyDescent="0.25">
      <c r="A102" s="7" t="s">
        <v>55</v>
      </c>
      <c r="E102" s="34">
        <f t="shared" ref="E102" si="5">VLOOKUP(A102,$A$1:$H$98,5,FALSE)</f>
        <v>-1.9800000000001319</v>
      </c>
    </row>
    <row r="104" spans="1:5" x14ac:dyDescent="0.25">
      <c r="A104" s="7" t="s">
        <v>263</v>
      </c>
      <c r="D104" s="39" t="s">
        <v>264</v>
      </c>
    </row>
    <row r="105" spans="1:5" x14ac:dyDescent="0.25">
      <c r="B105" s="34">
        <f>E102</f>
        <v>-1.9800000000001319</v>
      </c>
      <c r="E105" s="34">
        <f>E102</f>
        <v>-1.9800000000001319</v>
      </c>
    </row>
    <row r="106" spans="1:5" x14ac:dyDescent="0.25">
      <c r="A106">
        <f>A107-Calculator!$B$15</f>
        <v>205</v>
      </c>
      <c r="B106">
        <f t="dataTable" ref="B106:B112" dt2D="0" dtr="0" r1="D7" ca="1"/>
        <v>225.26999999999987</v>
      </c>
      <c r="D106">
        <f>D107-Calculator!$B$27</f>
        <v>145</v>
      </c>
      <c r="E106">
        <f t="dataTable" ref="E106:E112" dt2D="0" dtr="0" r1="D7"/>
        <v>-77.730000000000132</v>
      </c>
    </row>
    <row r="107" spans="1:5" x14ac:dyDescent="0.25">
      <c r="A107">
        <f>A108-Calculator!$B$15</f>
        <v>210</v>
      </c>
      <c r="B107">
        <v>250.51999999999987</v>
      </c>
      <c r="D107">
        <f>D108-Calculator!$B$27</f>
        <v>150</v>
      </c>
      <c r="E107">
        <v>-52.480000000000132</v>
      </c>
    </row>
    <row r="108" spans="1:5" x14ac:dyDescent="0.25">
      <c r="A108">
        <f>A109-Calculator!$B$15</f>
        <v>215</v>
      </c>
      <c r="B108">
        <v>275.76999999999987</v>
      </c>
      <c r="D108">
        <f>D109-Calculator!$B$27</f>
        <v>155</v>
      </c>
      <c r="E108">
        <v>-27.230000000000132</v>
      </c>
    </row>
    <row r="109" spans="1:5" x14ac:dyDescent="0.25">
      <c r="A109">
        <f>Calculator!B10</f>
        <v>220</v>
      </c>
      <c r="B109">
        <v>301.01999999999987</v>
      </c>
      <c r="D109">
        <f>Calculator!B22</f>
        <v>160</v>
      </c>
      <c r="E109">
        <v>-1.9800000000001319</v>
      </c>
    </row>
    <row r="110" spans="1:5" x14ac:dyDescent="0.25">
      <c r="A110">
        <f>A109+Calculator!$B$15</f>
        <v>225</v>
      </c>
      <c r="B110">
        <v>326.26999999999987</v>
      </c>
      <c r="D110">
        <f>D109+Calculator!$B$27</f>
        <v>165</v>
      </c>
      <c r="E110">
        <v>23.269999999999868</v>
      </c>
    </row>
    <row r="111" spans="1:5" x14ac:dyDescent="0.25">
      <c r="A111">
        <f>A110+Calculator!$B$15</f>
        <v>230</v>
      </c>
      <c r="B111">
        <v>351.51999999999987</v>
      </c>
      <c r="D111">
        <f>D110+Calculator!$B$27</f>
        <v>170</v>
      </c>
      <c r="E111">
        <v>48.519999999999868</v>
      </c>
    </row>
    <row r="112" spans="1:5" x14ac:dyDescent="0.25">
      <c r="A112">
        <f>A111+Calculator!$B$15</f>
        <v>235</v>
      </c>
      <c r="B112">
        <v>376.76999999999987</v>
      </c>
      <c r="D112">
        <f>D111+Calculator!$B$27</f>
        <v>175</v>
      </c>
      <c r="E112">
        <v>73.769999999999868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2F65-C7FF-46A1-8CEF-C8EF8CE4973D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5.5</v>
      </c>
      <c r="E12" s="30">
        <f>ROUND(C12*D12,2)</f>
        <v>38.5</v>
      </c>
      <c r="F12" s="16">
        <v>0</v>
      </c>
      <c r="G12" s="30">
        <f>ROUND(E12*F12,2)</f>
        <v>0</v>
      </c>
      <c r="H12" s="30">
        <f>ROUND(E12-G12,2)</f>
        <v>38.5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4</v>
      </c>
      <c r="E17" s="30">
        <f>ROUND(C17*D17,2)</f>
        <v>114.52</v>
      </c>
      <c r="F17" s="16">
        <v>0</v>
      </c>
      <c r="G17" s="30">
        <f>ROUND(E17*F17,2)</f>
        <v>0</v>
      </c>
      <c r="H17" s="30">
        <f>ROUND(E17-G17,2)</f>
        <v>114.52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0.75</v>
      </c>
      <c r="E18" s="30">
        <f>ROUND(C18*D18,2)</f>
        <v>9.6999999999999993</v>
      </c>
      <c r="F18" s="16">
        <v>0</v>
      </c>
      <c r="G18" s="30">
        <f>ROUND(E18*F18,2)</f>
        <v>0</v>
      </c>
      <c r="H18" s="30">
        <f>ROUND(E18-G18,2)</f>
        <v>9.6999999999999993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433</v>
      </c>
      <c r="B20" s="14" t="s">
        <v>18</v>
      </c>
      <c r="C20" s="15">
        <v>2.5099999999999998</v>
      </c>
      <c r="D20" s="14">
        <v>10</v>
      </c>
      <c r="E20" s="30">
        <f>ROUND(C20*D20,2)</f>
        <v>25.1</v>
      </c>
      <c r="F20" s="16">
        <v>0</v>
      </c>
      <c r="G20" s="30">
        <f>ROUND(E20*F20,2)</f>
        <v>0</v>
      </c>
      <c r="H20" s="30">
        <f>ROUND(E20-G20,2)</f>
        <v>25.1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80</v>
      </c>
      <c r="E22" s="30">
        <f t="shared" ref="E22:E29" si="0">ROUND(C22*D22,2)</f>
        <v>8.8000000000000007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8.8000000000000007</v>
      </c>
    </row>
    <row r="23" spans="1:8" x14ac:dyDescent="0.25">
      <c r="A23" s="14" t="s">
        <v>139</v>
      </c>
      <c r="B23" s="14" t="s">
        <v>26</v>
      </c>
      <c r="C23" s="15">
        <v>2.64</v>
      </c>
      <c r="D23" s="14">
        <v>2</v>
      </c>
      <c r="E23" s="30">
        <f t="shared" si="0"/>
        <v>5.28</v>
      </c>
      <c r="F23" s="16">
        <v>0</v>
      </c>
      <c r="G23" s="30">
        <f t="shared" si="1"/>
        <v>0</v>
      </c>
      <c r="H23" s="30">
        <f t="shared" si="2"/>
        <v>5.28</v>
      </c>
    </row>
    <row r="24" spans="1:8" x14ac:dyDescent="0.25">
      <c r="A24" s="14" t="s">
        <v>175</v>
      </c>
      <c r="B24" s="14" t="s">
        <v>26</v>
      </c>
      <c r="C24" s="15">
        <v>18</v>
      </c>
      <c r="D24" s="14">
        <v>1</v>
      </c>
      <c r="E24" s="30">
        <f t="shared" si="0"/>
        <v>18</v>
      </c>
      <c r="F24" s="16">
        <v>0</v>
      </c>
      <c r="G24" s="30">
        <f t="shared" si="1"/>
        <v>0</v>
      </c>
      <c r="H24" s="30">
        <f t="shared" si="2"/>
        <v>18</v>
      </c>
    </row>
    <row r="25" spans="1:8" x14ac:dyDescent="0.25">
      <c r="A25" s="14" t="s">
        <v>176</v>
      </c>
      <c r="B25" s="14" t="s">
        <v>18</v>
      </c>
      <c r="C25" s="15">
        <v>5.99</v>
      </c>
      <c r="D25" s="14">
        <v>2</v>
      </c>
      <c r="E25" s="30">
        <f t="shared" si="0"/>
        <v>11.98</v>
      </c>
      <c r="F25" s="16">
        <v>0</v>
      </c>
      <c r="G25" s="30">
        <f t="shared" si="1"/>
        <v>0</v>
      </c>
      <c r="H25" s="30">
        <f t="shared" si="2"/>
        <v>11.98</v>
      </c>
    </row>
    <row r="26" spans="1:8" x14ac:dyDescent="0.25">
      <c r="A26" s="14" t="s">
        <v>177</v>
      </c>
      <c r="B26" s="14" t="s">
        <v>18</v>
      </c>
      <c r="C26" s="15">
        <v>45.5</v>
      </c>
      <c r="D26" s="14">
        <v>0.5</v>
      </c>
      <c r="E26" s="30">
        <f t="shared" si="0"/>
        <v>22.75</v>
      </c>
      <c r="F26" s="16">
        <v>0</v>
      </c>
      <c r="G26" s="30">
        <f t="shared" si="1"/>
        <v>0</v>
      </c>
      <c r="H26" s="30">
        <f t="shared" si="2"/>
        <v>22.75</v>
      </c>
    </row>
    <row r="27" spans="1:8" x14ac:dyDescent="0.25">
      <c r="A27" s="14" t="s">
        <v>178</v>
      </c>
      <c r="B27" s="14" t="s">
        <v>26</v>
      </c>
      <c r="C27" s="15">
        <v>14.83</v>
      </c>
      <c r="D27" s="14">
        <v>2.69</v>
      </c>
      <c r="E27" s="30">
        <f t="shared" si="0"/>
        <v>39.89</v>
      </c>
      <c r="F27" s="16">
        <v>0</v>
      </c>
      <c r="G27" s="30">
        <f t="shared" si="1"/>
        <v>0</v>
      </c>
      <c r="H27" s="30">
        <f t="shared" si="2"/>
        <v>39.89</v>
      </c>
    </row>
    <row r="28" spans="1:8" x14ac:dyDescent="0.25">
      <c r="A28" s="14" t="s">
        <v>179</v>
      </c>
      <c r="B28" s="14" t="s">
        <v>18</v>
      </c>
      <c r="C28" s="15">
        <v>21.96</v>
      </c>
      <c r="D28" s="14">
        <v>0.75</v>
      </c>
      <c r="E28" s="30">
        <f t="shared" si="0"/>
        <v>16.47</v>
      </c>
      <c r="F28" s="16">
        <v>0</v>
      </c>
      <c r="G28" s="30">
        <f t="shared" si="1"/>
        <v>0</v>
      </c>
      <c r="H28" s="30">
        <f t="shared" si="2"/>
        <v>16.47</v>
      </c>
    </row>
    <row r="29" spans="1:8" x14ac:dyDescent="0.25">
      <c r="A29" s="14" t="s">
        <v>180</v>
      </c>
      <c r="B29" s="14" t="s">
        <v>18</v>
      </c>
      <c r="C29" s="15">
        <v>2.56</v>
      </c>
      <c r="D29" s="14">
        <v>7.5</v>
      </c>
      <c r="E29" s="30">
        <f t="shared" si="0"/>
        <v>19.2</v>
      </c>
      <c r="F29" s="16">
        <v>0</v>
      </c>
      <c r="G29" s="30">
        <f t="shared" si="1"/>
        <v>0</v>
      </c>
      <c r="H29" s="30">
        <f t="shared" si="2"/>
        <v>19.2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181</v>
      </c>
      <c r="B31" s="14" t="s">
        <v>18</v>
      </c>
      <c r="C31" s="15">
        <v>2.74</v>
      </c>
      <c r="D31" s="14">
        <v>3</v>
      </c>
      <c r="E31" s="30">
        <f>ROUND(C31*D31,2)</f>
        <v>8.2200000000000006</v>
      </c>
      <c r="F31" s="16">
        <v>0</v>
      </c>
      <c r="G31" s="30">
        <f>ROUND(E31*F31,2)</f>
        <v>0</v>
      </c>
      <c r="H31" s="30">
        <f>ROUND(E31-G31,2)</f>
        <v>8.2200000000000006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182</v>
      </c>
      <c r="B33" s="14" t="s">
        <v>29</v>
      </c>
      <c r="C33" s="15">
        <v>0.32</v>
      </c>
      <c r="D33" s="14">
        <v>75</v>
      </c>
      <c r="E33" s="30">
        <f>ROUND(C33*D33,2)</f>
        <v>24</v>
      </c>
      <c r="F33" s="16">
        <v>0</v>
      </c>
      <c r="G33" s="30">
        <f>ROUND(E33*F33,2)</f>
        <v>0</v>
      </c>
      <c r="H33" s="30">
        <f>ROUND(E33-G33,2)</f>
        <v>24</v>
      </c>
    </row>
    <row r="34" spans="1:8" x14ac:dyDescent="0.25">
      <c r="A34" s="14" t="s">
        <v>183</v>
      </c>
      <c r="B34" s="14" t="s">
        <v>184</v>
      </c>
      <c r="C34" s="15">
        <v>0.28999999999999998</v>
      </c>
      <c r="D34" s="14">
        <v>88.6</v>
      </c>
      <c r="E34" s="30">
        <f>ROUND(C34*D34,2)</f>
        <v>25.69</v>
      </c>
      <c r="F34" s="16">
        <v>0</v>
      </c>
      <c r="G34" s="30">
        <f>ROUND(E34*F34,2)</f>
        <v>0</v>
      </c>
      <c r="H34" s="30">
        <f>ROUND(E34-G34,2)</f>
        <v>25.69</v>
      </c>
    </row>
    <row r="35" spans="1:8" x14ac:dyDescent="0.25">
      <c r="A35" s="14" t="s">
        <v>185</v>
      </c>
      <c r="B35" s="14" t="s">
        <v>29</v>
      </c>
      <c r="C35" s="15">
        <v>0.32</v>
      </c>
      <c r="D35" s="14">
        <v>13.6</v>
      </c>
      <c r="E35" s="30">
        <f>ROUND(C35*D35,2)</f>
        <v>4.3499999999999996</v>
      </c>
      <c r="F35" s="16">
        <v>0</v>
      </c>
      <c r="G35" s="30">
        <f>ROUND(E35*F35,2)</f>
        <v>0</v>
      </c>
      <c r="H35" s="30">
        <f>ROUND(E35-G35,2)</f>
        <v>4.3499999999999996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187</v>
      </c>
      <c r="B37" s="14" t="s">
        <v>26</v>
      </c>
      <c r="C37" s="15">
        <v>4.38</v>
      </c>
      <c r="D37" s="14">
        <v>1.5</v>
      </c>
      <c r="E37" s="30">
        <f>ROUND(C37*D37,2)</f>
        <v>6.57</v>
      </c>
      <c r="F37" s="16">
        <v>0</v>
      </c>
      <c r="G37" s="30">
        <f>ROUND(E37*F37,2)</f>
        <v>0</v>
      </c>
      <c r="H37" s="30">
        <f>ROUND(E37-G37,2)</f>
        <v>6.57</v>
      </c>
    </row>
    <row r="38" spans="1:8" x14ac:dyDescent="0.25">
      <c r="A38" s="14" t="s">
        <v>186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188</v>
      </c>
      <c r="B39" s="14" t="s">
        <v>26</v>
      </c>
      <c r="C39" s="15">
        <v>4.13</v>
      </c>
      <c r="D39" s="14">
        <v>0.5</v>
      </c>
      <c r="E39" s="30">
        <f>ROUND(C39*D39,2)</f>
        <v>2.0699999999999998</v>
      </c>
      <c r="F39" s="16">
        <v>0</v>
      </c>
      <c r="G39" s="30">
        <f>ROUND(E39*F39,2)</f>
        <v>0</v>
      </c>
      <c r="H39" s="30">
        <f>ROUND(E39-G39,2)</f>
        <v>2.0699999999999998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0.4</v>
      </c>
      <c r="E40" s="30">
        <f>ROUND(C40*D40,2)</f>
        <v>1.1399999999999999</v>
      </c>
      <c r="F40" s="16">
        <v>0</v>
      </c>
      <c r="G40" s="30">
        <f>ROUND(E40*F40,2)</f>
        <v>0</v>
      </c>
      <c r="H40" s="30">
        <f>ROUND(E40-G40,2)</f>
        <v>1.1399999999999999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194</v>
      </c>
      <c r="B49" s="14" t="s">
        <v>48</v>
      </c>
      <c r="C49" s="15">
        <v>4.5</v>
      </c>
      <c r="D49" s="14">
        <v>0.5</v>
      </c>
      <c r="E49" s="30">
        <f>ROUND(C49*D49,2)</f>
        <v>2.25</v>
      </c>
      <c r="F49" s="16">
        <v>0</v>
      </c>
      <c r="G49" s="30">
        <f>ROUND(E49*F49,2)</f>
        <v>0</v>
      </c>
      <c r="H49" s="30">
        <f>ROUND(E49-G49,2)</f>
        <v>2.25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195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15.27</v>
      </c>
      <c r="D55" s="14">
        <v>0.5</v>
      </c>
      <c r="E55" s="30">
        <f>ROUND(C55*D55,2)</f>
        <v>7.64</v>
      </c>
      <c r="F55" s="16">
        <v>0</v>
      </c>
      <c r="G55" s="30">
        <f>ROUND(E55*F55,2)</f>
        <v>0</v>
      </c>
      <c r="H55" s="30">
        <f>ROUND(E55-G55,2)</f>
        <v>7.64</v>
      </c>
    </row>
    <row r="56" spans="1:8" x14ac:dyDescent="0.25">
      <c r="A56" s="14" t="s">
        <v>135</v>
      </c>
      <c r="B56" s="14" t="s">
        <v>39</v>
      </c>
      <c r="C56" s="15">
        <v>15.27</v>
      </c>
      <c r="D56" s="14">
        <v>0.17599999999999999</v>
      </c>
      <c r="E56" s="30">
        <f>ROUND(C56*D56,2)</f>
        <v>2.69</v>
      </c>
      <c r="F56" s="16">
        <v>0</v>
      </c>
      <c r="G56" s="30">
        <f>ROUND(E56*F56,2)</f>
        <v>0</v>
      </c>
      <c r="H56" s="30">
        <f>ROUND(E56-G56,2)</f>
        <v>2.69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2.375</v>
      </c>
      <c r="E58" s="30">
        <f>ROUND(C58*D58,2)</f>
        <v>21.52</v>
      </c>
      <c r="F58" s="16">
        <v>0</v>
      </c>
      <c r="G58" s="30">
        <f>ROUND(E58*F58,2)</f>
        <v>0</v>
      </c>
      <c r="H58" s="30">
        <f>ROUND(E58-G58,2)</f>
        <v>21.52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0.53900000000000003</v>
      </c>
      <c r="E64" s="30">
        <f>ROUND(C64*D64,2)</f>
        <v>8.2200000000000006</v>
      </c>
      <c r="F64" s="16">
        <v>0</v>
      </c>
      <c r="G64" s="30">
        <f>ROUND(E64*F64,2)</f>
        <v>0</v>
      </c>
      <c r="H64" s="30">
        <f>ROUND(E64-G64,2)</f>
        <v>8.2200000000000006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5.5720000000000001</v>
      </c>
      <c r="E66" s="30">
        <f>ROUND(C66*D66,2)</f>
        <v>13.15</v>
      </c>
      <c r="F66" s="16">
        <v>0</v>
      </c>
      <c r="G66" s="30">
        <f>ROUND(E66*F66,2)</f>
        <v>0</v>
      </c>
      <c r="H66" s="30">
        <f>ROUND(E66-G66,2)</f>
        <v>13.15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2.9445000000000001</v>
      </c>
      <c r="E67" s="30">
        <f>ROUND(C67*D67,2)</f>
        <v>6.95</v>
      </c>
      <c r="F67" s="16">
        <v>0</v>
      </c>
      <c r="G67" s="30">
        <f>ROUND(E67*F67,2)</f>
        <v>0</v>
      </c>
      <c r="H67" s="30">
        <f>ROUND(E67-G67,2)</f>
        <v>6.95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21.995000000000001</v>
      </c>
      <c r="E68" s="30">
        <f>ROUND(C68*D68,2)</f>
        <v>51.91</v>
      </c>
      <c r="F68" s="16">
        <v>0</v>
      </c>
      <c r="G68" s="30">
        <f>ROUND(E68*F68,2)</f>
        <v>0</v>
      </c>
      <c r="H68" s="30">
        <f>ROUND(E68-G68,2)</f>
        <v>51.91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9.11</v>
      </c>
      <c r="D70" s="14">
        <v>1</v>
      </c>
      <c r="E70" s="30">
        <f>ROUND(C70*D70,2)</f>
        <v>9.11</v>
      </c>
      <c r="F70" s="16">
        <v>0</v>
      </c>
      <c r="G70" s="30">
        <f>ROUND(E70*F70,2)</f>
        <v>0</v>
      </c>
      <c r="H70" s="30">
        <f t="shared" ref="H70:H76" si="3">ROUND(E70-G70,2)</f>
        <v>9.11</v>
      </c>
    </row>
    <row r="71" spans="1:8" x14ac:dyDescent="0.25">
      <c r="A71" s="14" t="s">
        <v>38</v>
      </c>
      <c r="B71" s="14" t="s">
        <v>48</v>
      </c>
      <c r="C71" s="15">
        <v>3.67</v>
      </c>
      <c r="D71" s="14">
        <v>1</v>
      </c>
      <c r="E71" s="30">
        <f>ROUND(C71*D71,2)</f>
        <v>3.67</v>
      </c>
      <c r="F71" s="16">
        <v>0</v>
      </c>
      <c r="G71" s="30">
        <f>ROUND(E71*F71,2)</f>
        <v>0</v>
      </c>
      <c r="H71" s="30">
        <f t="shared" si="3"/>
        <v>3.67</v>
      </c>
    </row>
    <row r="72" spans="1:8" x14ac:dyDescent="0.25">
      <c r="A72" s="14" t="s">
        <v>135</v>
      </c>
      <c r="B72" s="14" t="s">
        <v>48</v>
      </c>
      <c r="C72" s="15">
        <v>7.58</v>
      </c>
      <c r="D72" s="14">
        <v>1</v>
      </c>
      <c r="E72" s="30">
        <f>ROUND(C72*D72,2)</f>
        <v>7.58</v>
      </c>
      <c r="F72" s="16">
        <v>0</v>
      </c>
      <c r="G72" s="30">
        <f>ROUND(E72*F72,2)</f>
        <v>0</v>
      </c>
      <c r="H72" s="30">
        <f t="shared" si="3"/>
        <v>7.58</v>
      </c>
    </row>
    <row r="73" spans="1:8" x14ac:dyDescent="0.25">
      <c r="A73" s="14" t="s">
        <v>196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9.83</v>
      </c>
      <c r="D74" s="9">
        <v>1</v>
      </c>
      <c r="E74" s="28">
        <f>ROUND(C74*D74,2)</f>
        <v>9.83</v>
      </c>
      <c r="F74" s="11">
        <v>0</v>
      </c>
      <c r="G74" s="28">
        <f>ROUND(E74*F74,2)</f>
        <v>0</v>
      </c>
      <c r="H74" s="28">
        <f t="shared" si="3"/>
        <v>9.83</v>
      </c>
    </row>
    <row r="75" spans="1:8" x14ac:dyDescent="0.25">
      <c r="A75" s="7" t="s">
        <v>50</v>
      </c>
      <c r="C75" s="30"/>
      <c r="E75" s="30">
        <f>SUM(E12:E74)</f>
        <v>778.20000000000016</v>
      </c>
      <c r="G75" s="12">
        <f>SUM(G12:G74)</f>
        <v>0</v>
      </c>
      <c r="H75" s="12">
        <f t="shared" si="3"/>
        <v>778.2</v>
      </c>
    </row>
    <row r="76" spans="1:8" x14ac:dyDescent="0.25">
      <c r="A76" s="7" t="s">
        <v>51</v>
      </c>
      <c r="C76" s="30"/>
      <c r="E76" s="30">
        <f>+E8-E75</f>
        <v>149.79999999999984</v>
      </c>
      <c r="G76" s="12">
        <f>+G8-G75</f>
        <v>0</v>
      </c>
      <c r="H76" s="12">
        <f t="shared" si="3"/>
        <v>149.80000000000001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17.86</v>
      </c>
      <c r="D79" s="14">
        <v>1</v>
      </c>
      <c r="E79" s="30">
        <f>ROUND(C79*D79,2)</f>
        <v>17.86</v>
      </c>
      <c r="F79" s="16">
        <v>0</v>
      </c>
      <c r="G79" s="30">
        <f>ROUND(E79*F79,2)</f>
        <v>0</v>
      </c>
      <c r="H79" s="30">
        <f t="shared" ref="H79:H85" si="4">ROUND(E79-G79,2)</f>
        <v>17.86</v>
      </c>
    </row>
    <row r="80" spans="1:8" x14ac:dyDescent="0.25">
      <c r="A80" s="14" t="s">
        <v>38</v>
      </c>
      <c r="B80" s="14" t="s">
        <v>48</v>
      </c>
      <c r="C80" s="15">
        <v>21.64</v>
      </c>
      <c r="D80" s="14">
        <v>1</v>
      </c>
      <c r="E80" s="30">
        <f>ROUND(C80*D80,2)</f>
        <v>21.64</v>
      </c>
      <c r="F80" s="16">
        <v>0</v>
      </c>
      <c r="G80" s="30">
        <f>ROUND(E80*F80,2)</f>
        <v>0</v>
      </c>
      <c r="H80" s="30">
        <f t="shared" si="4"/>
        <v>21.64</v>
      </c>
    </row>
    <row r="81" spans="1:8" x14ac:dyDescent="0.25">
      <c r="A81" s="14" t="s">
        <v>135</v>
      </c>
      <c r="B81" s="14" t="s">
        <v>48</v>
      </c>
      <c r="C81" s="15">
        <v>28.15</v>
      </c>
      <c r="D81" s="14">
        <v>1</v>
      </c>
      <c r="E81" s="30">
        <f>ROUND(C81*D81,2)</f>
        <v>28.15</v>
      </c>
      <c r="F81" s="16">
        <v>0</v>
      </c>
      <c r="G81" s="30">
        <f>ROUND(E81*F81,2)</f>
        <v>0</v>
      </c>
      <c r="H81" s="30">
        <f t="shared" si="4"/>
        <v>28.15</v>
      </c>
    </row>
    <row r="82" spans="1:8" x14ac:dyDescent="0.25">
      <c r="A82" s="9" t="s">
        <v>196</v>
      </c>
      <c r="B82" s="9" t="s">
        <v>48</v>
      </c>
      <c r="C82" s="10">
        <v>61.67</v>
      </c>
      <c r="D82" s="9">
        <v>1</v>
      </c>
      <c r="E82" s="28">
        <f>ROUND(C82*D82,2)</f>
        <v>61.67</v>
      </c>
      <c r="F82" s="11">
        <v>0</v>
      </c>
      <c r="G82" s="28">
        <f>ROUND(E82*F82,2)</f>
        <v>0</v>
      </c>
      <c r="H82" s="28">
        <f t="shared" si="4"/>
        <v>61.67</v>
      </c>
    </row>
    <row r="83" spans="1:8" x14ac:dyDescent="0.25">
      <c r="A83" s="7" t="s">
        <v>53</v>
      </c>
      <c r="C83" s="30"/>
      <c r="E83" s="30">
        <f>SUM(E79:E82)</f>
        <v>129.32</v>
      </c>
      <c r="G83" s="12">
        <f>SUM(G79:G82)</f>
        <v>0</v>
      </c>
      <c r="H83" s="12">
        <f t="shared" si="4"/>
        <v>129.32</v>
      </c>
    </row>
    <row r="84" spans="1:8" x14ac:dyDescent="0.25">
      <c r="A84" s="7" t="s">
        <v>54</v>
      </c>
      <c r="C84" s="30"/>
      <c r="E84" s="30">
        <f>+E75+E83</f>
        <v>907.52000000000021</v>
      </c>
      <c r="G84" s="12">
        <f>+G75+G83</f>
        <v>0</v>
      </c>
      <c r="H84" s="12">
        <f t="shared" si="4"/>
        <v>907.52</v>
      </c>
    </row>
    <row r="85" spans="1:8" x14ac:dyDescent="0.25">
      <c r="A85" s="7" t="s">
        <v>55</v>
      </c>
      <c r="C85" s="30"/>
      <c r="E85" s="30">
        <f>+E8-E84</f>
        <v>20.479999999999791</v>
      </c>
      <c r="G85" s="12">
        <f>+G8-G84</f>
        <v>0</v>
      </c>
      <c r="H85" s="12">
        <f t="shared" si="4"/>
        <v>20.48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778.20000000000016</v>
      </c>
    </row>
    <row r="100" spans="1:5" x14ac:dyDescent="0.25">
      <c r="A100" s="7" t="s">
        <v>301</v>
      </c>
      <c r="E100" s="34">
        <f>VLOOKUP(A100,$A$1:$H$98,5,FALSE)</f>
        <v>129.32</v>
      </c>
    </row>
    <row r="101" spans="1:5" x14ac:dyDescent="0.25">
      <c r="A101" s="7" t="s">
        <v>302</v>
      </c>
      <c r="E101" s="34">
        <f t="shared" ref="E101:E102" si="5">VLOOKUP(A101,$A$1:$H$98,5,FALSE)</f>
        <v>907.52000000000021</v>
      </c>
    </row>
    <row r="102" spans="1:5" x14ac:dyDescent="0.25">
      <c r="A102" s="7" t="s">
        <v>55</v>
      </c>
      <c r="E102" s="34">
        <f t="shared" si="5"/>
        <v>20.479999999999791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20.479999999999791</v>
      </c>
      <c r="E105" s="34">
        <f>E102</f>
        <v>20.479999999999791</v>
      </c>
    </row>
    <row r="106" spans="1:5" x14ac:dyDescent="0.25">
      <c r="A106">
        <f>A107-Calculator!$B$15</f>
        <v>205</v>
      </c>
      <c r="B106">
        <f t="dataTable" ref="B106:B112" dt2D="0" dtr="0" r1="D7" ca="1"/>
        <v>247.72999999999979</v>
      </c>
      <c r="D106">
        <f>D107-Calculator!$B$27</f>
        <v>145</v>
      </c>
      <c r="E106">
        <f t="dataTable" ref="E106:E112" dt2D="0" dtr="0" r1="D7"/>
        <v>-55.270000000000209</v>
      </c>
    </row>
    <row r="107" spans="1:5" x14ac:dyDescent="0.25">
      <c r="A107">
        <f>A108-Calculator!$B$15</f>
        <v>210</v>
      </c>
      <c r="B107">
        <v>272.97999999999979</v>
      </c>
      <c r="D107">
        <f>D108-Calculator!$B$27</f>
        <v>150</v>
      </c>
      <c r="E107">
        <v>-30.020000000000209</v>
      </c>
    </row>
    <row r="108" spans="1:5" x14ac:dyDescent="0.25">
      <c r="A108">
        <f>A109-Calculator!$B$15</f>
        <v>215</v>
      </c>
      <c r="B108">
        <v>298.22999999999979</v>
      </c>
      <c r="D108">
        <f>D109-Calculator!$B$27</f>
        <v>155</v>
      </c>
      <c r="E108">
        <v>-4.7700000000002092</v>
      </c>
    </row>
    <row r="109" spans="1:5" x14ac:dyDescent="0.25">
      <c r="A109">
        <f>Calculator!B10</f>
        <v>220</v>
      </c>
      <c r="B109">
        <v>323.47999999999979</v>
      </c>
      <c r="D109">
        <f>Calculator!B22</f>
        <v>160</v>
      </c>
      <c r="E109">
        <v>20.479999999999791</v>
      </c>
    </row>
    <row r="110" spans="1:5" x14ac:dyDescent="0.25">
      <c r="A110">
        <f>A109+Calculator!$B$15</f>
        <v>225</v>
      </c>
      <c r="B110">
        <v>348.72999999999979</v>
      </c>
      <c r="D110">
        <f>D109+Calculator!$B$27</f>
        <v>165</v>
      </c>
      <c r="E110">
        <v>45.729999999999791</v>
      </c>
    </row>
    <row r="111" spans="1:5" x14ac:dyDescent="0.25">
      <c r="A111">
        <f>A110+Calculator!$B$15</f>
        <v>230</v>
      </c>
      <c r="B111">
        <v>373.97999999999979</v>
      </c>
      <c r="D111">
        <f>D110+Calculator!$B$27</f>
        <v>170</v>
      </c>
      <c r="E111">
        <v>70.979999999999791</v>
      </c>
    </row>
    <row r="112" spans="1:5" x14ac:dyDescent="0.25">
      <c r="A112">
        <f>A111+Calculator!$B$15</f>
        <v>235</v>
      </c>
      <c r="B112">
        <v>399.22999999999979</v>
      </c>
      <c r="D112">
        <f>D111+Calculator!$B$27</f>
        <v>175</v>
      </c>
      <c r="E112">
        <v>96.229999999999791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09B-8920-4859-BCC1-A00C3A9E05FE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5.5</v>
      </c>
      <c r="E12" s="30">
        <f>ROUND(C12*D12,2)</f>
        <v>38.5</v>
      </c>
      <c r="F12" s="16">
        <v>0</v>
      </c>
      <c r="G12" s="30">
        <f>ROUND(E12*F12,2)</f>
        <v>0</v>
      </c>
      <c r="H12" s="30">
        <f>ROUND(E12-G12,2)</f>
        <v>38.5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4</v>
      </c>
      <c r="E17" s="30">
        <f>ROUND(C17*D17,2)</f>
        <v>114.52</v>
      </c>
      <c r="F17" s="16">
        <v>0</v>
      </c>
      <c r="G17" s="30">
        <f>ROUND(E17*F17,2)</f>
        <v>0</v>
      </c>
      <c r="H17" s="30">
        <f>ROUND(E17-G17,2)</f>
        <v>114.52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0.75</v>
      </c>
      <c r="E18" s="30">
        <f>ROUND(C18*D18,2)</f>
        <v>9.6999999999999993</v>
      </c>
      <c r="F18" s="16">
        <v>0</v>
      </c>
      <c r="G18" s="30">
        <f>ROUND(E18*F18,2)</f>
        <v>0</v>
      </c>
      <c r="H18" s="30">
        <f>ROUND(E18-G18,2)</f>
        <v>9.6999999999999993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433</v>
      </c>
      <c r="B20" s="14" t="s">
        <v>18</v>
      </c>
      <c r="C20" s="15">
        <v>2.5099999999999998</v>
      </c>
      <c r="D20" s="14">
        <v>10</v>
      </c>
      <c r="E20" s="30">
        <f>ROUND(C20*D20,2)</f>
        <v>25.1</v>
      </c>
      <c r="F20" s="16">
        <v>0</v>
      </c>
      <c r="G20" s="30">
        <f>ROUND(E20*F20,2)</f>
        <v>0</v>
      </c>
      <c r="H20" s="30">
        <f>ROUND(E20-G20,2)</f>
        <v>25.1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80</v>
      </c>
      <c r="E22" s="30">
        <f t="shared" ref="E22:E29" si="0">ROUND(C22*D22,2)</f>
        <v>8.8000000000000007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8.8000000000000007</v>
      </c>
    </row>
    <row r="23" spans="1:8" x14ac:dyDescent="0.25">
      <c r="A23" s="14" t="s">
        <v>139</v>
      </c>
      <c r="B23" s="14" t="s">
        <v>26</v>
      </c>
      <c r="C23" s="15">
        <v>2.64</v>
      </c>
      <c r="D23" s="14">
        <v>2</v>
      </c>
      <c r="E23" s="30">
        <f t="shared" si="0"/>
        <v>5.28</v>
      </c>
      <c r="F23" s="16">
        <v>0</v>
      </c>
      <c r="G23" s="30">
        <f t="shared" si="1"/>
        <v>0</v>
      </c>
      <c r="H23" s="30">
        <f t="shared" si="2"/>
        <v>5.28</v>
      </c>
    </row>
    <row r="24" spans="1:8" x14ac:dyDescent="0.25">
      <c r="A24" s="14" t="s">
        <v>175</v>
      </c>
      <c r="B24" s="14" t="s">
        <v>26</v>
      </c>
      <c r="C24" s="15">
        <v>18</v>
      </c>
      <c r="D24" s="14">
        <v>1</v>
      </c>
      <c r="E24" s="30">
        <f t="shared" si="0"/>
        <v>18</v>
      </c>
      <c r="F24" s="16">
        <v>0</v>
      </c>
      <c r="G24" s="30">
        <f t="shared" si="1"/>
        <v>0</v>
      </c>
      <c r="H24" s="30">
        <f t="shared" si="2"/>
        <v>18</v>
      </c>
    </row>
    <row r="25" spans="1:8" x14ac:dyDescent="0.25">
      <c r="A25" s="14" t="s">
        <v>176</v>
      </c>
      <c r="B25" s="14" t="s">
        <v>18</v>
      </c>
      <c r="C25" s="15">
        <v>5.99</v>
      </c>
      <c r="D25" s="14">
        <v>2</v>
      </c>
      <c r="E25" s="30">
        <f t="shared" si="0"/>
        <v>11.98</v>
      </c>
      <c r="F25" s="16">
        <v>0</v>
      </c>
      <c r="G25" s="30">
        <f t="shared" si="1"/>
        <v>0</v>
      </c>
      <c r="H25" s="30">
        <f t="shared" si="2"/>
        <v>11.98</v>
      </c>
    </row>
    <row r="26" spans="1:8" x14ac:dyDescent="0.25">
      <c r="A26" s="14" t="s">
        <v>177</v>
      </c>
      <c r="B26" s="14" t="s">
        <v>18</v>
      </c>
      <c r="C26" s="15">
        <v>45.5</v>
      </c>
      <c r="D26" s="14">
        <v>0.5</v>
      </c>
      <c r="E26" s="30">
        <f t="shared" si="0"/>
        <v>22.75</v>
      </c>
      <c r="F26" s="16">
        <v>0</v>
      </c>
      <c r="G26" s="30">
        <f t="shared" si="1"/>
        <v>0</v>
      </c>
      <c r="H26" s="30">
        <f t="shared" si="2"/>
        <v>22.75</v>
      </c>
    </row>
    <row r="27" spans="1:8" x14ac:dyDescent="0.25">
      <c r="A27" s="14" t="s">
        <v>178</v>
      </c>
      <c r="B27" s="14" t="s">
        <v>26</v>
      </c>
      <c r="C27" s="15">
        <v>14.83</v>
      </c>
      <c r="D27" s="14">
        <v>2.69</v>
      </c>
      <c r="E27" s="30">
        <f t="shared" si="0"/>
        <v>39.89</v>
      </c>
      <c r="F27" s="16">
        <v>0</v>
      </c>
      <c r="G27" s="30">
        <f t="shared" si="1"/>
        <v>0</v>
      </c>
      <c r="H27" s="30">
        <f t="shared" si="2"/>
        <v>39.89</v>
      </c>
    </row>
    <row r="28" spans="1:8" x14ac:dyDescent="0.25">
      <c r="A28" s="14" t="s">
        <v>179</v>
      </c>
      <c r="B28" s="14" t="s">
        <v>18</v>
      </c>
      <c r="C28" s="15">
        <v>21.96</v>
      </c>
      <c r="D28" s="14">
        <v>0.75</v>
      </c>
      <c r="E28" s="30">
        <f t="shared" si="0"/>
        <v>16.47</v>
      </c>
      <c r="F28" s="16">
        <v>0</v>
      </c>
      <c r="G28" s="30">
        <f t="shared" si="1"/>
        <v>0</v>
      </c>
      <c r="H28" s="30">
        <f t="shared" si="2"/>
        <v>16.47</v>
      </c>
    </row>
    <row r="29" spans="1:8" x14ac:dyDescent="0.25">
      <c r="A29" s="14" t="s">
        <v>180</v>
      </c>
      <c r="B29" s="14" t="s">
        <v>18</v>
      </c>
      <c r="C29" s="15">
        <v>2.56</v>
      </c>
      <c r="D29" s="14">
        <v>7.5</v>
      </c>
      <c r="E29" s="30">
        <f t="shared" si="0"/>
        <v>19.2</v>
      </c>
      <c r="F29" s="16">
        <v>0</v>
      </c>
      <c r="G29" s="30">
        <f t="shared" si="1"/>
        <v>0</v>
      </c>
      <c r="H29" s="30">
        <f t="shared" si="2"/>
        <v>19.2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181</v>
      </c>
      <c r="B31" s="14" t="s">
        <v>18</v>
      </c>
      <c r="C31" s="15">
        <v>2.74</v>
      </c>
      <c r="D31" s="14">
        <v>3</v>
      </c>
      <c r="E31" s="30">
        <f>ROUND(C31*D31,2)</f>
        <v>8.2200000000000006</v>
      </c>
      <c r="F31" s="16">
        <v>0</v>
      </c>
      <c r="G31" s="30">
        <f>ROUND(E31*F31,2)</f>
        <v>0</v>
      </c>
      <c r="H31" s="30">
        <f>ROUND(E31-G31,2)</f>
        <v>8.2200000000000006</v>
      </c>
    </row>
    <row r="32" spans="1:8" x14ac:dyDescent="0.25">
      <c r="A32" s="13" t="s">
        <v>30</v>
      </c>
      <c r="C32" s="30"/>
      <c r="E32" s="30"/>
    </row>
    <row r="33" spans="1:8" x14ac:dyDescent="0.25">
      <c r="A33" s="14" t="s">
        <v>31</v>
      </c>
      <c r="B33" s="14" t="s">
        <v>32</v>
      </c>
      <c r="C33" s="15">
        <v>0.24</v>
      </c>
      <c r="D33" s="14">
        <v>33</v>
      </c>
      <c r="E33" s="30">
        <f>ROUND(C33*D33,2)</f>
        <v>7.92</v>
      </c>
      <c r="F33" s="16">
        <v>0</v>
      </c>
      <c r="G33" s="30">
        <f>ROUND(E33*F33,2)</f>
        <v>0</v>
      </c>
      <c r="H33" s="30">
        <f>ROUND(E33-G33,2)</f>
        <v>7.92</v>
      </c>
    </row>
    <row r="34" spans="1:8" x14ac:dyDescent="0.25">
      <c r="A34" s="13" t="s">
        <v>33</v>
      </c>
      <c r="C34" s="30"/>
      <c r="E34" s="30"/>
    </row>
    <row r="35" spans="1:8" x14ac:dyDescent="0.25">
      <c r="A35" s="14" t="s">
        <v>182</v>
      </c>
      <c r="B35" s="14" t="s">
        <v>29</v>
      </c>
      <c r="C35" s="15">
        <v>0.32</v>
      </c>
      <c r="D35" s="14">
        <v>75</v>
      </c>
      <c r="E35" s="30">
        <f>ROUND(C35*D35,2)</f>
        <v>24</v>
      </c>
      <c r="F35" s="16">
        <v>0</v>
      </c>
      <c r="G35" s="30">
        <f>ROUND(E35*F35,2)</f>
        <v>0</v>
      </c>
      <c r="H35" s="30">
        <f>ROUND(E35-G35,2)</f>
        <v>24</v>
      </c>
    </row>
    <row r="36" spans="1:8" x14ac:dyDescent="0.25">
      <c r="A36" s="14" t="s">
        <v>183</v>
      </c>
      <c r="B36" s="14" t="s">
        <v>184</v>
      </c>
      <c r="C36" s="15">
        <v>0.28999999999999998</v>
      </c>
      <c r="D36" s="14">
        <v>88.6</v>
      </c>
      <c r="E36" s="30">
        <f>ROUND(C36*D36,2)</f>
        <v>25.69</v>
      </c>
      <c r="F36" s="16">
        <v>0</v>
      </c>
      <c r="G36" s="30">
        <f>ROUND(E36*F36,2)</f>
        <v>0</v>
      </c>
      <c r="H36" s="30">
        <f>ROUND(E36-G36,2)</f>
        <v>25.69</v>
      </c>
    </row>
    <row r="37" spans="1:8" x14ac:dyDescent="0.25">
      <c r="A37" s="14" t="s">
        <v>185</v>
      </c>
      <c r="B37" s="14" t="s">
        <v>29</v>
      </c>
      <c r="C37" s="15">
        <v>0.32</v>
      </c>
      <c r="D37" s="14">
        <v>13.6</v>
      </c>
      <c r="E37" s="30">
        <f>ROUND(C37*D37,2)</f>
        <v>4.3499999999999996</v>
      </c>
      <c r="F37" s="16">
        <v>0</v>
      </c>
      <c r="G37" s="30">
        <f>ROUND(E37*F37,2)</f>
        <v>0</v>
      </c>
      <c r="H37" s="30">
        <f>ROUND(E37-G37,2)</f>
        <v>4.3499999999999996</v>
      </c>
    </row>
    <row r="38" spans="1:8" x14ac:dyDescent="0.25">
      <c r="A38" s="13" t="s">
        <v>114</v>
      </c>
      <c r="C38" s="30"/>
      <c r="E38" s="30"/>
    </row>
    <row r="39" spans="1:8" x14ac:dyDescent="0.25">
      <c r="A39" s="14" t="s">
        <v>186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187</v>
      </c>
      <c r="B40" s="14" t="s">
        <v>26</v>
      </c>
      <c r="C40" s="15">
        <v>4.38</v>
      </c>
      <c r="D40" s="14">
        <v>1.5</v>
      </c>
      <c r="E40" s="30">
        <f>ROUND(C40*D40,2)</f>
        <v>6.57</v>
      </c>
      <c r="F40" s="16">
        <v>0</v>
      </c>
      <c r="G40" s="30">
        <f>ROUND(E40*F40,2)</f>
        <v>0</v>
      </c>
      <c r="H40" s="30">
        <f>ROUND(E40-G40,2)</f>
        <v>6.57</v>
      </c>
    </row>
    <row r="41" spans="1:8" x14ac:dyDescent="0.25">
      <c r="A41" s="14" t="s">
        <v>188</v>
      </c>
      <c r="B41" s="14" t="s">
        <v>26</v>
      </c>
      <c r="C41" s="15">
        <v>4.13</v>
      </c>
      <c r="D41" s="14">
        <v>0.5</v>
      </c>
      <c r="E41" s="30">
        <f>ROUND(C41*D41,2)</f>
        <v>2.0699999999999998</v>
      </c>
      <c r="F41" s="16">
        <v>0</v>
      </c>
      <c r="G41" s="30">
        <f>ROUND(E41*F41,2)</f>
        <v>0</v>
      </c>
      <c r="H41" s="30">
        <f>ROUND(E41-G41,2)</f>
        <v>2.0699999999999998</v>
      </c>
    </row>
    <row r="42" spans="1:8" x14ac:dyDescent="0.25">
      <c r="A42" s="14" t="s">
        <v>189</v>
      </c>
      <c r="B42" s="14" t="s">
        <v>26</v>
      </c>
      <c r="C42" s="15">
        <v>2.86</v>
      </c>
      <c r="D42" s="14">
        <v>0.5</v>
      </c>
      <c r="E42" s="30">
        <f>ROUND(C42*D42,2)</f>
        <v>1.43</v>
      </c>
      <c r="F42" s="16">
        <v>0</v>
      </c>
      <c r="G42" s="30">
        <f>ROUND(E42*F42,2)</f>
        <v>0</v>
      </c>
      <c r="H42" s="30">
        <f>ROUND(E42-G42,2)</f>
        <v>1.43</v>
      </c>
    </row>
    <row r="43" spans="1:8" x14ac:dyDescent="0.25">
      <c r="A43" s="14" t="s">
        <v>115</v>
      </c>
      <c r="B43" s="14" t="s">
        <v>26</v>
      </c>
      <c r="C43" s="15">
        <v>3.3</v>
      </c>
      <c r="D43" s="14">
        <v>0.1</v>
      </c>
      <c r="E43" s="30">
        <f>ROUND(C43*D43,2)</f>
        <v>0.33</v>
      </c>
      <c r="F43" s="16">
        <v>0</v>
      </c>
      <c r="G43" s="30">
        <f>ROUND(E43*F43,2)</f>
        <v>0</v>
      </c>
      <c r="H43" s="30">
        <f>ROUND(E43-G43,2)</f>
        <v>0.33</v>
      </c>
    </row>
    <row r="44" spans="1:8" x14ac:dyDescent="0.25">
      <c r="A44" s="13" t="s">
        <v>61</v>
      </c>
      <c r="C44" s="30"/>
      <c r="E44" s="30"/>
    </row>
    <row r="45" spans="1:8" x14ac:dyDescent="0.25">
      <c r="A45" s="14" t="s">
        <v>190</v>
      </c>
      <c r="B45" s="14" t="s">
        <v>21</v>
      </c>
      <c r="C45" s="15">
        <v>7.5</v>
      </c>
      <c r="D45" s="14">
        <v>5</v>
      </c>
      <c r="E45" s="30">
        <f>ROUND(C45*D45,2)</f>
        <v>37.5</v>
      </c>
      <c r="F45" s="16">
        <v>0</v>
      </c>
      <c r="G45" s="30">
        <f>ROUND(E45*F45,2)</f>
        <v>0</v>
      </c>
      <c r="H45" s="30">
        <f>ROUND(E45-G45,2)</f>
        <v>37.5</v>
      </c>
    </row>
    <row r="46" spans="1:8" x14ac:dyDescent="0.25">
      <c r="A46" s="13" t="s">
        <v>132</v>
      </c>
      <c r="C46" s="30"/>
      <c r="E46" s="30"/>
    </row>
    <row r="47" spans="1:8" x14ac:dyDescent="0.25">
      <c r="A47" s="14" t="s">
        <v>191</v>
      </c>
      <c r="B47" s="14" t="s">
        <v>125</v>
      </c>
      <c r="C47" s="15">
        <v>0.35</v>
      </c>
      <c r="D47" s="14">
        <f>D7</f>
        <v>160</v>
      </c>
      <c r="E47" s="30">
        <f>ROUND(C47*D47,2)</f>
        <v>56</v>
      </c>
      <c r="F47" s="16">
        <v>0</v>
      </c>
      <c r="G47" s="30">
        <f>ROUND(E47*F47,2)</f>
        <v>0</v>
      </c>
      <c r="H47" s="30">
        <f>ROUND(E47-G47,2)</f>
        <v>56</v>
      </c>
    </row>
    <row r="48" spans="1:8" x14ac:dyDescent="0.25">
      <c r="A48" s="13" t="s">
        <v>192</v>
      </c>
      <c r="C48" s="30"/>
      <c r="E48" s="30"/>
    </row>
    <row r="49" spans="1:8" x14ac:dyDescent="0.25">
      <c r="A49" s="14" t="s">
        <v>193</v>
      </c>
      <c r="B49" s="14" t="s">
        <v>125</v>
      </c>
      <c r="C49" s="15">
        <v>0.4</v>
      </c>
      <c r="D49" s="14">
        <f>D7</f>
        <v>160</v>
      </c>
      <c r="E49" s="30">
        <f>ROUND(C49*D49,2)</f>
        <v>64</v>
      </c>
      <c r="F49" s="16">
        <v>0</v>
      </c>
      <c r="G49" s="30">
        <f>ROUND(E49*F49,2)</f>
        <v>0</v>
      </c>
      <c r="H49" s="30">
        <f>ROUND(E49-G49,2)</f>
        <v>64</v>
      </c>
    </row>
    <row r="50" spans="1:8" x14ac:dyDescent="0.25">
      <c r="A50" s="13" t="s">
        <v>99</v>
      </c>
      <c r="C50" s="30"/>
      <c r="E50" s="30"/>
    </row>
    <row r="51" spans="1:8" x14ac:dyDescent="0.25">
      <c r="A51" s="14" t="s">
        <v>194</v>
      </c>
      <c r="B51" s="14" t="s">
        <v>48</v>
      </c>
      <c r="C51" s="15">
        <v>4.5</v>
      </c>
      <c r="D51" s="14">
        <v>0.5</v>
      </c>
      <c r="E51" s="30">
        <f>ROUND(C51*D51,2)</f>
        <v>2.25</v>
      </c>
      <c r="F51" s="16">
        <v>0</v>
      </c>
      <c r="G51" s="30">
        <f>ROUND(E51*F51,2)</f>
        <v>0</v>
      </c>
      <c r="H51" s="30">
        <f>ROUND(E51-G51,2)</f>
        <v>2.25</v>
      </c>
    </row>
    <row r="52" spans="1:8" x14ac:dyDescent="0.25">
      <c r="A52" s="13" t="s">
        <v>116</v>
      </c>
      <c r="C52" s="30"/>
      <c r="E52" s="30"/>
    </row>
    <row r="53" spans="1:8" x14ac:dyDescent="0.25">
      <c r="A53" s="14" t="s">
        <v>195</v>
      </c>
      <c r="B53" s="14" t="s">
        <v>48</v>
      </c>
      <c r="C53" s="15">
        <v>8</v>
      </c>
      <c r="D53" s="14">
        <v>1</v>
      </c>
      <c r="E53" s="30">
        <f>ROUND(C53*D53,2)</f>
        <v>8</v>
      </c>
      <c r="F53" s="16">
        <v>0</v>
      </c>
      <c r="G53" s="30">
        <f>ROUND(E53*F53,2)</f>
        <v>0</v>
      </c>
      <c r="H53" s="30">
        <f>ROUND(E53-G53,2)</f>
        <v>8</v>
      </c>
    </row>
    <row r="54" spans="1:8" x14ac:dyDescent="0.25">
      <c r="A54" s="13" t="s">
        <v>118</v>
      </c>
      <c r="C54" s="30"/>
      <c r="E54" s="30"/>
    </row>
    <row r="55" spans="1:8" x14ac:dyDescent="0.25">
      <c r="A55" s="14" t="s">
        <v>119</v>
      </c>
      <c r="B55" s="14" t="s">
        <v>48</v>
      </c>
      <c r="C55" s="15">
        <v>10</v>
      </c>
      <c r="D55" s="14">
        <v>0.33300000000000002</v>
      </c>
      <c r="E55" s="30">
        <f>ROUND(C55*D55,2)</f>
        <v>3.33</v>
      </c>
      <c r="F55" s="16">
        <v>0</v>
      </c>
      <c r="G55" s="30">
        <f>ROUND(E55*F55,2)</f>
        <v>0</v>
      </c>
      <c r="H55" s="30">
        <f>ROUND(E55-G55,2)</f>
        <v>3.33</v>
      </c>
    </row>
    <row r="56" spans="1:8" x14ac:dyDescent="0.25">
      <c r="A56" s="13" t="s">
        <v>37</v>
      </c>
      <c r="C56" s="30"/>
      <c r="E56" s="30"/>
    </row>
    <row r="57" spans="1:8" x14ac:dyDescent="0.25">
      <c r="A57" s="14" t="s">
        <v>38</v>
      </c>
      <c r="B57" s="14" t="s">
        <v>39</v>
      </c>
      <c r="C57" s="15">
        <v>15.27</v>
      </c>
      <c r="D57" s="14">
        <v>0.52810000000000001</v>
      </c>
      <c r="E57" s="30">
        <f>ROUND(C57*D57,2)</f>
        <v>8.06</v>
      </c>
      <c r="F57" s="16">
        <v>0</v>
      </c>
      <c r="G57" s="30">
        <f>ROUND(E57*F57,2)</f>
        <v>0</v>
      </c>
      <c r="H57" s="30">
        <f>ROUND(E57-G57,2)</f>
        <v>8.06</v>
      </c>
    </row>
    <row r="58" spans="1:8" x14ac:dyDescent="0.25">
      <c r="A58" s="14" t="s">
        <v>135</v>
      </c>
      <c r="B58" s="14" t="s">
        <v>39</v>
      </c>
      <c r="C58" s="15">
        <v>15.27</v>
      </c>
      <c r="D58" s="14">
        <v>0.17599999999999999</v>
      </c>
      <c r="E58" s="30">
        <f>ROUND(C58*D58,2)</f>
        <v>2.69</v>
      </c>
      <c r="F58" s="16">
        <v>0</v>
      </c>
      <c r="G58" s="30">
        <f>ROUND(E58*F58,2)</f>
        <v>0</v>
      </c>
      <c r="H58" s="30">
        <f>ROUND(E58-G58,2)</f>
        <v>2.69</v>
      </c>
    </row>
    <row r="59" spans="1:8" x14ac:dyDescent="0.25">
      <c r="A59" s="13" t="s">
        <v>40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1.125</v>
      </c>
      <c r="E60" s="30">
        <f>ROUND(C60*D60,2)</f>
        <v>10.19</v>
      </c>
      <c r="F60" s="16">
        <v>0</v>
      </c>
      <c r="G60" s="30">
        <f>ROUND(E60*F60,2)</f>
        <v>0</v>
      </c>
      <c r="H60" s="30">
        <f>ROUND(E60-G60,2)</f>
        <v>10.19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3.7499999999999999E-2</v>
      </c>
      <c r="E61" s="30">
        <f>ROUND(C61*D61,2)</f>
        <v>0.34</v>
      </c>
      <c r="F61" s="16">
        <v>0</v>
      </c>
      <c r="G61" s="30">
        <f>ROUND(E61*F61,2)</f>
        <v>0</v>
      </c>
      <c r="H61" s="30">
        <f>ROUND(E61-G61,2)</f>
        <v>0.34</v>
      </c>
    </row>
    <row r="62" spans="1:8" x14ac:dyDescent="0.25">
      <c r="A62" s="13" t="s">
        <v>43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0.25</v>
      </c>
      <c r="E63" s="30">
        <f>ROUND(C63*D63,2)</f>
        <v>2.27</v>
      </c>
      <c r="F63" s="16">
        <v>0</v>
      </c>
      <c r="G63" s="30">
        <f>ROUND(E63*F63,2)</f>
        <v>0</v>
      </c>
      <c r="H63" s="30">
        <f>ROUND(E63-G63,2)</f>
        <v>2.27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7.8600000000000003E-2</v>
      </c>
      <c r="E64" s="30">
        <f>ROUND(C64*D64,2)</f>
        <v>0.71</v>
      </c>
      <c r="F64" s="16">
        <v>0</v>
      </c>
      <c r="G64" s="30">
        <f>ROUND(E64*F64,2)</f>
        <v>0</v>
      </c>
      <c r="H64" s="30">
        <f>ROUND(E64-G64,2)</f>
        <v>0.71</v>
      </c>
    </row>
    <row r="65" spans="1:8" x14ac:dyDescent="0.25">
      <c r="A65" s="13" t="s">
        <v>100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0.7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4" t="s">
        <v>44</v>
      </c>
      <c r="B67" s="14" t="s">
        <v>39</v>
      </c>
      <c r="C67" s="15">
        <v>15.25</v>
      </c>
      <c r="D67" s="14">
        <v>0.53900000000000003</v>
      </c>
      <c r="E67" s="30">
        <f>ROUND(C67*D67,2)</f>
        <v>8.2200000000000006</v>
      </c>
      <c r="F67" s="16">
        <v>0</v>
      </c>
      <c r="G67" s="30">
        <f>ROUND(E67*F67,2)</f>
        <v>0</v>
      </c>
      <c r="H67" s="30">
        <f>ROUND(E67-G67,2)</f>
        <v>8.2200000000000006</v>
      </c>
    </row>
    <row r="68" spans="1:8" x14ac:dyDescent="0.25">
      <c r="A68" s="13" t="s">
        <v>45</v>
      </c>
      <c r="C68" s="30"/>
      <c r="E68" s="30"/>
    </row>
    <row r="69" spans="1:8" x14ac:dyDescent="0.25">
      <c r="A69" s="14" t="s">
        <v>38</v>
      </c>
      <c r="B69" s="14" t="s">
        <v>19</v>
      </c>
      <c r="C69" s="15">
        <v>2.36</v>
      </c>
      <c r="D69" s="14">
        <v>5.8181000000000003</v>
      </c>
      <c r="E69" s="30">
        <f>ROUND(C69*D69,2)</f>
        <v>13.73</v>
      </c>
      <c r="F69" s="16">
        <v>0</v>
      </c>
      <c r="G69" s="30">
        <f>ROUND(E69*F69,2)</f>
        <v>0</v>
      </c>
      <c r="H69" s="30">
        <f>ROUND(E69-G69,2)</f>
        <v>13.73</v>
      </c>
    </row>
    <row r="70" spans="1:8" x14ac:dyDescent="0.25">
      <c r="A70" s="14" t="s">
        <v>135</v>
      </c>
      <c r="B70" s="14" t="s">
        <v>19</v>
      </c>
      <c r="C70" s="15">
        <v>2.36</v>
      </c>
      <c r="D70" s="14">
        <v>2.9445000000000001</v>
      </c>
      <c r="E70" s="30">
        <f>ROUND(C70*D70,2)</f>
        <v>6.95</v>
      </c>
      <c r="F70" s="16">
        <v>0</v>
      </c>
      <c r="G70" s="30">
        <f>ROUND(E70*F70,2)</f>
        <v>0</v>
      </c>
      <c r="H70" s="30">
        <f>ROUND(E70-G70,2)</f>
        <v>6.95</v>
      </c>
    </row>
    <row r="71" spans="1:8" x14ac:dyDescent="0.25">
      <c r="A71" s="14" t="s">
        <v>196</v>
      </c>
      <c r="B71" s="14" t="s">
        <v>19</v>
      </c>
      <c r="C71" s="15">
        <v>2.36</v>
      </c>
      <c r="D71" s="14">
        <v>18.736499999999999</v>
      </c>
      <c r="E71" s="30">
        <f>ROUND(C71*D71,2)</f>
        <v>44.22</v>
      </c>
      <c r="F71" s="16">
        <v>0</v>
      </c>
      <c r="G71" s="30">
        <f>ROUND(E71*F71,2)</f>
        <v>0</v>
      </c>
      <c r="H71" s="30">
        <f>ROUND(E71-G71,2)</f>
        <v>44.22</v>
      </c>
    </row>
    <row r="72" spans="1:8" x14ac:dyDescent="0.25">
      <c r="A72" s="13" t="s">
        <v>47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9.1999999999999993</v>
      </c>
      <c r="D73" s="14">
        <v>1</v>
      </c>
      <c r="E73" s="30">
        <f>ROUND(C73*D73,2)</f>
        <v>9.1999999999999993</v>
      </c>
      <c r="F73" s="16">
        <v>0</v>
      </c>
      <c r="G73" s="30">
        <f>ROUND(E73*F73,2)</f>
        <v>0</v>
      </c>
      <c r="H73" s="30">
        <f t="shared" ref="H73:H79" si="3">ROUND(E73-G73,2)</f>
        <v>9.1999999999999993</v>
      </c>
    </row>
    <row r="74" spans="1:8" x14ac:dyDescent="0.25">
      <c r="A74" s="14" t="s">
        <v>38</v>
      </c>
      <c r="B74" s="14" t="s">
        <v>48</v>
      </c>
      <c r="C74" s="15">
        <v>3.81</v>
      </c>
      <c r="D74" s="14">
        <v>1</v>
      </c>
      <c r="E74" s="30">
        <f>ROUND(C74*D74,2)</f>
        <v>3.81</v>
      </c>
      <c r="F74" s="16">
        <v>0</v>
      </c>
      <c r="G74" s="30">
        <f>ROUND(E74*F74,2)</f>
        <v>0</v>
      </c>
      <c r="H74" s="30">
        <f t="shared" si="3"/>
        <v>3.81</v>
      </c>
    </row>
    <row r="75" spans="1:8" x14ac:dyDescent="0.25">
      <c r="A75" s="14" t="s">
        <v>135</v>
      </c>
      <c r="B75" s="14" t="s">
        <v>48</v>
      </c>
      <c r="C75" s="15">
        <v>7.58</v>
      </c>
      <c r="D75" s="14">
        <v>1</v>
      </c>
      <c r="E75" s="30">
        <f>ROUND(C75*D75,2)</f>
        <v>7.58</v>
      </c>
      <c r="F75" s="16">
        <v>0</v>
      </c>
      <c r="G75" s="30">
        <f>ROUND(E75*F75,2)</f>
        <v>0</v>
      </c>
      <c r="H75" s="30">
        <f t="shared" si="3"/>
        <v>7.58</v>
      </c>
    </row>
    <row r="76" spans="1:8" x14ac:dyDescent="0.25">
      <c r="A76" s="14" t="s">
        <v>196</v>
      </c>
      <c r="B76" s="14" t="s">
        <v>48</v>
      </c>
      <c r="C76" s="15">
        <v>13.96</v>
      </c>
      <c r="D76" s="14">
        <v>1</v>
      </c>
      <c r="E76" s="30">
        <f>ROUND(C76*D76,2)</f>
        <v>13.96</v>
      </c>
      <c r="F76" s="16">
        <v>0</v>
      </c>
      <c r="G76" s="30">
        <f>ROUND(E76*F76,2)</f>
        <v>0</v>
      </c>
      <c r="H76" s="30">
        <f t="shared" si="3"/>
        <v>13.96</v>
      </c>
    </row>
    <row r="77" spans="1:8" x14ac:dyDescent="0.25">
      <c r="A77" s="9" t="s">
        <v>49</v>
      </c>
      <c r="B77" s="9" t="s">
        <v>48</v>
      </c>
      <c r="C77" s="10">
        <v>9.74</v>
      </c>
      <c r="D77" s="9">
        <v>1</v>
      </c>
      <c r="E77" s="28">
        <f>ROUND(C77*D77,2)</f>
        <v>9.74</v>
      </c>
      <c r="F77" s="11">
        <v>0</v>
      </c>
      <c r="G77" s="28">
        <f>ROUND(E77*F77,2)</f>
        <v>0</v>
      </c>
      <c r="H77" s="28">
        <f t="shared" si="3"/>
        <v>9.74</v>
      </c>
    </row>
    <row r="78" spans="1:8" x14ac:dyDescent="0.25">
      <c r="A78" s="7" t="s">
        <v>50</v>
      </c>
      <c r="C78" s="30"/>
      <c r="E78" s="30">
        <f>SUM(E12:E77)</f>
        <v>768.52000000000044</v>
      </c>
      <c r="G78" s="12">
        <f>SUM(G12:G77)</f>
        <v>0</v>
      </c>
      <c r="H78" s="12">
        <f t="shared" si="3"/>
        <v>768.52</v>
      </c>
    </row>
    <row r="79" spans="1:8" x14ac:dyDescent="0.25">
      <c r="A79" s="7" t="s">
        <v>51</v>
      </c>
      <c r="C79" s="30"/>
      <c r="E79" s="30">
        <f>+E8-E78</f>
        <v>159.47999999999956</v>
      </c>
      <c r="G79" s="12">
        <f>+G8-G78</f>
        <v>0</v>
      </c>
      <c r="H79" s="12">
        <f t="shared" si="3"/>
        <v>159.47999999999999</v>
      </c>
    </row>
    <row r="80" spans="1:8" x14ac:dyDescent="0.25">
      <c r="A80" t="s">
        <v>12</v>
      </c>
      <c r="C80" s="30"/>
      <c r="E80" s="30"/>
    </row>
    <row r="81" spans="1:8" x14ac:dyDescent="0.25">
      <c r="A81" s="7" t="s">
        <v>52</v>
      </c>
      <c r="C81" s="30"/>
      <c r="E81" s="30"/>
    </row>
    <row r="82" spans="1:8" x14ac:dyDescent="0.25">
      <c r="A82" s="14" t="s">
        <v>42</v>
      </c>
      <c r="B82" s="14" t="s">
        <v>48</v>
      </c>
      <c r="C82" s="15">
        <v>18.59</v>
      </c>
      <c r="D82" s="14">
        <v>1</v>
      </c>
      <c r="E82" s="30">
        <f>ROUND(C82*D82,2)</f>
        <v>18.59</v>
      </c>
      <c r="F82" s="16">
        <v>0</v>
      </c>
      <c r="G82" s="30">
        <f>ROUND(E82*F82,2)</f>
        <v>0</v>
      </c>
      <c r="H82" s="30">
        <f t="shared" ref="H82:H88" si="4">ROUND(E82-G82,2)</f>
        <v>18.59</v>
      </c>
    </row>
    <row r="83" spans="1:8" x14ac:dyDescent="0.25">
      <c r="A83" s="14" t="s">
        <v>38</v>
      </c>
      <c r="B83" s="14" t="s">
        <v>48</v>
      </c>
      <c r="C83" s="15">
        <v>22.49</v>
      </c>
      <c r="D83" s="14">
        <v>1</v>
      </c>
      <c r="E83" s="30">
        <f>ROUND(C83*D83,2)</f>
        <v>22.49</v>
      </c>
      <c r="F83" s="16">
        <v>0</v>
      </c>
      <c r="G83" s="30">
        <f>ROUND(E83*F83,2)</f>
        <v>0</v>
      </c>
      <c r="H83" s="30">
        <f t="shared" si="4"/>
        <v>22.49</v>
      </c>
    </row>
    <row r="84" spans="1:8" x14ac:dyDescent="0.25">
      <c r="A84" s="14" t="s">
        <v>135</v>
      </c>
      <c r="B84" s="14" t="s">
        <v>48</v>
      </c>
      <c r="C84" s="15">
        <v>28.15</v>
      </c>
      <c r="D84" s="14">
        <v>1</v>
      </c>
      <c r="E84" s="30">
        <f>ROUND(C84*D84,2)</f>
        <v>28.15</v>
      </c>
      <c r="F84" s="16">
        <v>0</v>
      </c>
      <c r="G84" s="30">
        <f>ROUND(E84*F84,2)</f>
        <v>0</v>
      </c>
      <c r="H84" s="30">
        <f t="shared" si="4"/>
        <v>28.15</v>
      </c>
    </row>
    <row r="85" spans="1:8" x14ac:dyDescent="0.25">
      <c r="A85" s="9" t="s">
        <v>196</v>
      </c>
      <c r="B85" s="9" t="s">
        <v>48</v>
      </c>
      <c r="C85" s="10">
        <v>61.35</v>
      </c>
      <c r="D85" s="9">
        <v>1</v>
      </c>
      <c r="E85" s="28">
        <f>ROUND(C85*D85,2)</f>
        <v>61.35</v>
      </c>
      <c r="F85" s="11">
        <v>0</v>
      </c>
      <c r="G85" s="28">
        <f>ROUND(E85*F85,2)</f>
        <v>0</v>
      </c>
      <c r="H85" s="28">
        <f t="shared" si="4"/>
        <v>61.35</v>
      </c>
    </row>
    <row r="86" spans="1:8" x14ac:dyDescent="0.25">
      <c r="A86" s="7" t="s">
        <v>53</v>
      </c>
      <c r="C86" s="30"/>
      <c r="E86" s="30">
        <f>SUM(E82:E85)</f>
        <v>130.57999999999998</v>
      </c>
      <c r="G86" s="12">
        <f>SUM(G82:G85)</f>
        <v>0</v>
      </c>
      <c r="H86" s="12">
        <f t="shared" si="4"/>
        <v>130.58000000000001</v>
      </c>
    </row>
    <row r="87" spans="1:8" x14ac:dyDescent="0.25">
      <c r="A87" s="7" t="s">
        <v>54</v>
      </c>
      <c r="C87" s="30"/>
      <c r="E87" s="30">
        <f>+E78+E86</f>
        <v>899.10000000000036</v>
      </c>
      <c r="G87" s="12">
        <f>+G78+G86</f>
        <v>0</v>
      </c>
      <c r="H87" s="12">
        <f t="shared" si="4"/>
        <v>899.1</v>
      </c>
    </row>
    <row r="88" spans="1:8" x14ac:dyDescent="0.25">
      <c r="A88" s="7" t="s">
        <v>55</v>
      </c>
      <c r="C88" s="30"/>
      <c r="E88" s="30">
        <f>+E8-E87</f>
        <v>28.899999999999636</v>
      </c>
      <c r="G88" s="12">
        <f>+G8-G87</f>
        <v>0</v>
      </c>
      <c r="H88" s="12">
        <f t="shared" si="4"/>
        <v>28.9</v>
      </c>
    </row>
    <row r="89" spans="1:8" x14ac:dyDescent="0.25">
      <c r="A89" t="s">
        <v>120</v>
      </c>
      <c r="C89" s="30"/>
      <c r="E89" s="30"/>
    </row>
    <row r="90" spans="1:8" x14ac:dyDescent="0.25">
      <c r="A90" t="s">
        <v>403</v>
      </c>
      <c r="C90" s="30"/>
      <c r="E90" s="30"/>
    </row>
    <row r="91" spans="1:8" x14ac:dyDescent="0.25">
      <c r="C91" s="30"/>
      <c r="E91" s="30"/>
    </row>
    <row r="92" spans="1:8" x14ac:dyDescent="0.25">
      <c r="A92" s="7" t="s">
        <v>121</v>
      </c>
      <c r="C92" s="30"/>
      <c r="E92" s="30"/>
    </row>
    <row r="93" spans="1:8" x14ac:dyDescent="0.25">
      <c r="A93" s="7" t="s">
        <v>122</v>
      </c>
      <c r="C93" s="30"/>
      <c r="E93" s="30"/>
    </row>
    <row r="94" spans="1:8" x14ac:dyDescent="0.25">
      <c r="A94" s="7"/>
      <c r="C94" s="30"/>
      <c r="E94" s="30"/>
    </row>
    <row r="99" spans="1:5" x14ac:dyDescent="0.25">
      <c r="A99" s="7" t="s">
        <v>50</v>
      </c>
      <c r="E99" s="34">
        <f>VLOOKUP(A99,$A$1:$H$98,5,FALSE)</f>
        <v>768.52000000000044</v>
      </c>
    </row>
    <row r="100" spans="1:5" x14ac:dyDescent="0.25">
      <c r="A100" s="7" t="s">
        <v>301</v>
      </c>
      <c r="E100" s="34">
        <f>VLOOKUP(A100,$A$1:$H$98,5,FALSE)</f>
        <v>130.57999999999998</v>
      </c>
    </row>
    <row r="101" spans="1:5" x14ac:dyDescent="0.25">
      <c r="A101" s="7" t="s">
        <v>302</v>
      </c>
      <c r="E101" s="34">
        <f t="shared" ref="E101:E102" si="5">VLOOKUP(A101,$A$1:$H$98,5,FALSE)</f>
        <v>899.10000000000036</v>
      </c>
    </row>
    <row r="102" spans="1:5" x14ac:dyDescent="0.25">
      <c r="A102" s="7" t="s">
        <v>55</v>
      </c>
      <c r="E102" s="34">
        <f t="shared" si="5"/>
        <v>28.899999999999636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28.899999999999636</v>
      </c>
      <c r="E105" s="34">
        <f>E102</f>
        <v>28.899999999999636</v>
      </c>
    </row>
    <row r="106" spans="1:5" x14ac:dyDescent="0.25">
      <c r="A106">
        <f>A107-Calculator!$B$15</f>
        <v>205</v>
      </c>
      <c r="B106">
        <f t="dataTable" ref="B106:B112" dt2D="0" dtr="0" r1="D7" ca="1"/>
        <v>256.14999999999964</v>
      </c>
      <c r="D106">
        <f>D107-Calculator!$B$27</f>
        <v>145</v>
      </c>
      <c r="E106">
        <f t="dataTable" ref="E106:E112" dt2D="0" dtr="0" r1="D7"/>
        <v>-46.850000000000364</v>
      </c>
    </row>
    <row r="107" spans="1:5" x14ac:dyDescent="0.25">
      <c r="A107">
        <f>A108-Calculator!$B$15</f>
        <v>210</v>
      </c>
      <c r="B107">
        <v>281.39999999999964</v>
      </c>
      <c r="D107">
        <f>D108-Calculator!$B$27</f>
        <v>150</v>
      </c>
      <c r="E107">
        <v>-21.600000000000364</v>
      </c>
    </row>
    <row r="108" spans="1:5" x14ac:dyDescent="0.25">
      <c r="A108">
        <f>A109-Calculator!$B$15</f>
        <v>215</v>
      </c>
      <c r="B108">
        <v>306.64999999999964</v>
      </c>
      <c r="D108">
        <f>D109-Calculator!$B$27</f>
        <v>155</v>
      </c>
      <c r="E108">
        <v>3.6499999999996362</v>
      </c>
    </row>
    <row r="109" spans="1:5" x14ac:dyDescent="0.25">
      <c r="A109">
        <f>Calculator!B10</f>
        <v>220</v>
      </c>
      <c r="B109">
        <v>331.89999999999964</v>
      </c>
      <c r="D109">
        <f>Calculator!B22</f>
        <v>160</v>
      </c>
      <c r="E109">
        <v>28.899999999999636</v>
      </c>
    </row>
    <row r="110" spans="1:5" x14ac:dyDescent="0.25">
      <c r="A110">
        <f>A109+Calculator!$B$15</f>
        <v>225</v>
      </c>
      <c r="B110">
        <v>357.14999999999964</v>
      </c>
      <c r="D110">
        <f>D109+Calculator!$B$27</f>
        <v>165</v>
      </c>
      <c r="E110">
        <v>54.149999999999636</v>
      </c>
    </row>
    <row r="111" spans="1:5" x14ac:dyDescent="0.25">
      <c r="A111">
        <f>A110+Calculator!$B$15</f>
        <v>230</v>
      </c>
      <c r="B111">
        <v>382.39999999999964</v>
      </c>
      <c r="D111">
        <f>D110+Calculator!$B$27</f>
        <v>170</v>
      </c>
      <c r="E111">
        <v>79.399999999999636</v>
      </c>
    </row>
    <row r="112" spans="1:5" x14ac:dyDescent="0.25">
      <c r="A112">
        <f>A111+Calculator!$B$15</f>
        <v>235</v>
      </c>
      <c r="B112">
        <v>407.64999999999964</v>
      </c>
      <c r="D112">
        <f>D111+Calculator!$B$27</f>
        <v>175</v>
      </c>
      <c r="E112">
        <v>104.64999999999964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0BB4-7141-4382-BE6D-B65E37DF7AD1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165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5.5</v>
      </c>
      <c r="E12" s="30">
        <f>ROUND(C12*D12,2)</f>
        <v>38.5</v>
      </c>
      <c r="F12" s="16">
        <v>0</v>
      </c>
      <c r="G12" s="30">
        <f>ROUND(E12*F12,2)</f>
        <v>0</v>
      </c>
      <c r="H12" s="30">
        <f>ROUND(E12-G12,2)</f>
        <v>38.5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4</v>
      </c>
      <c r="E17" s="30">
        <f>ROUND(C17*D17,2)</f>
        <v>114.52</v>
      </c>
      <c r="F17" s="16">
        <v>0</v>
      </c>
      <c r="G17" s="30">
        <f>ROUND(E17*F17,2)</f>
        <v>0</v>
      </c>
      <c r="H17" s="30">
        <f>ROUND(E17-G17,2)</f>
        <v>114.52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0.75</v>
      </c>
      <c r="E18" s="30">
        <f>ROUND(C18*D18,2)</f>
        <v>9.6999999999999993</v>
      </c>
      <c r="F18" s="16">
        <v>0</v>
      </c>
      <c r="G18" s="30">
        <f>ROUND(E18*F18,2)</f>
        <v>0</v>
      </c>
      <c r="H18" s="30">
        <f>ROUND(E18-G18,2)</f>
        <v>9.6999999999999993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433</v>
      </c>
      <c r="B20" s="14" t="s">
        <v>18</v>
      </c>
      <c r="C20" s="15">
        <v>2.5099999999999998</v>
      </c>
      <c r="D20" s="14">
        <v>10</v>
      </c>
      <c r="E20" s="30">
        <f>ROUND(C20*D20,2)</f>
        <v>25.1</v>
      </c>
      <c r="F20" s="16">
        <v>0</v>
      </c>
      <c r="G20" s="30">
        <f>ROUND(E20*F20,2)</f>
        <v>0</v>
      </c>
      <c r="H20" s="30">
        <f>ROUND(E20-G20,2)</f>
        <v>25.1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80</v>
      </c>
      <c r="E22" s="30">
        <f t="shared" ref="E22:E29" si="0">ROUND(C22*D22,2)</f>
        <v>8.8000000000000007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8.8000000000000007</v>
      </c>
    </row>
    <row r="23" spans="1:8" x14ac:dyDescent="0.25">
      <c r="A23" s="14" t="s">
        <v>139</v>
      </c>
      <c r="B23" s="14" t="s">
        <v>26</v>
      </c>
      <c r="C23" s="15">
        <v>2.64</v>
      </c>
      <c r="D23" s="14">
        <v>2</v>
      </c>
      <c r="E23" s="30">
        <f t="shared" si="0"/>
        <v>5.28</v>
      </c>
      <c r="F23" s="16">
        <v>0</v>
      </c>
      <c r="G23" s="30">
        <f t="shared" si="1"/>
        <v>0</v>
      </c>
      <c r="H23" s="30">
        <f t="shared" si="2"/>
        <v>5.28</v>
      </c>
    </row>
    <row r="24" spans="1:8" x14ac:dyDescent="0.25">
      <c r="A24" s="14" t="s">
        <v>175</v>
      </c>
      <c r="B24" s="14" t="s">
        <v>26</v>
      </c>
      <c r="C24" s="15">
        <v>18</v>
      </c>
      <c r="D24" s="14">
        <v>1</v>
      </c>
      <c r="E24" s="30">
        <f t="shared" si="0"/>
        <v>18</v>
      </c>
      <c r="F24" s="16">
        <v>0</v>
      </c>
      <c r="G24" s="30">
        <f t="shared" si="1"/>
        <v>0</v>
      </c>
      <c r="H24" s="30">
        <f t="shared" si="2"/>
        <v>18</v>
      </c>
    </row>
    <row r="25" spans="1:8" x14ac:dyDescent="0.25">
      <c r="A25" s="14" t="s">
        <v>176</v>
      </c>
      <c r="B25" s="14" t="s">
        <v>18</v>
      </c>
      <c r="C25" s="15">
        <v>5.99</v>
      </c>
      <c r="D25" s="14">
        <v>2</v>
      </c>
      <c r="E25" s="30">
        <f t="shared" si="0"/>
        <v>11.98</v>
      </c>
      <c r="F25" s="16">
        <v>0</v>
      </c>
      <c r="G25" s="30">
        <f t="shared" si="1"/>
        <v>0</v>
      </c>
      <c r="H25" s="30">
        <f t="shared" si="2"/>
        <v>11.98</v>
      </c>
    </row>
    <row r="26" spans="1:8" x14ac:dyDescent="0.25">
      <c r="A26" s="14" t="s">
        <v>177</v>
      </c>
      <c r="B26" s="14" t="s">
        <v>18</v>
      </c>
      <c r="C26" s="15">
        <v>45.5</v>
      </c>
      <c r="D26" s="14">
        <v>0.5</v>
      </c>
      <c r="E26" s="30">
        <f t="shared" si="0"/>
        <v>22.75</v>
      </c>
      <c r="F26" s="16">
        <v>0</v>
      </c>
      <c r="G26" s="30">
        <f t="shared" si="1"/>
        <v>0</v>
      </c>
      <c r="H26" s="30">
        <f t="shared" si="2"/>
        <v>22.75</v>
      </c>
    </row>
    <row r="27" spans="1:8" x14ac:dyDescent="0.25">
      <c r="A27" s="14" t="s">
        <v>178</v>
      </c>
      <c r="B27" s="14" t="s">
        <v>26</v>
      </c>
      <c r="C27" s="15">
        <v>14.83</v>
      </c>
      <c r="D27" s="14">
        <v>2.69</v>
      </c>
      <c r="E27" s="30">
        <f t="shared" si="0"/>
        <v>39.89</v>
      </c>
      <c r="F27" s="16">
        <v>0</v>
      </c>
      <c r="G27" s="30">
        <f t="shared" si="1"/>
        <v>0</v>
      </c>
      <c r="H27" s="30">
        <f t="shared" si="2"/>
        <v>39.89</v>
      </c>
    </row>
    <row r="28" spans="1:8" x14ac:dyDescent="0.25">
      <c r="A28" s="14" t="s">
        <v>179</v>
      </c>
      <c r="B28" s="14" t="s">
        <v>18</v>
      </c>
      <c r="C28" s="15">
        <v>21.96</v>
      </c>
      <c r="D28" s="14">
        <v>0.75</v>
      </c>
      <c r="E28" s="30">
        <f t="shared" si="0"/>
        <v>16.47</v>
      </c>
      <c r="F28" s="16">
        <v>0</v>
      </c>
      <c r="G28" s="30">
        <f t="shared" si="1"/>
        <v>0</v>
      </c>
      <c r="H28" s="30">
        <f t="shared" si="2"/>
        <v>16.47</v>
      </c>
    </row>
    <row r="29" spans="1:8" x14ac:dyDescent="0.25">
      <c r="A29" s="14" t="s">
        <v>180</v>
      </c>
      <c r="B29" s="14" t="s">
        <v>18</v>
      </c>
      <c r="C29" s="15">
        <v>2.56</v>
      </c>
      <c r="D29" s="14">
        <v>7.5</v>
      </c>
      <c r="E29" s="30">
        <f t="shared" si="0"/>
        <v>19.2</v>
      </c>
      <c r="F29" s="16">
        <v>0</v>
      </c>
      <c r="G29" s="30">
        <f t="shared" si="1"/>
        <v>0</v>
      </c>
      <c r="H29" s="30">
        <f t="shared" si="2"/>
        <v>19.2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181</v>
      </c>
      <c r="B31" s="14" t="s">
        <v>18</v>
      </c>
      <c r="C31" s="15">
        <v>2.74</v>
      </c>
      <c r="D31" s="14">
        <v>3</v>
      </c>
      <c r="E31" s="30">
        <f>ROUND(C31*D31,2)</f>
        <v>8.2200000000000006</v>
      </c>
      <c r="F31" s="16">
        <v>0</v>
      </c>
      <c r="G31" s="30">
        <f>ROUND(E31*F31,2)</f>
        <v>0</v>
      </c>
      <c r="H31" s="30">
        <f>ROUND(E31-G31,2)</f>
        <v>8.2200000000000006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182</v>
      </c>
      <c r="B33" s="14" t="s">
        <v>29</v>
      </c>
      <c r="C33" s="15">
        <v>0.32</v>
      </c>
      <c r="D33" s="14">
        <v>75</v>
      </c>
      <c r="E33" s="30">
        <f>ROUND(C33*D33,2)</f>
        <v>24</v>
      </c>
      <c r="F33" s="16">
        <v>0</v>
      </c>
      <c r="G33" s="30">
        <f>ROUND(E33*F33,2)</f>
        <v>0</v>
      </c>
      <c r="H33" s="30">
        <f>ROUND(E33-G33,2)</f>
        <v>24</v>
      </c>
    </row>
    <row r="34" spans="1:8" x14ac:dyDescent="0.25">
      <c r="A34" s="14" t="s">
        <v>183</v>
      </c>
      <c r="B34" s="14" t="s">
        <v>184</v>
      </c>
      <c r="C34" s="15">
        <v>0.28999999999999998</v>
      </c>
      <c r="D34" s="14">
        <v>75</v>
      </c>
      <c r="E34" s="30">
        <f>ROUND(C34*D34,2)</f>
        <v>21.75</v>
      </c>
      <c r="F34" s="16">
        <v>0</v>
      </c>
      <c r="G34" s="30">
        <f>ROUND(E34*F34,2)</f>
        <v>0</v>
      </c>
      <c r="H34" s="30">
        <f>ROUND(E34-G34,2)</f>
        <v>21.75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186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187</v>
      </c>
      <c r="B37" s="14" t="s">
        <v>26</v>
      </c>
      <c r="C37" s="15">
        <v>4.38</v>
      </c>
      <c r="D37" s="14">
        <v>1.5</v>
      </c>
      <c r="E37" s="30">
        <f>ROUND(C37*D37,2)</f>
        <v>6.57</v>
      </c>
      <c r="F37" s="16">
        <v>0</v>
      </c>
      <c r="G37" s="30">
        <f>ROUND(E37*F37,2)</f>
        <v>0</v>
      </c>
      <c r="H37" s="30">
        <f>ROUND(E37-G37,2)</f>
        <v>6.57</v>
      </c>
    </row>
    <row r="38" spans="1:8" x14ac:dyDescent="0.25">
      <c r="A38" s="14" t="s">
        <v>188</v>
      </c>
      <c r="B38" s="14" t="s">
        <v>26</v>
      </c>
      <c r="C38" s="15">
        <v>4.13</v>
      </c>
      <c r="D38" s="14">
        <v>0.5</v>
      </c>
      <c r="E38" s="30">
        <f>ROUND(C38*D38,2)</f>
        <v>2.0699999999999998</v>
      </c>
      <c r="F38" s="16">
        <v>0</v>
      </c>
      <c r="G38" s="30">
        <f>ROUND(E38*F38,2)</f>
        <v>0</v>
      </c>
      <c r="H38" s="30">
        <f>ROUND(E38-G38,2)</f>
        <v>2.0699999999999998</v>
      </c>
    </row>
    <row r="39" spans="1:8" x14ac:dyDescent="0.25">
      <c r="A39" s="14" t="s">
        <v>189</v>
      </c>
      <c r="B39" s="14" t="s">
        <v>26</v>
      </c>
      <c r="C39" s="15">
        <v>2.86</v>
      </c>
      <c r="D39" s="14">
        <v>0.5</v>
      </c>
      <c r="E39" s="30">
        <f>ROUND(C39*D39,2)</f>
        <v>1.43</v>
      </c>
      <c r="F39" s="16">
        <v>0</v>
      </c>
      <c r="G39" s="30">
        <f>ROUND(E39*F39,2)</f>
        <v>0</v>
      </c>
      <c r="H39" s="30">
        <f>ROUND(E39-G39,2)</f>
        <v>1.43</v>
      </c>
    </row>
    <row r="40" spans="1:8" x14ac:dyDescent="0.25">
      <c r="A40" s="14" t="s">
        <v>115</v>
      </c>
      <c r="B40" s="14" t="s">
        <v>26</v>
      </c>
      <c r="C40" s="15">
        <v>3.3</v>
      </c>
      <c r="D40" s="14">
        <v>0.1</v>
      </c>
      <c r="E40" s="30">
        <f>ROUND(C40*D40,2)</f>
        <v>0.33</v>
      </c>
      <c r="F40" s="16">
        <v>0</v>
      </c>
      <c r="G40" s="30">
        <f>ROUND(E40*F40,2)</f>
        <v>0</v>
      </c>
      <c r="H40" s="30">
        <f>ROUND(E40-G40,2)</f>
        <v>0.33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190</v>
      </c>
      <c r="B42" s="14" t="s">
        <v>21</v>
      </c>
      <c r="C42" s="15">
        <v>7.5</v>
      </c>
      <c r="D42" s="14">
        <v>5</v>
      </c>
      <c r="E42" s="30">
        <f>ROUND(C42*D42,2)</f>
        <v>37.5</v>
      </c>
      <c r="F42" s="16">
        <v>0</v>
      </c>
      <c r="G42" s="30">
        <f>ROUND(E42*F42,2)</f>
        <v>0</v>
      </c>
      <c r="H42" s="30">
        <f>ROUND(E42-G42,2)</f>
        <v>37.5</v>
      </c>
    </row>
    <row r="43" spans="1:8" x14ac:dyDescent="0.25">
      <c r="A43" s="13" t="s">
        <v>132</v>
      </c>
      <c r="C43" s="30"/>
      <c r="E43" s="30"/>
    </row>
    <row r="44" spans="1:8" x14ac:dyDescent="0.25">
      <c r="A44" s="14" t="s">
        <v>191</v>
      </c>
      <c r="B44" s="14" t="s">
        <v>125</v>
      </c>
      <c r="C44" s="15">
        <v>0.35</v>
      </c>
      <c r="D44" s="14">
        <f>D7</f>
        <v>160</v>
      </c>
      <c r="E44" s="30">
        <f>ROUND(C44*D44,2)</f>
        <v>56</v>
      </c>
      <c r="F44" s="16">
        <v>0</v>
      </c>
      <c r="G44" s="30">
        <f>ROUND(E44*F44,2)</f>
        <v>0</v>
      </c>
      <c r="H44" s="30">
        <f>ROUND(E44-G44,2)</f>
        <v>56</v>
      </c>
    </row>
    <row r="45" spans="1:8" x14ac:dyDescent="0.25">
      <c r="A45" s="13" t="s">
        <v>192</v>
      </c>
      <c r="C45" s="30"/>
      <c r="E45" s="30"/>
    </row>
    <row r="46" spans="1:8" x14ac:dyDescent="0.25">
      <c r="A46" s="14" t="s">
        <v>193</v>
      </c>
      <c r="B46" s="14" t="s">
        <v>125</v>
      </c>
      <c r="C46" s="15">
        <v>0.4</v>
      </c>
      <c r="D46" s="14">
        <f>D7</f>
        <v>160</v>
      </c>
      <c r="E46" s="30">
        <f>ROUND(C46*D46,2)</f>
        <v>64</v>
      </c>
      <c r="F46" s="16">
        <v>0</v>
      </c>
      <c r="G46" s="30">
        <f>ROUND(E46*F46,2)</f>
        <v>0</v>
      </c>
      <c r="H46" s="30">
        <f>ROUND(E46-G46,2)</f>
        <v>64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195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0.42280000000000001</v>
      </c>
      <c r="E52" s="30">
        <f>ROUND(C52*D52,2)</f>
        <v>6.46</v>
      </c>
      <c r="F52" s="16">
        <v>0</v>
      </c>
      <c r="G52" s="30">
        <f>ROUND(E52*F52,2)</f>
        <v>0</v>
      </c>
      <c r="H52" s="30">
        <f>ROUND(E52-G52,2)</f>
        <v>6.46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0.17599999999999999</v>
      </c>
      <c r="E53" s="30">
        <f>ROUND(C53*D53,2)</f>
        <v>2.69</v>
      </c>
      <c r="F53" s="16">
        <v>0</v>
      </c>
      <c r="G53" s="30">
        <f>ROUND(E53*F53,2)</f>
        <v>0</v>
      </c>
      <c r="H53" s="30">
        <f>ROUND(E53-G53,2)</f>
        <v>2.69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1.05</v>
      </c>
      <c r="E55" s="30">
        <f>ROUND(C55*D55,2)</f>
        <v>9.51</v>
      </c>
      <c r="F55" s="16">
        <v>0</v>
      </c>
      <c r="G55" s="30">
        <f>ROUND(E55*F55,2)</f>
        <v>0</v>
      </c>
      <c r="H55" s="30">
        <f>ROUND(E55-G55,2)</f>
        <v>9.51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15.25</v>
      </c>
      <c r="D61" s="14">
        <v>0.53900000000000003</v>
      </c>
      <c r="E61" s="30">
        <f>ROUND(C61*D61,2)</f>
        <v>8.2200000000000006</v>
      </c>
      <c r="F61" s="16">
        <v>0</v>
      </c>
      <c r="G61" s="30">
        <f>ROUND(E61*F61,2)</f>
        <v>0</v>
      </c>
      <c r="H61" s="30">
        <f>ROUND(E61-G61,2)</f>
        <v>8.2200000000000006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2.36</v>
      </c>
      <c r="D63" s="14">
        <v>4.8970000000000002</v>
      </c>
      <c r="E63" s="30">
        <f>ROUND(C63*D63,2)</f>
        <v>11.56</v>
      </c>
      <c r="F63" s="16">
        <v>0</v>
      </c>
      <c r="G63" s="30">
        <f>ROUND(E63*F63,2)</f>
        <v>0</v>
      </c>
      <c r="H63" s="30">
        <f>ROUND(E63-G63,2)</f>
        <v>11.56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2.9445000000000001</v>
      </c>
      <c r="E64" s="30">
        <f>ROUND(C64*D64,2)</f>
        <v>6.95</v>
      </c>
      <c r="F64" s="16">
        <v>0</v>
      </c>
      <c r="G64" s="30">
        <f>ROUND(E64*F64,2)</f>
        <v>0</v>
      </c>
      <c r="H64" s="30">
        <f>ROUND(E64-G64,2)</f>
        <v>6.95</v>
      </c>
    </row>
    <row r="65" spans="1:8" x14ac:dyDescent="0.25">
      <c r="A65" s="14" t="s">
        <v>196</v>
      </c>
      <c r="B65" s="14" t="s">
        <v>19</v>
      </c>
      <c r="C65" s="15">
        <v>2.36</v>
      </c>
      <c r="D65" s="14">
        <v>15.4779</v>
      </c>
      <c r="E65" s="30">
        <f>ROUND(C65*D65,2)</f>
        <v>36.53</v>
      </c>
      <c r="F65" s="16">
        <v>0</v>
      </c>
      <c r="G65" s="30">
        <f>ROUND(E65*F65,2)</f>
        <v>0</v>
      </c>
      <c r="H65" s="30">
        <f>ROUND(E65-G65,2)</f>
        <v>36.53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9.02</v>
      </c>
      <c r="D67" s="14">
        <v>1</v>
      </c>
      <c r="E67" s="30">
        <f>ROUND(C67*D67,2)</f>
        <v>9.02</v>
      </c>
      <c r="F67" s="16">
        <v>0</v>
      </c>
      <c r="G67" s="30">
        <f>ROUND(E67*F67,2)</f>
        <v>0</v>
      </c>
      <c r="H67" s="30">
        <f t="shared" ref="H67:H73" si="3">ROUND(E67-G67,2)</f>
        <v>9.02</v>
      </c>
    </row>
    <row r="68" spans="1:8" x14ac:dyDescent="0.25">
      <c r="A68" s="14" t="s">
        <v>38</v>
      </c>
      <c r="B68" s="14" t="s">
        <v>48</v>
      </c>
      <c r="C68" s="15">
        <v>3.28</v>
      </c>
      <c r="D68" s="14">
        <v>1</v>
      </c>
      <c r="E68" s="30">
        <f>ROUND(C68*D68,2)</f>
        <v>3.28</v>
      </c>
      <c r="F68" s="16">
        <v>0</v>
      </c>
      <c r="G68" s="30">
        <f>ROUND(E68*F68,2)</f>
        <v>0</v>
      </c>
      <c r="H68" s="30">
        <f t="shared" si="3"/>
        <v>3.28</v>
      </c>
    </row>
    <row r="69" spans="1:8" x14ac:dyDescent="0.25">
      <c r="A69" s="14" t="s">
        <v>135</v>
      </c>
      <c r="B69" s="14" t="s">
        <v>48</v>
      </c>
      <c r="C69" s="15">
        <v>7.58</v>
      </c>
      <c r="D69" s="14">
        <v>1</v>
      </c>
      <c r="E69" s="30">
        <f>ROUND(C69*D69,2)</f>
        <v>7.58</v>
      </c>
      <c r="F69" s="16">
        <v>0</v>
      </c>
      <c r="G69" s="30">
        <f>ROUND(E69*F69,2)</f>
        <v>0</v>
      </c>
      <c r="H69" s="30">
        <f t="shared" si="3"/>
        <v>7.58</v>
      </c>
    </row>
    <row r="70" spans="1:8" x14ac:dyDescent="0.25">
      <c r="A70" s="14" t="s">
        <v>196</v>
      </c>
      <c r="B70" s="14" t="s">
        <v>48</v>
      </c>
      <c r="C70" s="15">
        <v>11.8</v>
      </c>
      <c r="D70" s="14">
        <v>1</v>
      </c>
      <c r="E70" s="30">
        <f>ROUND(C70*D70,2)</f>
        <v>11.8</v>
      </c>
      <c r="F70" s="16">
        <v>0</v>
      </c>
      <c r="G70" s="30">
        <f>ROUND(E70*F70,2)</f>
        <v>0</v>
      </c>
      <c r="H70" s="30">
        <f t="shared" si="3"/>
        <v>11.8</v>
      </c>
    </row>
    <row r="71" spans="1:8" x14ac:dyDescent="0.25">
      <c r="A71" s="9" t="s">
        <v>49</v>
      </c>
      <c r="B71" s="9" t="s">
        <v>48</v>
      </c>
      <c r="C71" s="10">
        <v>9.2100000000000009</v>
      </c>
      <c r="D71" s="9">
        <v>1</v>
      </c>
      <c r="E71" s="28">
        <f>ROUND(C71*D71,2)</f>
        <v>9.2100000000000009</v>
      </c>
      <c r="F71" s="11">
        <v>0</v>
      </c>
      <c r="G71" s="28">
        <f>ROUND(E71*F71,2)</f>
        <v>0</v>
      </c>
      <c r="H71" s="28">
        <f t="shared" si="3"/>
        <v>9.2100000000000009</v>
      </c>
    </row>
    <row r="72" spans="1:8" x14ac:dyDescent="0.25">
      <c r="A72" s="7" t="s">
        <v>50</v>
      </c>
      <c r="C72" s="30"/>
      <c r="E72" s="30">
        <f>SUM(E12:E71)</f>
        <v>734.18000000000018</v>
      </c>
      <c r="G72" s="12">
        <f>SUM(G12:G71)</f>
        <v>0</v>
      </c>
      <c r="H72" s="12">
        <f t="shared" si="3"/>
        <v>734.18</v>
      </c>
    </row>
    <row r="73" spans="1:8" x14ac:dyDescent="0.25">
      <c r="A73" s="7" t="s">
        <v>51</v>
      </c>
      <c r="C73" s="30"/>
      <c r="E73" s="30">
        <f>+E8-E72</f>
        <v>193.81999999999982</v>
      </c>
      <c r="G73" s="12">
        <f>+G8-G72</f>
        <v>0</v>
      </c>
      <c r="H73" s="12">
        <f t="shared" si="3"/>
        <v>193.82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17.48</v>
      </c>
      <c r="D76" s="14">
        <v>1</v>
      </c>
      <c r="E76" s="30">
        <f>ROUND(C76*D76,2)</f>
        <v>17.48</v>
      </c>
      <c r="F76" s="16">
        <v>0</v>
      </c>
      <c r="G76" s="30">
        <f>ROUND(E76*F76,2)</f>
        <v>0</v>
      </c>
      <c r="H76" s="30">
        <f t="shared" ref="H76:H82" si="4">ROUND(E76-G76,2)</f>
        <v>17.48</v>
      </c>
    </row>
    <row r="77" spans="1:8" x14ac:dyDescent="0.25">
      <c r="A77" s="14" t="s">
        <v>38</v>
      </c>
      <c r="B77" s="14" t="s">
        <v>48</v>
      </c>
      <c r="C77" s="15">
        <v>19.309999999999999</v>
      </c>
      <c r="D77" s="14">
        <v>1</v>
      </c>
      <c r="E77" s="30">
        <f>ROUND(C77*D77,2)</f>
        <v>19.309999999999999</v>
      </c>
      <c r="F77" s="16">
        <v>0</v>
      </c>
      <c r="G77" s="30">
        <f>ROUND(E77*F77,2)</f>
        <v>0</v>
      </c>
      <c r="H77" s="30">
        <f t="shared" si="4"/>
        <v>19.309999999999999</v>
      </c>
    </row>
    <row r="78" spans="1:8" x14ac:dyDescent="0.25">
      <c r="A78" s="14" t="s">
        <v>135</v>
      </c>
      <c r="B78" s="14" t="s">
        <v>48</v>
      </c>
      <c r="C78" s="15">
        <v>28.15</v>
      </c>
      <c r="D78" s="14">
        <v>1</v>
      </c>
      <c r="E78" s="30">
        <f>ROUND(C78*D78,2)</f>
        <v>28.15</v>
      </c>
      <c r="F78" s="16">
        <v>0</v>
      </c>
      <c r="G78" s="30">
        <f>ROUND(E78*F78,2)</f>
        <v>0</v>
      </c>
      <c r="H78" s="30">
        <f t="shared" si="4"/>
        <v>28.15</v>
      </c>
    </row>
    <row r="79" spans="1:8" x14ac:dyDescent="0.25">
      <c r="A79" s="9" t="s">
        <v>196</v>
      </c>
      <c r="B79" s="9" t="s">
        <v>48</v>
      </c>
      <c r="C79" s="10">
        <v>61.03</v>
      </c>
      <c r="D79" s="9">
        <v>1</v>
      </c>
      <c r="E79" s="28">
        <f>ROUND(C79*D79,2)</f>
        <v>61.03</v>
      </c>
      <c r="F79" s="11">
        <v>0</v>
      </c>
      <c r="G79" s="28">
        <f>ROUND(E79*F79,2)</f>
        <v>0</v>
      </c>
      <c r="H79" s="28">
        <f t="shared" si="4"/>
        <v>61.03</v>
      </c>
    </row>
    <row r="80" spans="1:8" x14ac:dyDescent="0.25">
      <c r="A80" s="7" t="s">
        <v>53</v>
      </c>
      <c r="C80" s="30"/>
      <c r="E80" s="30">
        <f>SUM(E76:E79)</f>
        <v>125.97</v>
      </c>
      <c r="G80" s="12">
        <f>SUM(G76:G79)</f>
        <v>0</v>
      </c>
      <c r="H80" s="12">
        <f t="shared" si="4"/>
        <v>125.97</v>
      </c>
    </row>
    <row r="81" spans="1:8" x14ac:dyDescent="0.25">
      <c r="A81" s="7" t="s">
        <v>54</v>
      </c>
      <c r="C81" s="30"/>
      <c r="E81" s="30">
        <f>+E72+E80</f>
        <v>860.1500000000002</v>
      </c>
      <c r="G81" s="12">
        <f>+G72+G80</f>
        <v>0</v>
      </c>
      <c r="H81" s="12">
        <f t="shared" si="4"/>
        <v>860.15</v>
      </c>
    </row>
    <row r="82" spans="1:8" x14ac:dyDescent="0.25">
      <c r="A82" s="7" t="s">
        <v>55</v>
      </c>
      <c r="C82" s="30"/>
      <c r="E82" s="30">
        <f>+E8-E81</f>
        <v>67.849999999999795</v>
      </c>
      <c r="G82" s="12">
        <f>+G8-G81</f>
        <v>0</v>
      </c>
      <c r="H82" s="12">
        <f t="shared" si="4"/>
        <v>67.849999999999994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403</v>
      </c>
      <c r="C84" s="30"/>
      <c r="E84" s="30"/>
    </row>
    <row r="85" spans="1:8" x14ac:dyDescent="0.25">
      <c r="C85" s="30"/>
      <c r="E85" s="30"/>
    </row>
    <row r="86" spans="1:8" x14ac:dyDescent="0.25">
      <c r="C86" s="30"/>
      <c r="E86" s="30"/>
    </row>
    <row r="87" spans="1:8" x14ac:dyDescent="0.25">
      <c r="A87" s="7" t="s">
        <v>121</v>
      </c>
      <c r="C87" s="30"/>
      <c r="E87" s="30"/>
    </row>
    <row r="88" spans="1:8" x14ac:dyDescent="0.25">
      <c r="A88" s="7" t="s">
        <v>122</v>
      </c>
      <c r="C88" s="30"/>
      <c r="E88" s="30"/>
    </row>
    <row r="99" spans="1:5" x14ac:dyDescent="0.25">
      <c r="A99" s="7" t="s">
        <v>50</v>
      </c>
      <c r="E99" s="34">
        <f>VLOOKUP(A99,$A$1:$H$98,5,FALSE)</f>
        <v>734.18000000000018</v>
      </c>
    </row>
    <row r="100" spans="1:5" x14ac:dyDescent="0.25">
      <c r="A100" s="7" t="s">
        <v>301</v>
      </c>
      <c r="E100" s="34">
        <f>VLOOKUP(A100,$A$1:$H$98,5,FALSE)</f>
        <v>125.97</v>
      </c>
    </row>
    <row r="101" spans="1:5" x14ac:dyDescent="0.25">
      <c r="A101" s="7" t="s">
        <v>302</v>
      </c>
      <c r="E101" s="34">
        <f t="shared" ref="E101:E102" si="5">VLOOKUP(A101,$A$1:$H$98,5,FALSE)</f>
        <v>860.1500000000002</v>
      </c>
    </row>
    <row r="102" spans="1:5" x14ac:dyDescent="0.25">
      <c r="A102" s="7" t="s">
        <v>55</v>
      </c>
      <c r="E102" s="34">
        <f t="shared" si="5"/>
        <v>67.849999999999795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67.849999999999795</v>
      </c>
      <c r="E105" s="34">
        <f>E102</f>
        <v>67.849999999999795</v>
      </c>
    </row>
    <row r="106" spans="1:5" x14ac:dyDescent="0.25">
      <c r="A106">
        <f>A107-Calculator!$B$15</f>
        <v>205</v>
      </c>
      <c r="B106">
        <f t="dataTable" ref="B106:B112" dt2D="0" dtr="0" r1="D7"/>
        <v>295.0999999999998</v>
      </c>
      <c r="D106">
        <f>D107-Calculator!$B$27</f>
        <v>145</v>
      </c>
      <c r="E106">
        <f t="dataTable" ref="E106:E112" dt2D="0" dtr="0" r1="D7" ca="1"/>
        <v>-7.9000000000002046</v>
      </c>
    </row>
    <row r="107" spans="1:5" x14ac:dyDescent="0.25">
      <c r="A107">
        <f>A108-Calculator!$B$15</f>
        <v>210</v>
      </c>
      <c r="B107">
        <v>320.3499999999998</v>
      </c>
      <c r="D107">
        <f>D108-Calculator!$B$27</f>
        <v>150</v>
      </c>
      <c r="E107">
        <v>17.349999999999795</v>
      </c>
    </row>
    <row r="108" spans="1:5" x14ac:dyDescent="0.25">
      <c r="A108">
        <f>A109-Calculator!$B$15</f>
        <v>215</v>
      </c>
      <c r="B108">
        <v>345.5999999999998</v>
      </c>
      <c r="D108">
        <f>D109-Calculator!$B$27</f>
        <v>155</v>
      </c>
      <c r="E108">
        <v>42.599999999999795</v>
      </c>
    </row>
    <row r="109" spans="1:5" x14ac:dyDescent="0.25">
      <c r="A109">
        <f>Calculator!B10</f>
        <v>220</v>
      </c>
      <c r="B109">
        <v>370.8499999999998</v>
      </c>
      <c r="D109">
        <f>Calculator!B22</f>
        <v>160</v>
      </c>
      <c r="E109">
        <v>67.849999999999795</v>
      </c>
    </row>
    <row r="110" spans="1:5" x14ac:dyDescent="0.25">
      <c r="A110">
        <f>A109+Calculator!$B$15</f>
        <v>225</v>
      </c>
      <c r="B110">
        <v>396.0999999999998</v>
      </c>
      <c r="D110">
        <f>D109+Calculator!$B$27</f>
        <v>165</v>
      </c>
      <c r="E110">
        <v>93.099999999999795</v>
      </c>
    </row>
    <row r="111" spans="1:5" x14ac:dyDescent="0.25">
      <c r="A111">
        <f>A110+Calculator!$B$15</f>
        <v>230</v>
      </c>
      <c r="B111">
        <v>421.3499999999998</v>
      </c>
      <c r="D111">
        <f>D110+Calculator!$B$27</f>
        <v>170</v>
      </c>
      <c r="E111">
        <v>118.3499999999998</v>
      </c>
    </row>
    <row r="112" spans="1:5" x14ac:dyDescent="0.25">
      <c r="A112">
        <f>A111+Calculator!$B$15</f>
        <v>235</v>
      </c>
      <c r="B112">
        <v>446.5999999999998</v>
      </c>
      <c r="D112">
        <f>D111+Calculator!$B$27</f>
        <v>175</v>
      </c>
      <c r="E112">
        <v>143.5999999999998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11EB-0762-49F8-8081-4FC2DFD71B16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3" max="3" width="9.140625" style="30"/>
    <col min="4" max="4" width="10.7109375" customWidth="1"/>
    <col min="5" max="5" width="11" style="30" customWidth="1"/>
  </cols>
  <sheetData>
    <row r="1" spans="1:8" x14ac:dyDescent="0.25">
      <c r="A1" s="59" t="s">
        <v>167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</row>
    <row r="10" spans="1:8" x14ac:dyDescent="0.25">
      <c r="A10" s="7" t="s">
        <v>13</v>
      </c>
    </row>
    <row r="11" spans="1:8" x14ac:dyDescent="0.25">
      <c r="A11" s="13" t="s">
        <v>14</v>
      </c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3.3220000000000001</v>
      </c>
      <c r="E17" s="30">
        <f>ROUND(C17*D17,2)</f>
        <v>95.11</v>
      </c>
      <c r="F17" s="16">
        <v>0</v>
      </c>
      <c r="G17" s="30">
        <f>ROUND(E17*F17,2)</f>
        <v>0</v>
      </c>
      <c r="H17" s="30">
        <f>ROUND(E17-G17,2)</f>
        <v>95.11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0.8</v>
      </c>
      <c r="E18" s="30">
        <f>ROUND(C18*D18,2)</f>
        <v>10.34</v>
      </c>
      <c r="F18" s="16">
        <v>0</v>
      </c>
      <c r="G18" s="30">
        <f>ROUND(E18*F18,2)</f>
        <v>0</v>
      </c>
      <c r="H18" s="30">
        <f>ROUND(E18-G18,2)</f>
        <v>10.34</v>
      </c>
    </row>
    <row r="19" spans="1:8" x14ac:dyDescent="0.25">
      <c r="A19" s="13" t="s">
        <v>24</v>
      </c>
    </row>
    <row r="20" spans="1:8" x14ac:dyDescent="0.25">
      <c r="A20" s="14" t="s">
        <v>25</v>
      </c>
      <c r="B20" s="14" t="s">
        <v>18</v>
      </c>
      <c r="C20" s="15">
        <v>0.11</v>
      </c>
      <c r="D20" s="14">
        <v>80</v>
      </c>
      <c r="E20" s="30">
        <f t="shared" ref="E20:E27" si="0">ROUND(C20*D20,2)</f>
        <v>8.8000000000000007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8.8000000000000007</v>
      </c>
    </row>
    <row r="21" spans="1:8" x14ac:dyDescent="0.25">
      <c r="A21" s="14" t="s">
        <v>139</v>
      </c>
      <c r="B21" s="14" t="s">
        <v>26</v>
      </c>
      <c r="C21" s="15">
        <v>2.64</v>
      </c>
      <c r="D21" s="14">
        <v>2</v>
      </c>
      <c r="E21" s="30">
        <f t="shared" si="0"/>
        <v>5.28</v>
      </c>
      <c r="F21" s="16">
        <v>0</v>
      </c>
      <c r="G21" s="30">
        <f t="shared" si="1"/>
        <v>0</v>
      </c>
      <c r="H21" s="30">
        <f t="shared" si="2"/>
        <v>5.28</v>
      </c>
    </row>
    <row r="22" spans="1:8" x14ac:dyDescent="0.25">
      <c r="A22" s="14" t="s">
        <v>175</v>
      </c>
      <c r="B22" s="14" t="s">
        <v>26</v>
      </c>
      <c r="C22" s="15">
        <v>18</v>
      </c>
      <c r="D22" s="14">
        <v>1</v>
      </c>
      <c r="E22" s="30">
        <f t="shared" si="0"/>
        <v>18</v>
      </c>
      <c r="F22" s="16">
        <v>0</v>
      </c>
      <c r="G22" s="30">
        <f t="shared" si="1"/>
        <v>0</v>
      </c>
      <c r="H22" s="30">
        <f t="shared" si="2"/>
        <v>18</v>
      </c>
    </row>
    <row r="23" spans="1:8" x14ac:dyDescent="0.25">
      <c r="A23" s="14" t="s">
        <v>176</v>
      </c>
      <c r="B23" s="14" t="s">
        <v>18</v>
      </c>
      <c r="C23" s="15">
        <v>5.99</v>
      </c>
      <c r="D23" s="14">
        <v>2</v>
      </c>
      <c r="E23" s="30">
        <f t="shared" si="0"/>
        <v>11.98</v>
      </c>
      <c r="F23" s="16">
        <v>0</v>
      </c>
      <c r="G23" s="30">
        <f t="shared" si="1"/>
        <v>0</v>
      </c>
      <c r="H23" s="30">
        <f t="shared" si="2"/>
        <v>11.98</v>
      </c>
    </row>
    <row r="24" spans="1:8" x14ac:dyDescent="0.25">
      <c r="A24" s="14" t="s">
        <v>177</v>
      </c>
      <c r="B24" s="14" t="s">
        <v>18</v>
      </c>
      <c r="C24" s="15">
        <v>45.5</v>
      </c>
      <c r="D24" s="14">
        <v>0.5</v>
      </c>
      <c r="E24" s="30">
        <f t="shared" si="0"/>
        <v>22.75</v>
      </c>
      <c r="F24" s="16">
        <v>0</v>
      </c>
      <c r="G24" s="30">
        <f t="shared" si="1"/>
        <v>0</v>
      </c>
      <c r="H24" s="30">
        <f t="shared" si="2"/>
        <v>22.75</v>
      </c>
    </row>
    <row r="25" spans="1:8" x14ac:dyDescent="0.25">
      <c r="A25" s="14" t="s">
        <v>178</v>
      </c>
      <c r="B25" s="14" t="s">
        <v>26</v>
      </c>
      <c r="C25" s="15">
        <v>14.83</v>
      </c>
      <c r="D25" s="14">
        <v>2.69</v>
      </c>
      <c r="E25" s="30">
        <f t="shared" si="0"/>
        <v>39.89</v>
      </c>
      <c r="F25" s="16">
        <v>0</v>
      </c>
      <c r="G25" s="30">
        <f t="shared" si="1"/>
        <v>0</v>
      </c>
      <c r="H25" s="30">
        <f t="shared" si="2"/>
        <v>39.89</v>
      </c>
    </row>
    <row r="26" spans="1:8" x14ac:dyDescent="0.25">
      <c r="A26" s="14" t="s">
        <v>179</v>
      </c>
      <c r="B26" s="14" t="s">
        <v>18</v>
      </c>
      <c r="C26" s="15">
        <v>21.96</v>
      </c>
      <c r="D26" s="14">
        <v>0.75</v>
      </c>
      <c r="E26" s="30">
        <f t="shared" si="0"/>
        <v>16.47</v>
      </c>
      <c r="F26" s="16">
        <v>0</v>
      </c>
      <c r="G26" s="30">
        <f t="shared" si="1"/>
        <v>0</v>
      </c>
      <c r="H26" s="30">
        <f t="shared" si="2"/>
        <v>16.47</v>
      </c>
    </row>
    <row r="27" spans="1:8" x14ac:dyDescent="0.25">
      <c r="A27" s="14" t="s">
        <v>180</v>
      </c>
      <c r="B27" s="14" t="s">
        <v>18</v>
      </c>
      <c r="C27" s="15">
        <v>2.56</v>
      </c>
      <c r="D27" s="14">
        <v>7.5</v>
      </c>
      <c r="E27" s="30">
        <f t="shared" si="0"/>
        <v>19.2</v>
      </c>
      <c r="F27" s="16">
        <v>0</v>
      </c>
      <c r="G27" s="30">
        <f t="shared" si="1"/>
        <v>0</v>
      </c>
      <c r="H27" s="30">
        <f t="shared" si="2"/>
        <v>19.2</v>
      </c>
    </row>
    <row r="28" spans="1:8" x14ac:dyDescent="0.25">
      <c r="A28" s="13" t="s">
        <v>27</v>
      </c>
    </row>
    <row r="29" spans="1:8" x14ac:dyDescent="0.25">
      <c r="A29" s="14" t="s">
        <v>181</v>
      </c>
      <c r="B29" s="14" t="s">
        <v>18</v>
      </c>
      <c r="C29" s="15">
        <v>2.74</v>
      </c>
      <c r="D29" s="14">
        <v>3</v>
      </c>
      <c r="E29" s="30">
        <f>ROUND(C29*D29,2)</f>
        <v>8.2200000000000006</v>
      </c>
      <c r="F29" s="16">
        <v>0</v>
      </c>
      <c r="G29" s="30">
        <f>ROUND(E29*F29,2)</f>
        <v>0</v>
      </c>
      <c r="H29" s="30">
        <f>ROUND(E29-G29,2)</f>
        <v>8.2200000000000006</v>
      </c>
    </row>
    <row r="30" spans="1:8" x14ac:dyDescent="0.25">
      <c r="A30" s="13" t="s">
        <v>33</v>
      </c>
    </row>
    <row r="31" spans="1:8" x14ac:dyDescent="0.25">
      <c r="A31" s="14" t="s">
        <v>200</v>
      </c>
      <c r="B31" s="14" t="s">
        <v>29</v>
      </c>
      <c r="C31" s="15">
        <v>6.6</v>
      </c>
      <c r="D31" s="14">
        <v>23</v>
      </c>
      <c r="E31" s="30">
        <f>ROUND(C31*D31,2)</f>
        <v>151.80000000000001</v>
      </c>
      <c r="F31" s="16">
        <v>0</v>
      </c>
      <c r="G31" s="30">
        <f>ROUND(E31*F31,2)</f>
        <v>0</v>
      </c>
      <c r="H31" s="30">
        <f>ROUND(E31-G31,2)</f>
        <v>151.80000000000001</v>
      </c>
    </row>
    <row r="32" spans="1:8" x14ac:dyDescent="0.25">
      <c r="A32" s="14" t="s">
        <v>201</v>
      </c>
      <c r="B32" s="14" t="s">
        <v>29</v>
      </c>
      <c r="C32" s="15">
        <v>1.93</v>
      </c>
      <c r="D32" s="14">
        <v>4.25</v>
      </c>
      <c r="E32" s="30">
        <f>ROUND(C32*D32,2)</f>
        <v>8.1999999999999993</v>
      </c>
      <c r="F32" s="16">
        <v>0</v>
      </c>
      <c r="G32" s="30">
        <f>ROUND(E32*F32,2)</f>
        <v>0</v>
      </c>
      <c r="H32" s="30">
        <f>ROUND(E32-G32,2)</f>
        <v>8.1999999999999993</v>
      </c>
    </row>
    <row r="33" spans="1:8" x14ac:dyDescent="0.25">
      <c r="A33" s="14" t="s">
        <v>183</v>
      </c>
      <c r="B33" s="14" t="s">
        <v>184</v>
      </c>
      <c r="C33" s="15">
        <v>0.28999999999999998</v>
      </c>
      <c r="D33" s="14">
        <v>4.25</v>
      </c>
      <c r="E33" s="30">
        <f>ROUND(C33*D33,2)</f>
        <v>1.23</v>
      </c>
      <c r="F33" s="16">
        <v>0</v>
      </c>
      <c r="G33" s="30">
        <f>ROUND(E33*F33,2)</f>
        <v>0</v>
      </c>
      <c r="H33" s="30">
        <f>ROUND(E33-G33,2)</f>
        <v>1.23</v>
      </c>
    </row>
    <row r="34" spans="1:8" x14ac:dyDescent="0.25">
      <c r="A34" s="13" t="s">
        <v>114</v>
      </c>
    </row>
    <row r="35" spans="1:8" x14ac:dyDescent="0.25">
      <c r="A35" s="14" t="s">
        <v>187</v>
      </c>
      <c r="B35" s="14" t="s">
        <v>26</v>
      </c>
      <c r="C35" s="15">
        <v>4.38</v>
      </c>
      <c r="D35" s="14">
        <v>1.5</v>
      </c>
      <c r="E35" s="30">
        <f>ROUND(C35*D35,2)</f>
        <v>6.57</v>
      </c>
      <c r="F35" s="16">
        <v>0</v>
      </c>
      <c r="G35" s="30">
        <f>ROUND(E35*F35,2)</f>
        <v>0</v>
      </c>
      <c r="H35" s="30">
        <f>ROUND(E35-G35,2)</f>
        <v>6.57</v>
      </c>
    </row>
    <row r="36" spans="1:8" x14ac:dyDescent="0.25">
      <c r="A36" s="14" t="s">
        <v>186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188</v>
      </c>
      <c r="B37" s="14" t="s">
        <v>26</v>
      </c>
      <c r="C37" s="15">
        <v>4.13</v>
      </c>
      <c r="D37" s="14">
        <v>0.5</v>
      </c>
      <c r="E37" s="30">
        <f>ROUND(C37*D37,2)</f>
        <v>2.0699999999999998</v>
      </c>
      <c r="F37" s="16">
        <v>0</v>
      </c>
      <c r="G37" s="30">
        <f>ROUND(E37*F37,2)</f>
        <v>0</v>
      </c>
      <c r="H37" s="30">
        <f>ROUND(E37-G37,2)</f>
        <v>2.0699999999999998</v>
      </c>
    </row>
    <row r="38" spans="1:8" x14ac:dyDescent="0.25">
      <c r="A38" s="14" t="s">
        <v>189</v>
      </c>
      <c r="B38" s="14" t="s">
        <v>26</v>
      </c>
      <c r="C38" s="15">
        <v>2.86</v>
      </c>
      <c r="D38" s="14">
        <v>0.4</v>
      </c>
      <c r="E38" s="30">
        <f>ROUND(C38*D38,2)</f>
        <v>1.1399999999999999</v>
      </c>
      <c r="F38" s="16">
        <v>0</v>
      </c>
      <c r="G38" s="30">
        <f>ROUND(E38*F38,2)</f>
        <v>0</v>
      </c>
      <c r="H38" s="30">
        <f>ROUND(E38-G38,2)</f>
        <v>1.1399999999999999</v>
      </c>
    </row>
    <row r="39" spans="1:8" x14ac:dyDescent="0.25">
      <c r="A39" s="13" t="s">
        <v>61</v>
      </c>
    </row>
    <row r="40" spans="1:8" x14ac:dyDescent="0.25">
      <c r="A40" s="14" t="s">
        <v>190</v>
      </c>
      <c r="B40" s="14" t="s">
        <v>21</v>
      </c>
      <c r="C40" s="15">
        <v>7.5</v>
      </c>
      <c r="D40" s="14">
        <v>4.3220000000000001</v>
      </c>
      <c r="E40" s="30">
        <f>ROUND(C40*D40,2)</f>
        <v>32.42</v>
      </c>
      <c r="F40" s="16">
        <v>0</v>
      </c>
      <c r="G40" s="30">
        <f>ROUND(E40*F40,2)</f>
        <v>0</v>
      </c>
      <c r="H40" s="30">
        <f>ROUND(E40-G40,2)</f>
        <v>32.42</v>
      </c>
    </row>
    <row r="41" spans="1:8" x14ac:dyDescent="0.25">
      <c r="A41" s="13" t="s">
        <v>132</v>
      </c>
    </row>
    <row r="42" spans="1:8" x14ac:dyDescent="0.25">
      <c r="A42" s="14" t="s">
        <v>191</v>
      </c>
      <c r="B42" s="14" t="s">
        <v>125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192</v>
      </c>
    </row>
    <row r="44" spans="1:8" x14ac:dyDescent="0.25">
      <c r="A44" s="14" t="s">
        <v>193</v>
      </c>
      <c r="B44" s="14" t="s">
        <v>125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</row>
    <row r="46" spans="1:8" x14ac:dyDescent="0.25">
      <c r="A46" s="14" t="s">
        <v>194</v>
      </c>
      <c r="B46" s="14" t="s">
        <v>48</v>
      </c>
      <c r="C46" s="15">
        <v>4.5</v>
      </c>
      <c r="D46" s="14">
        <v>1</v>
      </c>
      <c r="E46" s="30">
        <f>ROUND(C46*D46,2)</f>
        <v>4.5</v>
      </c>
      <c r="F46" s="16">
        <v>0</v>
      </c>
      <c r="G46" s="30">
        <f>ROUND(E46*F46,2)</f>
        <v>0</v>
      </c>
      <c r="H46" s="30">
        <f>ROUND(E46-G46,2)</f>
        <v>4.5</v>
      </c>
    </row>
    <row r="47" spans="1:8" x14ac:dyDescent="0.25">
      <c r="A47" s="13" t="s">
        <v>116</v>
      </c>
    </row>
    <row r="48" spans="1:8" x14ac:dyDescent="0.25">
      <c r="A48" s="14" t="s">
        <v>195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0.54759999999999998</v>
      </c>
      <c r="E52" s="30">
        <f>ROUND(C52*D52,2)</f>
        <v>8.36</v>
      </c>
      <c r="F52" s="16">
        <v>0</v>
      </c>
      <c r="G52" s="30">
        <f>ROUND(E52*F52,2)</f>
        <v>0</v>
      </c>
      <c r="H52" s="30">
        <f>ROUND(E52-G52,2)</f>
        <v>8.36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0.17599999999999999</v>
      </c>
      <c r="E53" s="30">
        <f>ROUND(C53*D53,2)</f>
        <v>2.69</v>
      </c>
      <c r="F53" s="16">
        <v>0</v>
      </c>
      <c r="G53" s="30">
        <f>ROUND(E53*F53,2)</f>
        <v>0</v>
      </c>
      <c r="H53" s="30">
        <f>ROUND(E53-G53,2)</f>
        <v>2.69</v>
      </c>
    </row>
    <row r="54" spans="1:8" x14ac:dyDescent="0.25">
      <c r="A54" s="13" t="s">
        <v>40</v>
      </c>
    </row>
    <row r="55" spans="1:8" x14ac:dyDescent="0.25">
      <c r="A55" s="14" t="s">
        <v>41</v>
      </c>
      <c r="B55" s="14" t="s">
        <v>39</v>
      </c>
      <c r="C55" s="15">
        <v>9.06</v>
      </c>
      <c r="D55" s="14">
        <v>3.5249999999999999</v>
      </c>
      <c r="E55" s="30">
        <f>ROUND(C55*D55,2)</f>
        <v>31.94</v>
      </c>
      <c r="F55" s="16">
        <v>0</v>
      </c>
      <c r="G55" s="30">
        <f>ROUND(E55*F55,2)</f>
        <v>0</v>
      </c>
      <c r="H55" s="30">
        <f>ROUND(E55-G55,2)</f>
        <v>31.94</v>
      </c>
    </row>
    <row r="56" spans="1:8" x14ac:dyDescent="0.25">
      <c r="A56" s="13" t="s">
        <v>43</v>
      </c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15.25</v>
      </c>
      <c r="D61" s="14">
        <v>0.53900000000000003</v>
      </c>
      <c r="E61" s="30">
        <f>ROUND(C61*D61,2)</f>
        <v>8.2200000000000006</v>
      </c>
      <c r="F61" s="16">
        <v>0</v>
      </c>
      <c r="G61" s="30">
        <f>ROUND(E61*F61,2)</f>
        <v>0</v>
      </c>
      <c r="H61" s="30">
        <f>ROUND(E61-G61,2)</f>
        <v>8.2200000000000006</v>
      </c>
    </row>
    <row r="62" spans="1:8" x14ac:dyDescent="0.25">
      <c r="A62" s="13" t="s">
        <v>45</v>
      </c>
    </row>
    <row r="63" spans="1:8" x14ac:dyDescent="0.25">
      <c r="A63" s="14" t="s">
        <v>38</v>
      </c>
      <c r="B63" s="14" t="s">
        <v>19</v>
      </c>
      <c r="C63" s="15">
        <v>2.36</v>
      </c>
      <c r="D63" s="14">
        <v>5.9885999999999999</v>
      </c>
      <c r="E63" s="30">
        <f>ROUND(C63*D63,2)</f>
        <v>14.13</v>
      </c>
      <c r="F63" s="16">
        <v>0</v>
      </c>
      <c r="G63" s="30">
        <f>ROUND(E63*F63,2)</f>
        <v>0</v>
      </c>
      <c r="H63" s="30">
        <f>ROUND(E63-G63,2)</f>
        <v>14.13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2.9445000000000001</v>
      </c>
      <c r="E64" s="30">
        <f>ROUND(C64*D64,2)</f>
        <v>6.95</v>
      </c>
      <c r="F64" s="16">
        <v>0</v>
      </c>
      <c r="G64" s="30">
        <f>ROUND(E64*F64,2)</f>
        <v>0</v>
      </c>
      <c r="H64" s="30">
        <f>ROUND(E64-G64,2)</f>
        <v>6.95</v>
      </c>
    </row>
    <row r="65" spans="1:8" x14ac:dyDescent="0.25">
      <c r="A65" s="14" t="s">
        <v>196</v>
      </c>
      <c r="B65" s="14" t="s">
        <v>19</v>
      </c>
      <c r="C65" s="15">
        <v>2.36</v>
      </c>
      <c r="D65" s="14">
        <v>26.8827</v>
      </c>
      <c r="E65" s="30">
        <f>ROUND(C65*D65,2)</f>
        <v>63.44</v>
      </c>
      <c r="F65" s="16">
        <v>0</v>
      </c>
      <c r="G65" s="30">
        <f>ROUND(E65*F65,2)</f>
        <v>0</v>
      </c>
      <c r="H65" s="30">
        <f>ROUND(E65-G65,2)</f>
        <v>63.44</v>
      </c>
    </row>
    <row r="66" spans="1:8" x14ac:dyDescent="0.25">
      <c r="A66" s="13" t="s">
        <v>47</v>
      </c>
    </row>
    <row r="67" spans="1:8" x14ac:dyDescent="0.25">
      <c r="A67" s="14" t="s">
        <v>42</v>
      </c>
      <c r="B67" s="14" t="s">
        <v>48</v>
      </c>
      <c r="C67" s="15">
        <v>9.18</v>
      </c>
      <c r="D67" s="14">
        <v>1</v>
      </c>
      <c r="E67" s="30">
        <f>ROUND(C67*D67,2)</f>
        <v>9.18</v>
      </c>
      <c r="F67" s="16">
        <v>0</v>
      </c>
      <c r="G67" s="30">
        <f>ROUND(E67*F67,2)</f>
        <v>0</v>
      </c>
      <c r="H67" s="30">
        <f t="shared" ref="H67:H73" si="3">ROUND(E67-G67,2)</f>
        <v>9.18</v>
      </c>
    </row>
    <row r="68" spans="1:8" x14ac:dyDescent="0.25">
      <c r="A68" s="14" t="s">
        <v>38</v>
      </c>
      <c r="B68" s="14" t="s">
        <v>48</v>
      </c>
      <c r="C68" s="15">
        <v>3.91</v>
      </c>
      <c r="D68" s="14">
        <v>1</v>
      </c>
      <c r="E68" s="30">
        <f>ROUND(C68*D68,2)</f>
        <v>3.91</v>
      </c>
      <c r="F68" s="16">
        <v>0</v>
      </c>
      <c r="G68" s="30">
        <f>ROUND(E68*F68,2)</f>
        <v>0</v>
      </c>
      <c r="H68" s="30">
        <f t="shared" si="3"/>
        <v>3.91</v>
      </c>
    </row>
    <row r="69" spans="1:8" x14ac:dyDescent="0.25">
      <c r="A69" s="14" t="s">
        <v>135</v>
      </c>
      <c r="B69" s="14" t="s">
        <v>48</v>
      </c>
      <c r="C69" s="15">
        <v>7.58</v>
      </c>
      <c r="D69" s="14">
        <v>1</v>
      </c>
      <c r="E69" s="30">
        <f>ROUND(C69*D69,2)</f>
        <v>7.58</v>
      </c>
      <c r="F69" s="16">
        <v>0</v>
      </c>
      <c r="G69" s="30">
        <f>ROUND(E69*F69,2)</f>
        <v>0</v>
      </c>
      <c r="H69" s="30">
        <f t="shared" si="3"/>
        <v>7.58</v>
      </c>
    </row>
    <row r="70" spans="1:8" x14ac:dyDescent="0.25">
      <c r="A70" s="14" t="s">
        <v>196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11.61</v>
      </c>
      <c r="D71" s="9">
        <v>1</v>
      </c>
      <c r="E71" s="28">
        <f>ROUND(C71*D71,2)</f>
        <v>11.61</v>
      </c>
      <c r="F71" s="11">
        <v>0</v>
      </c>
      <c r="G71" s="28">
        <f>ROUND(E71*F71,2)</f>
        <v>0</v>
      </c>
      <c r="H71" s="28">
        <f t="shared" si="3"/>
        <v>11.61</v>
      </c>
    </row>
    <row r="72" spans="1:8" x14ac:dyDescent="0.25">
      <c r="A72" s="7" t="s">
        <v>50</v>
      </c>
      <c r="E72" s="30">
        <f>SUM(E12:E71)</f>
        <v>857.10000000000014</v>
      </c>
      <c r="G72" s="12">
        <f>SUM(G12:G71)</f>
        <v>0</v>
      </c>
      <c r="H72" s="12">
        <f t="shared" si="3"/>
        <v>857.1</v>
      </c>
    </row>
    <row r="73" spans="1:8" x14ac:dyDescent="0.25">
      <c r="A73" s="7" t="s">
        <v>51</v>
      </c>
      <c r="E73" s="30">
        <f>+E8-E72</f>
        <v>70.899999999999864</v>
      </c>
      <c r="G73" s="12">
        <f>+G8-G72</f>
        <v>0</v>
      </c>
      <c r="H73" s="12">
        <f t="shared" si="3"/>
        <v>70.900000000000006</v>
      </c>
    </row>
    <row r="74" spans="1:8" x14ac:dyDescent="0.25">
      <c r="A74" t="s">
        <v>12</v>
      </c>
    </row>
    <row r="75" spans="1:8" x14ac:dyDescent="0.25">
      <c r="A75" s="7" t="s">
        <v>52</v>
      </c>
    </row>
    <row r="76" spans="1:8" x14ac:dyDescent="0.25">
      <c r="A76" s="14" t="s">
        <v>42</v>
      </c>
      <c r="B76" s="14" t="s">
        <v>48</v>
      </c>
      <c r="C76" s="15">
        <v>18.18</v>
      </c>
      <c r="D76" s="14">
        <v>1</v>
      </c>
      <c r="E76" s="30">
        <f>ROUND(C76*D76,2)</f>
        <v>18.18</v>
      </c>
      <c r="F76" s="16">
        <v>0</v>
      </c>
      <c r="G76" s="30">
        <f>ROUND(E76*F76,2)</f>
        <v>0</v>
      </c>
      <c r="H76" s="30">
        <f t="shared" ref="H76:H82" si="4">ROUND(E76-G76,2)</f>
        <v>18.18</v>
      </c>
    </row>
    <row r="77" spans="1:8" x14ac:dyDescent="0.25">
      <c r="A77" s="14" t="s">
        <v>38</v>
      </c>
      <c r="B77" s="14" t="s">
        <v>48</v>
      </c>
      <c r="C77" s="15">
        <v>23.08</v>
      </c>
      <c r="D77" s="14">
        <v>1</v>
      </c>
      <c r="E77" s="30">
        <f>ROUND(C77*D77,2)</f>
        <v>23.08</v>
      </c>
      <c r="F77" s="16">
        <v>0</v>
      </c>
      <c r="G77" s="30">
        <f>ROUND(E77*F77,2)</f>
        <v>0</v>
      </c>
      <c r="H77" s="30">
        <f t="shared" si="4"/>
        <v>23.08</v>
      </c>
    </row>
    <row r="78" spans="1:8" x14ac:dyDescent="0.25">
      <c r="A78" s="14" t="s">
        <v>135</v>
      </c>
      <c r="B78" s="14" t="s">
        <v>48</v>
      </c>
      <c r="C78" s="15">
        <v>28.15</v>
      </c>
      <c r="D78" s="14">
        <v>1</v>
      </c>
      <c r="E78" s="30">
        <f>ROUND(C78*D78,2)</f>
        <v>28.15</v>
      </c>
      <c r="F78" s="16">
        <v>0</v>
      </c>
      <c r="G78" s="30">
        <f>ROUND(E78*F78,2)</f>
        <v>0</v>
      </c>
      <c r="H78" s="30">
        <f t="shared" si="4"/>
        <v>28.15</v>
      </c>
    </row>
    <row r="79" spans="1:8" x14ac:dyDescent="0.25">
      <c r="A79" s="9" t="s">
        <v>196</v>
      </c>
      <c r="B79" s="9" t="s">
        <v>48</v>
      </c>
      <c r="C79" s="10">
        <v>40.090000000000003</v>
      </c>
      <c r="D79" s="9">
        <v>1</v>
      </c>
      <c r="E79" s="28">
        <f>ROUND(C79*D79,2)</f>
        <v>40.090000000000003</v>
      </c>
      <c r="F79" s="11">
        <v>0</v>
      </c>
      <c r="G79" s="28">
        <f>ROUND(E79*F79,2)</f>
        <v>0</v>
      </c>
      <c r="H79" s="28">
        <f t="shared" si="4"/>
        <v>40.090000000000003</v>
      </c>
    </row>
    <row r="80" spans="1:8" x14ac:dyDescent="0.25">
      <c r="A80" s="7" t="s">
        <v>53</v>
      </c>
      <c r="E80" s="30">
        <f>SUM(E76:E79)</f>
        <v>109.5</v>
      </c>
      <c r="G80" s="12">
        <f>SUM(G76:G79)</f>
        <v>0</v>
      </c>
      <c r="H80" s="12">
        <f t="shared" si="4"/>
        <v>109.5</v>
      </c>
    </row>
    <row r="81" spans="1:8" x14ac:dyDescent="0.25">
      <c r="A81" s="7" t="s">
        <v>54</v>
      </c>
      <c r="E81" s="30">
        <f>+E72+E80</f>
        <v>966.60000000000014</v>
      </c>
      <c r="G81" s="12">
        <f>+G72+G80</f>
        <v>0</v>
      </c>
      <c r="H81" s="12">
        <f t="shared" si="4"/>
        <v>966.6</v>
      </c>
    </row>
    <row r="82" spans="1:8" x14ac:dyDescent="0.25">
      <c r="A82" s="7" t="s">
        <v>55</v>
      </c>
      <c r="E82" s="30">
        <f>+E8-E81</f>
        <v>-38.600000000000136</v>
      </c>
      <c r="G82" s="12">
        <f>+G8-G81</f>
        <v>0</v>
      </c>
      <c r="H82" s="12">
        <f t="shared" si="4"/>
        <v>-38.6</v>
      </c>
    </row>
    <row r="83" spans="1:8" x14ac:dyDescent="0.25">
      <c r="A83" t="s">
        <v>120</v>
      </c>
    </row>
    <row r="84" spans="1:8" x14ac:dyDescent="0.25">
      <c r="A84" t="s">
        <v>403</v>
      </c>
    </row>
    <row r="86" spans="1:8" x14ac:dyDescent="0.25">
      <c r="A86" s="7" t="s">
        <v>121</v>
      </c>
    </row>
    <row r="87" spans="1:8" x14ac:dyDescent="0.25">
      <c r="A87" s="7" t="s">
        <v>122</v>
      </c>
    </row>
    <row r="88" spans="1:8" x14ac:dyDescent="0.25">
      <c r="C88"/>
      <c r="E88"/>
    </row>
    <row r="89" spans="1:8" x14ac:dyDescent="0.25">
      <c r="C89"/>
      <c r="E89"/>
    </row>
    <row r="90" spans="1:8" x14ac:dyDescent="0.25">
      <c r="C90"/>
      <c r="E90"/>
    </row>
    <row r="91" spans="1:8" x14ac:dyDescent="0.25">
      <c r="C91"/>
      <c r="E91"/>
    </row>
    <row r="92" spans="1:8" x14ac:dyDescent="0.25">
      <c r="C92"/>
      <c r="E92"/>
    </row>
    <row r="93" spans="1:8" x14ac:dyDescent="0.25">
      <c r="C93"/>
      <c r="E93"/>
    </row>
    <row r="94" spans="1:8" x14ac:dyDescent="0.25">
      <c r="C94"/>
      <c r="E94"/>
    </row>
    <row r="95" spans="1:8" x14ac:dyDescent="0.25">
      <c r="C95"/>
      <c r="E95"/>
    </row>
    <row r="96" spans="1:8" x14ac:dyDescent="0.25">
      <c r="C96"/>
      <c r="E96"/>
    </row>
    <row r="97" spans="1:5" x14ac:dyDescent="0.25">
      <c r="C97"/>
      <c r="E97"/>
    </row>
    <row r="98" spans="1:5" x14ac:dyDescent="0.25">
      <c r="C98"/>
      <c r="E98"/>
    </row>
    <row r="99" spans="1:5" x14ac:dyDescent="0.25">
      <c r="A99" s="7" t="s">
        <v>50</v>
      </c>
      <c r="C99"/>
      <c r="E99" s="34">
        <f>VLOOKUP(A99,$A$1:$H$98,5,FALSE)</f>
        <v>857.10000000000014</v>
      </c>
    </row>
    <row r="100" spans="1:5" x14ac:dyDescent="0.25">
      <c r="A100" s="7" t="s">
        <v>301</v>
      </c>
      <c r="C100"/>
      <c r="E100" s="34">
        <f>VLOOKUP(A100,$A$1:$H$98,5,FALSE)</f>
        <v>109.5</v>
      </c>
    </row>
    <row r="101" spans="1:5" x14ac:dyDescent="0.25">
      <c r="A101" s="7" t="s">
        <v>302</v>
      </c>
      <c r="C101"/>
      <c r="E101" s="34">
        <f t="shared" ref="E101:E102" si="5">VLOOKUP(A101,$A$1:$H$98,5,FALSE)</f>
        <v>966.60000000000014</v>
      </c>
    </row>
    <row r="102" spans="1:5" x14ac:dyDescent="0.25">
      <c r="A102" s="7" t="s">
        <v>55</v>
      </c>
      <c r="C102"/>
      <c r="E102" s="34">
        <f t="shared" si="5"/>
        <v>-38.600000000000136</v>
      </c>
    </row>
    <row r="104" spans="1:5" x14ac:dyDescent="0.25">
      <c r="A104" s="42" t="s">
        <v>263</v>
      </c>
      <c r="D104" s="39" t="s">
        <v>264</v>
      </c>
      <c r="E104"/>
    </row>
    <row r="105" spans="1:5" x14ac:dyDescent="0.25">
      <c r="B105" s="34">
        <f>E102</f>
        <v>-38.600000000000136</v>
      </c>
      <c r="E105" s="34">
        <f>E102</f>
        <v>-38.600000000000136</v>
      </c>
    </row>
    <row r="106" spans="1:5" x14ac:dyDescent="0.25">
      <c r="A106">
        <f>A107-Calculator!$B$15</f>
        <v>205</v>
      </c>
      <c r="B106">
        <f t="dataTable" ref="B106:B112" dt2D="0" dtr="0" r1="D7" ca="1"/>
        <v>188.64999999999986</v>
      </c>
      <c r="D106">
        <f>D107-Calculator!$B$27</f>
        <v>145</v>
      </c>
      <c r="E106">
        <f t="dataTable" ref="E106:E112" dt2D="0" dtr="0" r1="D7"/>
        <v>-114.35000000000014</v>
      </c>
    </row>
    <row r="107" spans="1:5" x14ac:dyDescent="0.25">
      <c r="A107">
        <f>A108-Calculator!$B$15</f>
        <v>210</v>
      </c>
      <c r="B107">
        <v>213.89999999999986</v>
      </c>
      <c r="D107">
        <f>D108-Calculator!$B$27</f>
        <v>150</v>
      </c>
      <c r="E107">
        <v>-89.100000000000136</v>
      </c>
    </row>
    <row r="108" spans="1:5" x14ac:dyDescent="0.25">
      <c r="A108">
        <f>A109-Calculator!$B$15</f>
        <v>215</v>
      </c>
      <c r="B108">
        <v>239.14999999999986</v>
      </c>
      <c r="D108">
        <f>D109-Calculator!$B$27</f>
        <v>155</v>
      </c>
      <c r="E108">
        <v>-63.850000000000136</v>
      </c>
    </row>
    <row r="109" spans="1:5" x14ac:dyDescent="0.25">
      <c r="A109">
        <f>Calculator!B10</f>
        <v>220</v>
      </c>
      <c r="B109">
        <v>264.39999999999986</v>
      </c>
      <c r="D109">
        <f>Calculator!B22</f>
        <v>160</v>
      </c>
      <c r="E109">
        <v>-38.600000000000136</v>
      </c>
    </row>
    <row r="110" spans="1:5" x14ac:dyDescent="0.25">
      <c r="A110">
        <f>A109+Calculator!$B$15</f>
        <v>225</v>
      </c>
      <c r="B110">
        <v>289.64999999999986</v>
      </c>
      <c r="D110">
        <f>D109+Calculator!$B$27</f>
        <v>165</v>
      </c>
      <c r="E110">
        <v>-13.350000000000136</v>
      </c>
    </row>
    <row r="111" spans="1:5" x14ac:dyDescent="0.25">
      <c r="A111">
        <f>A110+Calculator!$B$15</f>
        <v>230</v>
      </c>
      <c r="B111">
        <v>314.89999999999986</v>
      </c>
      <c r="D111">
        <f>D110+Calculator!$B$27</f>
        <v>170</v>
      </c>
      <c r="E111">
        <v>11.899999999999864</v>
      </c>
    </row>
    <row r="112" spans="1:5" x14ac:dyDescent="0.25">
      <c r="A112">
        <f>A111+Calculator!$B$15</f>
        <v>235</v>
      </c>
      <c r="B112">
        <v>340.14999999999986</v>
      </c>
      <c r="D112">
        <f>D111+Calculator!$B$27</f>
        <v>175</v>
      </c>
      <c r="E112">
        <v>37.149999999999864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3757-1D44-433D-BC58-39FFD1FD679D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220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3.3220000000000001</v>
      </c>
      <c r="E17" s="30">
        <f>ROUND(C17*D17,2)</f>
        <v>95.11</v>
      </c>
      <c r="F17" s="16">
        <v>0</v>
      </c>
      <c r="G17" s="30">
        <f>ROUND(E17*F17,2)</f>
        <v>0</v>
      </c>
      <c r="H17" s="30">
        <f>ROUND(E17-G17,2)</f>
        <v>95.11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0.8</v>
      </c>
      <c r="E18" s="30">
        <f>ROUND(C18*D18,2)</f>
        <v>10.34</v>
      </c>
      <c r="F18" s="16">
        <v>0</v>
      </c>
      <c r="G18" s="30">
        <f>ROUND(E18*F18,2)</f>
        <v>0</v>
      </c>
      <c r="H18" s="30">
        <f>ROUND(E18-G18,2)</f>
        <v>10.34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0.11</v>
      </c>
      <c r="D20" s="14">
        <v>80</v>
      </c>
      <c r="E20" s="30">
        <f t="shared" ref="E20:E27" si="0">ROUND(C20*D20,2)</f>
        <v>8.8000000000000007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8.8000000000000007</v>
      </c>
    </row>
    <row r="21" spans="1:8" x14ac:dyDescent="0.25">
      <c r="A21" s="14" t="s">
        <v>139</v>
      </c>
      <c r="B21" s="14" t="s">
        <v>26</v>
      </c>
      <c r="C21" s="15">
        <v>2.64</v>
      </c>
      <c r="D21" s="14">
        <v>2</v>
      </c>
      <c r="E21" s="30">
        <f t="shared" si="0"/>
        <v>5.28</v>
      </c>
      <c r="F21" s="16">
        <v>0</v>
      </c>
      <c r="G21" s="30">
        <f t="shared" si="1"/>
        <v>0</v>
      </c>
      <c r="H21" s="30">
        <f t="shared" si="2"/>
        <v>5.28</v>
      </c>
    </row>
    <row r="22" spans="1:8" x14ac:dyDescent="0.25">
      <c r="A22" s="14" t="s">
        <v>175</v>
      </c>
      <c r="B22" s="14" t="s">
        <v>26</v>
      </c>
      <c r="C22" s="15">
        <v>18</v>
      </c>
      <c r="D22" s="14">
        <v>1</v>
      </c>
      <c r="E22" s="30">
        <f t="shared" si="0"/>
        <v>18</v>
      </c>
      <c r="F22" s="16">
        <v>0</v>
      </c>
      <c r="G22" s="30">
        <f t="shared" si="1"/>
        <v>0</v>
      </c>
      <c r="H22" s="30">
        <f t="shared" si="2"/>
        <v>18</v>
      </c>
    </row>
    <row r="23" spans="1:8" x14ac:dyDescent="0.25">
      <c r="A23" s="14" t="s">
        <v>176</v>
      </c>
      <c r="B23" s="14" t="s">
        <v>18</v>
      </c>
      <c r="C23" s="15">
        <v>5.99</v>
      </c>
      <c r="D23" s="14">
        <v>2</v>
      </c>
      <c r="E23" s="30">
        <f t="shared" si="0"/>
        <v>11.98</v>
      </c>
      <c r="F23" s="16">
        <v>0</v>
      </c>
      <c r="G23" s="30">
        <f t="shared" si="1"/>
        <v>0</v>
      </c>
      <c r="H23" s="30">
        <f t="shared" si="2"/>
        <v>11.98</v>
      </c>
    </row>
    <row r="24" spans="1:8" x14ac:dyDescent="0.25">
      <c r="A24" s="14" t="s">
        <v>177</v>
      </c>
      <c r="B24" s="14" t="s">
        <v>18</v>
      </c>
      <c r="C24" s="15">
        <v>45.5</v>
      </c>
      <c r="D24" s="14">
        <v>0.5</v>
      </c>
      <c r="E24" s="30">
        <f t="shared" si="0"/>
        <v>22.75</v>
      </c>
      <c r="F24" s="16">
        <v>0</v>
      </c>
      <c r="G24" s="30">
        <f t="shared" si="1"/>
        <v>0</v>
      </c>
      <c r="H24" s="30">
        <f t="shared" si="2"/>
        <v>22.75</v>
      </c>
    </row>
    <row r="25" spans="1:8" x14ac:dyDescent="0.25">
      <c r="A25" s="14" t="s">
        <v>178</v>
      </c>
      <c r="B25" s="14" t="s">
        <v>26</v>
      </c>
      <c r="C25" s="15">
        <v>14.83</v>
      </c>
      <c r="D25" s="14">
        <v>2.69</v>
      </c>
      <c r="E25" s="30">
        <f t="shared" si="0"/>
        <v>39.89</v>
      </c>
      <c r="F25" s="16">
        <v>0</v>
      </c>
      <c r="G25" s="30">
        <f t="shared" si="1"/>
        <v>0</v>
      </c>
      <c r="H25" s="30">
        <f t="shared" si="2"/>
        <v>39.89</v>
      </c>
    </row>
    <row r="26" spans="1:8" x14ac:dyDescent="0.25">
      <c r="A26" s="14" t="s">
        <v>179</v>
      </c>
      <c r="B26" s="14" t="s">
        <v>18</v>
      </c>
      <c r="C26" s="15">
        <v>21.96</v>
      </c>
      <c r="D26" s="14">
        <v>0.75</v>
      </c>
      <c r="E26" s="30">
        <f t="shared" si="0"/>
        <v>16.47</v>
      </c>
      <c r="F26" s="16">
        <v>0</v>
      </c>
      <c r="G26" s="30">
        <f t="shared" si="1"/>
        <v>0</v>
      </c>
      <c r="H26" s="30">
        <f t="shared" si="2"/>
        <v>16.47</v>
      </c>
    </row>
    <row r="27" spans="1:8" x14ac:dyDescent="0.25">
      <c r="A27" s="14" t="s">
        <v>180</v>
      </c>
      <c r="B27" s="14" t="s">
        <v>18</v>
      </c>
      <c r="C27" s="15">
        <v>2.56</v>
      </c>
      <c r="D27" s="14">
        <v>7.5</v>
      </c>
      <c r="E27" s="30">
        <f t="shared" si="0"/>
        <v>19.2</v>
      </c>
      <c r="F27" s="16">
        <v>0</v>
      </c>
      <c r="G27" s="30">
        <f t="shared" si="1"/>
        <v>0</v>
      </c>
      <c r="H27" s="30">
        <f t="shared" si="2"/>
        <v>19.2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181</v>
      </c>
      <c r="B29" s="14" t="s">
        <v>18</v>
      </c>
      <c r="C29" s="15">
        <v>2.74</v>
      </c>
      <c r="D29" s="14">
        <v>3</v>
      </c>
      <c r="E29" s="30">
        <f>ROUND(C29*D29,2)</f>
        <v>8.2200000000000006</v>
      </c>
      <c r="F29" s="16">
        <v>0</v>
      </c>
      <c r="G29" s="30">
        <f>ROUND(E29*F29,2)</f>
        <v>0</v>
      </c>
      <c r="H29" s="30">
        <f>ROUND(E29-G29,2)</f>
        <v>8.2200000000000006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200</v>
      </c>
      <c r="B31" s="14" t="s">
        <v>29</v>
      </c>
      <c r="C31" s="15">
        <v>6.6</v>
      </c>
      <c r="D31" s="14">
        <v>23</v>
      </c>
      <c r="E31" s="30">
        <f>ROUND(C31*D31,2)</f>
        <v>151.80000000000001</v>
      </c>
      <c r="F31" s="16">
        <v>0</v>
      </c>
      <c r="G31" s="30">
        <f>ROUND(E31*F31,2)</f>
        <v>0</v>
      </c>
      <c r="H31" s="30">
        <f>ROUND(E31-G31,2)</f>
        <v>151.80000000000001</v>
      </c>
    </row>
    <row r="32" spans="1:8" x14ac:dyDescent="0.25">
      <c r="A32" s="14" t="s">
        <v>201</v>
      </c>
      <c r="B32" s="14" t="s">
        <v>29</v>
      </c>
      <c r="C32" s="15">
        <v>1.93</v>
      </c>
      <c r="D32" s="14">
        <v>4.25</v>
      </c>
      <c r="E32" s="30">
        <f>ROUND(C32*D32,2)</f>
        <v>8.1999999999999993</v>
      </c>
      <c r="F32" s="16">
        <v>0</v>
      </c>
      <c r="G32" s="30">
        <f>ROUND(E32*F32,2)</f>
        <v>0</v>
      </c>
      <c r="H32" s="30">
        <f>ROUND(E32-G32,2)</f>
        <v>8.1999999999999993</v>
      </c>
    </row>
    <row r="33" spans="1:8" x14ac:dyDescent="0.25">
      <c r="A33" s="14" t="s">
        <v>183</v>
      </c>
      <c r="B33" s="14" t="s">
        <v>184</v>
      </c>
      <c r="C33" s="15">
        <v>0.28999999999999998</v>
      </c>
      <c r="D33" s="14">
        <v>4.25</v>
      </c>
      <c r="E33" s="30">
        <f>ROUND(C33*D33,2)</f>
        <v>1.23</v>
      </c>
      <c r="F33" s="16">
        <v>0</v>
      </c>
      <c r="G33" s="30">
        <f>ROUND(E33*F33,2)</f>
        <v>0</v>
      </c>
      <c r="H33" s="30">
        <f>ROUND(E33-G33,2)</f>
        <v>1.23</v>
      </c>
    </row>
    <row r="34" spans="1:8" x14ac:dyDescent="0.25">
      <c r="A34" s="13" t="s">
        <v>114</v>
      </c>
      <c r="C34" s="30"/>
      <c r="E34" s="30"/>
    </row>
    <row r="35" spans="1:8" x14ac:dyDescent="0.25">
      <c r="A35" s="14" t="s">
        <v>187</v>
      </c>
      <c r="B35" s="14" t="s">
        <v>26</v>
      </c>
      <c r="C35" s="15">
        <v>4.38</v>
      </c>
      <c r="D35" s="14">
        <v>1.5</v>
      </c>
      <c r="E35" s="30">
        <f>ROUND(C35*D35,2)</f>
        <v>6.57</v>
      </c>
      <c r="F35" s="16">
        <v>0</v>
      </c>
      <c r="G35" s="30">
        <f>ROUND(E35*F35,2)</f>
        <v>0</v>
      </c>
      <c r="H35" s="30">
        <f>ROUND(E35-G35,2)</f>
        <v>6.57</v>
      </c>
    </row>
    <row r="36" spans="1:8" x14ac:dyDescent="0.25">
      <c r="A36" s="14" t="s">
        <v>186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188</v>
      </c>
      <c r="B37" s="14" t="s">
        <v>26</v>
      </c>
      <c r="C37" s="15">
        <v>4.13</v>
      </c>
      <c r="D37" s="14">
        <v>0.5</v>
      </c>
      <c r="E37" s="30">
        <f>ROUND(C37*D37,2)</f>
        <v>2.0699999999999998</v>
      </c>
      <c r="F37" s="16">
        <v>0</v>
      </c>
      <c r="G37" s="30">
        <f>ROUND(E37*F37,2)</f>
        <v>0</v>
      </c>
      <c r="H37" s="30">
        <f>ROUND(E37-G37,2)</f>
        <v>2.0699999999999998</v>
      </c>
    </row>
    <row r="38" spans="1:8" x14ac:dyDescent="0.25">
      <c r="A38" s="14" t="s">
        <v>189</v>
      </c>
      <c r="B38" s="14" t="s">
        <v>26</v>
      </c>
      <c r="C38" s="15">
        <v>2.86</v>
      </c>
      <c r="D38" s="14">
        <v>0.4</v>
      </c>
      <c r="E38" s="30">
        <f>ROUND(C38*D38,2)</f>
        <v>1.1399999999999999</v>
      </c>
      <c r="F38" s="16">
        <v>0</v>
      </c>
      <c r="G38" s="30">
        <f>ROUND(E38*F38,2)</f>
        <v>0</v>
      </c>
      <c r="H38" s="30">
        <f>ROUND(E38-G38,2)</f>
        <v>1.1399999999999999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190</v>
      </c>
      <c r="B40" s="14" t="s">
        <v>21</v>
      </c>
      <c r="C40" s="15">
        <v>7.5</v>
      </c>
      <c r="D40" s="14">
        <v>4.3220000000000001</v>
      </c>
      <c r="E40" s="30">
        <f>ROUND(C40*D40,2)</f>
        <v>32.42</v>
      </c>
      <c r="F40" s="16">
        <v>0</v>
      </c>
      <c r="G40" s="30">
        <f>ROUND(E40*F40,2)</f>
        <v>0</v>
      </c>
      <c r="H40" s="30">
        <f>ROUND(E40-G40,2)</f>
        <v>32.42</v>
      </c>
    </row>
    <row r="41" spans="1:8" x14ac:dyDescent="0.25">
      <c r="A41" s="13" t="s">
        <v>132</v>
      </c>
      <c r="C41" s="30"/>
      <c r="E41" s="30"/>
    </row>
    <row r="42" spans="1:8" x14ac:dyDescent="0.25">
      <c r="A42" s="14" t="s">
        <v>191</v>
      </c>
      <c r="B42" s="14" t="s">
        <v>125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192</v>
      </c>
      <c r="C43" s="30"/>
      <c r="E43" s="30"/>
    </row>
    <row r="44" spans="1:8" x14ac:dyDescent="0.25">
      <c r="A44" s="14" t="s">
        <v>193</v>
      </c>
      <c r="B44" s="14" t="s">
        <v>125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  <c r="C45" s="30"/>
      <c r="E45" s="30"/>
    </row>
    <row r="46" spans="1:8" x14ac:dyDescent="0.25">
      <c r="A46" s="14" t="s">
        <v>194</v>
      </c>
      <c r="B46" s="14" t="s">
        <v>48</v>
      </c>
      <c r="C46" s="15">
        <v>4.5</v>
      </c>
      <c r="D46" s="14">
        <v>0.5</v>
      </c>
      <c r="E46" s="30">
        <f>ROUND(C46*D46,2)</f>
        <v>2.25</v>
      </c>
      <c r="F46" s="16">
        <v>0</v>
      </c>
      <c r="G46" s="30">
        <f>ROUND(E46*F46,2)</f>
        <v>0</v>
      </c>
      <c r="H46" s="30">
        <f>ROUND(E46-G46,2)</f>
        <v>2.25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195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0.5</v>
      </c>
      <c r="E52" s="30">
        <f>ROUND(C52*D52,2)</f>
        <v>7.64</v>
      </c>
      <c r="F52" s="16">
        <v>0</v>
      </c>
      <c r="G52" s="30">
        <f>ROUND(E52*F52,2)</f>
        <v>0</v>
      </c>
      <c r="H52" s="30">
        <f>ROUND(E52-G52,2)</f>
        <v>7.64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0.17599999999999999</v>
      </c>
      <c r="E53" s="30">
        <f>ROUND(C53*D53,2)</f>
        <v>2.69</v>
      </c>
      <c r="F53" s="16">
        <v>0</v>
      </c>
      <c r="G53" s="30">
        <f>ROUND(E53*F53,2)</f>
        <v>0</v>
      </c>
      <c r="H53" s="30">
        <f>ROUND(E53-G53,2)</f>
        <v>2.69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2.375</v>
      </c>
      <c r="E55" s="30">
        <f>ROUND(C55*D55,2)</f>
        <v>21.52</v>
      </c>
      <c r="F55" s="16">
        <v>0</v>
      </c>
      <c r="G55" s="30">
        <f>ROUND(E55*F55,2)</f>
        <v>0</v>
      </c>
      <c r="H55" s="30">
        <f>ROUND(E55-G55,2)</f>
        <v>21.52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15.25</v>
      </c>
      <c r="D61" s="14">
        <v>0.53900000000000003</v>
      </c>
      <c r="E61" s="30">
        <f>ROUND(C61*D61,2)</f>
        <v>8.2200000000000006</v>
      </c>
      <c r="F61" s="16">
        <v>0</v>
      </c>
      <c r="G61" s="30">
        <f>ROUND(E61*F61,2)</f>
        <v>0</v>
      </c>
      <c r="H61" s="30">
        <f>ROUND(E61-G61,2)</f>
        <v>8.2200000000000006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2.36</v>
      </c>
      <c r="D63" s="14">
        <v>5.5720000000000001</v>
      </c>
      <c r="E63" s="30">
        <f>ROUND(C63*D63,2)</f>
        <v>13.15</v>
      </c>
      <c r="F63" s="16">
        <v>0</v>
      </c>
      <c r="G63" s="30">
        <f>ROUND(E63*F63,2)</f>
        <v>0</v>
      </c>
      <c r="H63" s="30">
        <f>ROUND(E63-G63,2)</f>
        <v>13.15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2.9445000000000001</v>
      </c>
      <c r="E64" s="30">
        <f>ROUND(C64*D64,2)</f>
        <v>6.95</v>
      </c>
      <c r="F64" s="16">
        <v>0</v>
      </c>
      <c r="G64" s="30">
        <f>ROUND(E64*F64,2)</f>
        <v>0</v>
      </c>
      <c r="H64" s="30">
        <f>ROUND(E64-G64,2)</f>
        <v>6.95</v>
      </c>
    </row>
    <row r="65" spans="1:8" x14ac:dyDescent="0.25">
      <c r="A65" s="14" t="s">
        <v>196</v>
      </c>
      <c r="B65" s="14" t="s">
        <v>19</v>
      </c>
      <c r="C65" s="15">
        <v>2.36</v>
      </c>
      <c r="D65" s="14">
        <v>21.995000000000001</v>
      </c>
      <c r="E65" s="30">
        <f>ROUND(C65*D65,2)</f>
        <v>51.91</v>
      </c>
      <c r="F65" s="16">
        <v>0</v>
      </c>
      <c r="G65" s="30">
        <f>ROUND(E65*F65,2)</f>
        <v>0</v>
      </c>
      <c r="H65" s="30">
        <f>ROUND(E65-G65,2)</f>
        <v>51.91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9.11</v>
      </c>
      <c r="D67" s="14">
        <v>1</v>
      </c>
      <c r="E67" s="30">
        <f>ROUND(C67*D67,2)</f>
        <v>9.11</v>
      </c>
      <c r="F67" s="16">
        <v>0</v>
      </c>
      <c r="G67" s="30">
        <f>ROUND(E67*F67,2)</f>
        <v>0</v>
      </c>
      <c r="H67" s="30">
        <f t="shared" ref="H67:H73" si="3">ROUND(E67-G67,2)</f>
        <v>9.11</v>
      </c>
    </row>
    <row r="68" spans="1:8" x14ac:dyDescent="0.25">
      <c r="A68" s="14" t="s">
        <v>38</v>
      </c>
      <c r="B68" s="14" t="s">
        <v>48</v>
      </c>
      <c r="C68" s="15">
        <v>3.67</v>
      </c>
      <c r="D68" s="14">
        <v>1</v>
      </c>
      <c r="E68" s="30">
        <f>ROUND(C68*D68,2)</f>
        <v>3.67</v>
      </c>
      <c r="F68" s="16">
        <v>0</v>
      </c>
      <c r="G68" s="30">
        <f>ROUND(E68*F68,2)</f>
        <v>0</v>
      </c>
      <c r="H68" s="30">
        <f t="shared" si="3"/>
        <v>3.67</v>
      </c>
    </row>
    <row r="69" spans="1:8" x14ac:dyDescent="0.25">
      <c r="A69" s="14" t="s">
        <v>135</v>
      </c>
      <c r="B69" s="14" t="s">
        <v>48</v>
      </c>
      <c r="C69" s="15">
        <v>7.58</v>
      </c>
      <c r="D69" s="14">
        <v>1</v>
      </c>
      <c r="E69" s="30">
        <f>ROUND(C69*D69,2)</f>
        <v>7.58</v>
      </c>
      <c r="F69" s="16">
        <v>0</v>
      </c>
      <c r="G69" s="30">
        <f>ROUND(E69*F69,2)</f>
        <v>0</v>
      </c>
      <c r="H69" s="30">
        <f t="shared" si="3"/>
        <v>7.58</v>
      </c>
    </row>
    <row r="70" spans="1:8" x14ac:dyDescent="0.25">
      <c r="A70" s="14" t="s">
        <v>196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11.26</v>
      </c>
      <c r="D71" s="9">
        <v>1</v>
      </c>
      <c r="E71" s="28">
        <f>ROUND(C71*D71,2)</f>
        <v>11.26</v>
      </c>
      <c r="F71" s="11">
        <v>0</v>
      </c>
      <c r="G71" s="28">
        <f>ROUND(E71*F71,2)</f>
        <v>0</v>
      </c>
      <c r="H71" s="28">
        <f t="shared" si="3"/>
        <v>11.26</v>
      </c>
    </row>
    <row r="72" spans="1:8" x14ac:dyDescent="0.25">
      <c r="A72" s="7" t="s">
        <v>50</v>
      </c>
      <c r="C72" s="30"/>
      <c r="E72" s="30">
        <f>SUM(E12:E71)</f>
        <v>830.54000000000008</v>
      </c>
      <c r="G72" s="12">
        <f>SUM(G12:G71)</f>
        <v>0</v>
      </c>
      <c r="H72" s="12">
        <f t="shared" si="3"/>
        <v>830.54</v>
      </c>
    </row>
    <row r="73" spans="1:8" x14ac:dyDescent="0.25">
      <c r="A73" s="7" t="s">
        <v>51</v>
      </c>
      <c r="C73" s="30"/>
      <c r="E73" s="30">
        <f>+E8-E72</f>
        <v>97.459999999999923</v>
      </c>
      <c r="G73" s="12">
        <f>+G8-G72</f>
        <v>0</v>
      </c>
      <c r="H73" s="12">
        <f t="shared" si="3"/>
        <v>97.46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17.86</v>
      </c>
      <c r="D76" s="14">
        <v>1</v>
      </c>
      <c r="E76" s="30">
        <f>ROUND(C76*D76,2)</f>
        <v>17.86</v>
      </c>
      <c r="F76" s="16">
        <v>0</v>
      </c>
      <c r="G76" s="30">
        <f>ROUND(E76*F76,2)</f>
        <v>0</v>
      </c>
      <c r="H76" s="30">
        <f t="shared" ref="H76:H82" si="4">ROUND(E76-G76,2)</f>
        <v>17.86</v>
      </c>
    </row>
    <row r="77" spans="1:8" x14ac:dyDescent="0.25">
      <c r="A77" s="14" t="s">
        <v>38</v>
      </c>
      <c r="B77" s="14" t="s">
        <v>48</v>
      </c>
      <c r="C77" s="15">
        <v>21.64</v>
      </c>
      <c r="D77" s="14">
        <v>1</v>
      </c>
      <c r="E77" s="30">
        <f>ROUND(C77*D77,2)</f>
        <v>21.64</v>
      </c>
      <c r="F77" s="16">
        <v>0</v>
      </c>
      <c r="G77" s="30">
        <f>ROUND(E77*F77,2)</f>
        <v>0</v>
      </c>
      <c r="H77" s="30">
        <f t="shared" si="4"/>
        <v>21.64</v>
      </c>
    </row>
    <row r="78" spans="1:8" x14ac:dyDescent="0.25">
      <c r="A78" s="14" t="s">
        <v>135</v>
      </c>
      <c r="B78" s="14" t="s">
        <v>48</v>
      </c>
      <c r="C78" s="15">
        <v>28.15</v>
      </c>
      <c r="D78" s="14">
        <v>1</v>
      </c>
      <c r="E78" s="30">
        <f>ROUND(C78*D78,2)</f>
        <v>28.15</v>
      </c>
      <c r="F78" s="16">
        <v>0</v>
      </c>
      <c r="G78" s="30">
        <f>ROUND(E78*F78,2)</f>
        <v>0</v>
      </c>
      <c r="H78" s="30">
        <f t="shared" si="4"/>
        <v>28.15</v>
      </c>
    </row>
    <row r="79" spans="1:8" x14ac:dyDescent="0.25">
      <c r="A79" s="9" t="s">
        <v>196</v>
      </c>
      <c r="B79" s="9" t="s">
        <v>48</v>
      </c>
      <c r="C79" s="10">
        <v>61.67</v>
      </c>
      <c r="D79" s="9">
        <v>1</v>
      </c>
      <c r="E79" s="28">
        <f>ROUND(C79*D79,2)</f>
        <v>61.67</v>
      </c>
      <c r="F79" s="11">
        <v>0</v>
      </c>
      <c r="G79" s="28">
        <f>ROUND(E79*F79,2)</f>
        <v>0</v>
      </c>
      <c r="H79" s="28">
        <f t="shared" si="4"/>
        <v>61.67</v>
      </c>
    </row>
    <row r="80" spans="1:8" x14ac:dyDescent="0.25">
      <c r="A80" s="7" t="s">
        <v>53</v>
      </c>
      <c r="C80" s="30"/>
      <c r="E80" s="30">
        <f>SUM(E76:E79)</f>
        <v>129.32</v>
      </c>
      <c r="G80" s="12">
        <f>SUM(G76:G79)</f>
        <v>0</v>
      </c>
      <c r="H80" s="12">
        <f t="shared" si="4"/>
        <v>129.32</v>
      </c>
    </row>
    <row r="81" spans="1:8" x14ac:dyDescent="0.25">
      <c r="A81" s="7" t="s">
        <v>54</v>
      </c>
      <c r="C81" s="30"/>
      <c r="E81" s="30">
        <f>+E72+E80</f>
        <v>959.86000000000013</v>
      </c>
      <c r="G81" s="12">
        <f>+G72+G80</f>
        <v>0</v>
      </c>
      <c r="H81" s="12">
        <f t="shared" si="4"/>
        <v>959.86</v>
      </c>
    </row>
    <row r="82" spans="1:8" x14ac:dyDescent="0.25">
      <c r="A82" s="7" t="s">
        <v>55</v>
      </c>
      <c r="C82" s="30"/>
      <c r="E82" s="30">
        <f>+E8-E81</f>
        <v>-31.860000000000127</v>
      </c>
      <c r="G82" s="12">
        <f>+G8-G81</f>
        <v>0</v>
      </c>
      <c r="H82" s="12">
        <f t="shared" si="4"/>
        <v>-31.86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403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830.54000000000008</v>
      </c>
    </row>
    <row r="100" spans="1:5" x14ac:dyDescent="0.25">
      <c r="A100" s="7" t="s">
        <v>301</v>
      </c>
      <c r="E100" s="34">
        <f>VLOOKUP(A100,$A$1:$H$98,5,FALSE)</f>
        <v>129.32</v>
      </c>
    </row>
    <row r="101" spans="1:5" x14ac:dyDescent="0.25">
      <c r="A101" s="7" t="s">
        <v>302</v>
      </c>
      <c r="E101" s="34">
        <f t="shared" ref="E101:E102" si="5">VLOOKUP(A101,$A$1:$H$98,5,FALSE)</f>
        <v>959.86000000000013</v>
      </c>
    </row>
    <row r="102" spans="1:5" x14ac:dyDescent="0.25">
      <c r="A102" s="7" t="s">
        <v>55</v>
      </c>
      <c r="E102" s="34">
        <f t="shared" si="5"/>
        <v>-31.860000000000127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-31.860000000000127</v>
      </c>
      <c r="E105" s="34">
        <f>E102</f>
        <v>-31.860000000000127</v>
      </c>
    </row>
    <row r="106" spans="1:5" x14ac:dyDescent="0.25">
      <c r="A106">
        <f>A107-Calculator!$B$15</f>
        <v>205</v>
      </c>
      <c r="B106">
        <f t="dataTable" ref="B106:B112" dt2D="0" dtr="0" r1="D7" ca="1"/>
        <v>195.38999999999987</v>
      </c>
      <c r="D106">
        <f>D107-Calculator!$B$27</f>
        <v>145</v>
      </c>
      <c r="E106">
        <f t="dataTable" ref="E106:E112" dt2D="0" dtr="0" r1="D7"/>
        <v>-107.61000000000013</v>
      </c>
    </row>
    <row r="107" spans="1:5" x14ac:dyDescent="0.25">
      <c r="A107">
        <f>A108-Calculator!$B$15</f>
        <v>210</v>
      </c>
      <c r="B107">
        <v>220.63999999999987</v>
      </c>
      <c r="D107">
        <f>D108-Calculator!$B$27</f>
        <v>150</v>
      </c>
      <c r="E107">
        <v>-82.360000000000127</v>
      </c>
    </row>
    <row r="108" spans="1:5" x14ac:dyDescent="0.25">
      <c r="A108">
        <f>A109-Calculator!$B$15</f>
        <v>215</v>
      </c>
      <c r="B108">
        <v>245.88999999999987</v>
      </c>
      <c r="D108">
        <f>D109-Calculator!$B$27</f>
        <v>155</v>
      </c>
      <c r="E108">
        <v>-57.110000000000127</v>
      </c>
    </row>
    <row r="109" spans="1:5" x14ac:dyDescent="0.25">
      <c r="A109">
        <f>Calculator!B10</f>
        <v>220</v>
      </c>
      <c r="B109">
        <v>271.13999999999987</v>
      </c>
      <c r="D109">
        <f>Calculator!B22</f>
        <v>160</v>
      </c>
      <c r="E109">
        <v>-31.860000000000127</v>
      </c>
    </row>
    <row r="110" spans="1:5" x14ac:dyDescent="0.25">
      <c r="A110">
        <f>A109+Calculator!$B$15</f>
        <v>225</v>
      </c>
      <c r="B110">
        <v>296.38999999999987</v>
      </c>
      <c r="D110">
        <f>D109+Calculator!$B$27</f>
        <v>165</v>
      </c>
      <c r="E110">
        <v>-6.6100000000001273</v>
      </c>
    </row>
    <row r="111" spans="1:5" x14ac:dyDescent="0.25">
      <c r="A111">
        <f>A110+Calculator!$B$15</f>
        <v>230</v>
      </c>
      <c r="B111">
        <v>321.63999999999987</v>
      </c>
      <c r="D111">
        <f>D110+Calculator!$B$27</f>
        <v>170</v>
      </c>
      <c r="E111">
        <v>18.639999999999873</v>
      </c>
    </row>
    <row r="112" spans="1:5" x14ac:dyDescent="0.25">
      <c r="A112">
        <f>A111+Calculator!$B$15</f>
        <v>235</v>
      </c>
      <c r="B112">
        <v>346.88999999999987</v>
      </c>
      <c r="D112">
        <f>D111+Calculator!$B$27</f>
        <v>175</v>
      </c>
      <c r="E112">
        <v>43.889999999999873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37B8-BB76-4D0A-9357-668C5DF89D49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221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3.3220000000000001</v>
      </c>
      <c r="E17" s="30">
        <f>ROUND(C17*D17,2)</f>
        <v>95.11</v>
      </c>
      <c r="F17" s="16">
        <v>0</v>
      </c>
      <c r="G17" s="30">
        <f>ROUND(E17*F17,2)</f>
        <v>0</v>
      </c>
      <c r="H17" s="30">
        <f>ROUND(E17-G17,2)</f>
        <v>95.11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0.8</v>
      </c>
      <c r="E18" s="30">
        <f>ROUND(C18*D18,2)</f>
        <v>10.34</v>
      </c>
      <c r="F18" s="16">
        <v>0</v>
      </c>
      <c r="G18" s="30">
        <f>ROUND(E18*F18,2)</f>
        <v>0</v>
      </c>
      <c r="H18" s="30">
        <f>ROUND(E18-G18,2)</f>
        <v>10.34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0.11</v>
      </c>
      <c r="D20" s="14">
        <v>80</v>
      </c>
      <c r="E20" s="30">
        <f t="shared" ref="E20:E27" si="0">ROUND(C20*D20,2)</f>
        <v>8.8000000000000007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8.8000000000000007</v>
      </c>
    </row>
    <row r="21" spans="1:8" x14ac:dyDescent="0.25">
      <c r="A21" s="14" t="s">
        <v>139</v>
      </c>
      <c r="B21" s="14" t="s">
        <v>26</v>
      </c>
      <c r="C21" s="15">
        <v>2.64</v>
      </c>
      <c r="D21" s="14">
        <v>2</v>
      </c>
      <c r="E21" s="30">
        <f t="shared" si="0"/>
        <v>5.28</v>
      </c>
      <c r="F21" s="16">
        <v>0</v>
      </c>
      <c r="G21" s="30">
        <f t="shared" si="1"/>
        <v>0</v>
      </c>
      <c r="H21" s="30">
        <f t="shared" si="2"/>
        <v>5.28</v>
      </c>
    </row>
    <row r="22" spans="1:8" x14ac:dyDescent="0.25">
      <c r="A22" s="14" t="s">
        <v>175</v>
      </c>
      <c r="B22" s="14" t="s">
        <v>26</v>
      </c>
      <c r="C22" s="15">
        <v>18</v>
      </c>
      <c r="D22" s="14">
        <v>1</v>
      </c>
      <c r="E22" s="30">
        <f t="shared" si="0"/>
        <v>18</v>
      </c>
      <c r="F22" s="16">
        <v>0</v>
      </c>
      <c r="G22" s="30">
        <f t="shared" si="1"/>
        <v>0</v>
      </c>
      <c r="H22" s="30">
        <f t="shared" si="2"/>
        <v>18</v>
      </c>
    </row>
    <row r="23" spans="1:8" x14ac:dyDescent="0.25">
      <c r="A23" s="14" t="s">
        <v>176</v>
      </c>
      <c r="B23" s="14" t="s">
        <v>18</v>
      </c>
      <c r="C23" s="15">
        <v>5.99</v>
      </c>
      <c r="D23" s="14">
        <v>2</v>
      </c>
      <c r="E23" s="30">
        <f t="shared" si="0"/>
        <v>11.98</v>
      </c>
      <c r="F23" s="16">
        <v>0</v>
      </c>
      <c r="G23" s="30">
        <f t="shared" si="1"/>
        <v>0</v>
      </c>
      <c r="H23" s="30">
        <f t="shared" si="2"/>
        <v>11.98</v>
      </c>
    </row>
    <row r="24" spans="1:8" x14ac:dyDescent="0.25">
      <c r="A24" s="14" t="s">
        <v>177</v>
      </c>
      <c r="B24" s="14" t="s">
        <v>18</v>
      </c>
      <c r="C24" s="15">
        <v>45.5</v>
      </c>
      <c r="D24" s="14">
        <v>0.5</v>
      </c>
      <c r="E24" s="30">
        <f t="shared" si="0"/>
        <v>22.75</v>
      </c>
      <c r="F24" s="16">
        <v>0</v>
      </c>
      <c r="G24" s="30">
        <f t="shared" si="1"/>
        <v>0</v>
      </c>
      <c r="H24" s="30">
        <f t="shared" si="2"/>
        <v>22.75</v>
      </c>
    </row>
    <row r="25" spans="1:8" x14ac:dyDescent="0.25">
      <c r="A25" s="14" t="s">
        <v>178</v>
      </c>
      <c r="B25" s="14" t="s">
        <v>26</v>
      </c>
      <c r="C25" s="15">
        <v>14.83</v>
      </c>
      <c r="D25" s="14">
        <v>2.69</v>
      </c>
      <c r="E25" s="30">
        <f t="shared" si="0"/>
        <v>39.89</v>
      </c>
      <c r="F25" s="16">
        <v>0</v>
      </c>
      <c r="G25" s="30">
        <f t="shared" si="1"/>
        <v>0</v>
      </c>
      <c r="H25" s="30">
        <f t="shared" si="2"/>
        <v>39.89</v>
      </c>
    </row>
    <row r="26" spans="1:8" x14ac:dyDescent="0.25">
      <c r="A26" s="14" t="s">
        <v>179</v>
      </c>
      <c r="B26" s="14" t="s">
        <v>18</v>
      </c>
      <c r="C26" s="15">
        <v>21.96</v>
      </c>
      <c r="D26" s="14">
        <v>0.75</v>
      </c>
      <c r="E26" s="30">
        <f t="shared" si="0"/>
        <v>16.47</v>
      </c>
      <c r="F26" s="16">
        <v>0</v>
      </c>
      <c r="G26" s="30">
        <f t="shared" si="1"/>
        <v>0</v>
      </c>
      <c r="H26" s="30">
        <f t="shared" si="2"/>
        <v>16.47</v>
      </c>
    </row>
    <row r="27" spans="1:8" x14ac:dyDescent="0.25">
      <c r="A27" s="14" t="s">
        <v>180</v>
      </c>
      <c r="B27" s="14" t="s">
        <v>18</v>
      </c>
      <c r="C27" s="15">
        <v>2.56</v>
      </c>
      <c r="D27" s="14">
        <v>7.5</v>
      </c>
      <c r="E27" s="30">
        <f t="shared" si="0"/>
        <v>19.2</v>
      </c>
      <c r="F27" s="16">
        <v>0</v>
      </c>
      <c r="G27" s="30">
        <f t="shared" si="1"/>
        <v>0</v>
      </c>
      <c r="H27" s="30">
        <f t="shared" si="2"/>
        <v>19.2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181</v>
      </c>
      <c r="B29" s="14" t="s">
        <v>18</v>
      </c>
      <c r="C29" s="15">
        <v>2.74</v>
      </c>
      <c r="D29" s="14">
        <v>3</v>
      </c>
      <c r="E29" s="30">
        <f>ROUND(C29*D29,2)</f>
        <v>8.2200000000000006</v>
      </c>
      <c r="F29" s="16">
        <v>0</v>
      </c>
      <c r="G29" s="30">
        <f>ROUND(E29*F29,2)</f>
        <v>0</v>
      </c>
      <c r="H29" s="30">
        <f>ROUND(E29-G29,2)</f>
        <v>8.2200000000000006</v>
      </c>
    </row>
    <row r="30" spans="1:8" x14ac:dyDescent="0.25">
      <c r="A30" s="13" t="s">
        <v>30</v>
      </c>
      <c r="C30" s="30"/>
      <c r="E30" s="30"/>
    </row>
    <row r="31" spans="1:8" x14ac:dyDescent="0.25">
      <c r="A31" s="14" t="s">
        <v>31</v>
      </c>
      <c r="B31" s="14" t="s">
        <v>32</v>
      </c>
      <c r="C31" s="15">
        <v>0.24</v>
      </c>
      <c r="D31" s="14">
        <v>33</v>
      </c>
      <c r="E31" s="30">
        <f>ROUND(C31*D31,2)</f>
        <v>7.92</v>
      </c>
      <c r="F31" s="16">
        <v>0</v>
      </c>
      <c r="G31" s="30">
        <f>ROUND(E31*F31,2)</f>
        <v>0</v>
      </c>
      <c r="H31" s="30">
        <f>ROUND(E31-G31,2)</f>
        <v>7.92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200</v>
      </c>
      <c r="B33" s="14" t="s">
        <v>29</v>
      </c>
      <c r="C33" s="15">
        <v>6.6</v>
      </c>
      <c r="D33" s="14">
        <v>23</v>
      </c>
      <c r="E33" s="30">
        <f>ROUND(C33*D33,2)</f>
        <v>151.80000000000001</v>
      </c>
      <c r="F33" s="16">
        <v>0</v>
      </c>
      <c r="G33" s="30">
        <f>ROUND(E33*F33,2)</f>
        <v>0</v>
      </c>
      <c r="H33" s="30">
        <f>ROUND(E33-G33,2)</f>
        <v>151.80000000000001</v>
      </c>
    </row>
    <row r="34" spans="1:8" x14ac:dyDescent="0.25">
      <c r="A34" s="14" t="s">
        <v>201</v>
      </c>
      <c r="B34" s="14" t="s">
        <v>29</v>
      </c>
      <c r="C34" s="15">
        <v>1.93</v>
      </c>
      <c r="D34" s="14">
        <v>4.25</v>
      </c>
      <c r="E34" s="30">
        <f>ROUND(C34*D34,2)</f>
        <v>8.1999999999999993</v>
      </c>
      <c r="F34" s="16">
        <v>0</v>
      </c>
      <c r="G34" s="30">
        <f>ROUND(E34*F34,2)</f>
        <v>0</v>
      </c>
      <c r="H34" s="30">
        <f>ROUND(E34-G34,2)</f>
        <v>8.1999999999999993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4.25</v>
      </c>
      <c r="E35" s="30">
        <f>ROUND(C35*D35,2)</f>
        <v>1.23</v>
      </c>
      <c r="F35" s="16">
        <v>0</v>
      </c>
      <c r="G35" s="30">
        <f>ROUND(E35*F35,2)</f>
        <v>0</v>
      </c>
      <c r="H35" s="30">
        <f>ROUND(E35-G35,2)</f>
        <v>1.23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187</v>
      </c>
      <c r="B37" s="14" t="s">
        <v>26</v>
      </c>
      <c r="C37" s="15">
        <v>4.38</v>
      </c>
      <c r="D37" s="14">
        <v>1.5</v>
      </c>
      <c r="E37" s="30">
        <f>ROUND(C37*D37,2)</f>
        <v>6.57</v>
      </c>
      <c r="F37" s="16">
        <v>0</v>
      </c>
      <c r="G37" s="30">
        <f>ROUND(E37*F37,2)</f>
        <v>0</v>
      </c>
      <c r="H37" s="30">
        <f>ROUND(E37-G37,2)</f>
        <v>6.57</v>
      </c>
    </row>
    <row r="38" spans="1:8" x14ac:dyDescent="0.25">
      <c r="A38" s="14" t="s">
        <v>186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188</v>
      </c>
      <c r="B39" s="14" t="s">
        <v>26</v>
      </c>
      <c r="C39" s="15">
        <v>4.13</v>
      </c>
      <c r="D39" s="14">
        <v>0.5</v>
      </c>
      <c r="E39" s="30">
        <f>ROUND(C39*D39,2)</f>
        <v>2.0699999999999998</v>
      </c>
      <c r="F39" s="16">
        <v>0</v>
      </c>
      <c r="G39" s="30">
        <f>ROUND(E39*F39,2)</f>
        <v>0</v>
      </c>
      <c r="H39" s="30">
        <f>ROUND(E39-G39,2)</f>
        <v>2.0699999999999998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0.4</v>
      </c>
      <c r="E40" s="30">
        <f>ROUND(C40*D40,2)</f>
        <v>1.1399999999999999</v>
      </c>
      <c r="F40" s="16">
        <v>0</v>
      </c>
      <c r="G40" s="30">
        <f>ROUND(E40*F40,2)</f>
        <v>0</v>
      </c>
      <c r="H40" s="30">
        <f>ROUND(E40-G40,2)</f>
        <v>1.1399999999999999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190</v>
      </c>
      <c r="B42" s="14" t="s">
        <v>21</v>
      </c>
      <c r="C42" s="15">
        <v>7.5</v>
      </c>
      <c r="D42" s="14">
        <v>4.3220000000000001</v>
      </c>
      <c r="E42" s="30">
        <f>ROUND(C42*D42,2)</f>
        <v>32.42</v>
      </c>
      <c r="F42" s="16">
        <v>0</v>
      </c>
      <c r="G42" s="30">
        <f>ROUND(E42*F42,2)</f>
        <v>0</v>
      </c>
      <c r="H42" s="30">
        <f>ROUND(E42-G42,2)</f>
        <v>32.42</v>
      </c>
    </row>
    <row r="43" spans="1:8" x14ac:dyDescent="0.25">
      <c r="A43" s="13" t="s">
        <v>132</v>
      </c>
      <c r="C43" s="30"/>
      <c r="E43" s="30"/>
    </row>
    <row r="44" spans="1:8" x14ac:dyDescent="0.25">
      <c r="A44" s="14" t="s">
        <v>191</v>
      </c>
      <c r="B44" s="14" t="s">
        <v>125</v>
      </c>
      <c r="C44" s="15">
        <v>0.35</v>
      </c>
      <c r="D44" s="14">
        <f>D7</f>
        <v>160</v>
      </c>
      <c r="E44" s="30">
        <f>ROUND(C44*D44,2)</f>
        <v>56</v>
      </c>
      <c r="F44" s="16">
        <v>0</v>
      </c>
      <c r="G44" s="30">
        <f>ROUND(E44*F44,2)</f>
        <v>0</v>
      </c>
      <c r="H44" s="30">
        <f>ROUND(E44-G44,2)</f>
        <v>56</v>
      </c>
    </row>
    <row r="45" spans="1:8" x14ac:dyDescent="0.25">
      <c r="A45" s="13" t="s">
        <v>192</v>
      </c>
      <c r="C45" s="30"/>
      <c r="E45" s="30"/>
    </row>
    <row r="46" spans="1:8" x14ac:dyDescent="0.25">
      <c r="A46" s="14" t="s">
        <v>193</v>
      </c>
      <c r="B46" s="14" t="s">
        <v>125</v>
      </c>
      <c r="C46" s="15">
        <v>0.4</v>
      </c>
      <c r="D46" s="14">
        <f>D7</f>
        <v>160</v>
      </c>
      <c r="E46" s="30">
        <f>ROUND(C46*D46,2)</f>
        <v>64</v>
      </c>
      <c r="F46" s="16">
        <v>0</v>
      </c>
      <c r="G46" s="30">
        <f>ROUND(E46*F46,2)</f>
        <v>0</v>
      </c>
      <c r="H46" s="30">
        <f>ROUND(E46-G46,2)</f>
        <v>64</v>
      </c>
    </row>
    <row r="47" spans="1:8" x14ac:dyDescent="0.25">
      <c r="A47" s="13" t="s">
        <v>99</v>
      </c>
      <c r="C47" s="30"/>
      <c r="E47" s="30"/>
    </row>
    <row r="48" spans="1:8" x14ac:dyDescent="0.25">
      <c r="A48" s="14" t="s">
        <v>194</v>
      </c>
      <c r="B48" s="14" t="s">
        <v>48</v>
      </c>
      <c r="C48" s="15">
        <v>4.5</v>
      </c>
      <c r="D48" s="14">
        <v>0.5</v>
      </c>
      <c r="E48" s="30">
        <f>ROUND(C48*D48,2)</f>
        <v>2.25</v>
      </c>
      <c r="F48" s="16">
        <v>0</v>
      </c>
      <c r="G48" s="30">
        <f>ROUND(E48*F48,2)</f>
        <v>0</v>
      </c>
      <c r="H48" s="30">
        <f>ROUND(E48-G48,2)</f>
        <v>2.25</v>
      </c>
    </row>
    <row r="49" spans="1:8" x14ac:dyDescent="0.25">
      <c r="A49" s="13" t="s">
        <v>116</v>
      </c>
      <c r="C49" s="30"/>
      <c r="E49" s="30"/>
    </row>
    <row r="50" spans="1:8" x14ac:dyDescent="0.25">
      <c r="A50" s="14" t="s">
        <v>195</v>
      </c>
      <c r="B50" s="14" t="s">
        <v>48</v>
      </c>
      <c r="C50" s="15">
        <v>8</v>
      </c>
      <c r="D50" s="14">
        <v>1</v>
      </c>
      <c r="E50" s="30">
        <f>ROUND(C50*D50,2)</f>
        <v>8</v>
      </c>
      <c r="F50" s="16">
        <v>0</v>
      </c>
      <c r="G50" s="30">
        <f>ROUND(E50*F50,2)</f>
        <v>0</v>
      </c>
      <c r="H50" s="30">
        <f>ROUND(E50-G50,2)</f>
        <v>8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15.27</v>
      </c>
      <c r="D54" s="14">
        <v>0.52810000000000001</v>
      </c>
      <c r="E54" s="30">
        <f>ROUND(C54*D54,2)</f>
        <v>8.06</v>
      </c>
      <c r="F54" s="16">
        <v>0</v>
      </c>
      <c r="G54" s="30">
        <f>ROUND(E54*F54,2)</f>
        <v>0</v>
      </c>
      <c r="H54" s="30">
        <f>ROUND(E54-G54,2)</f>
        <v>8.06</v>
      </c>
    </row>
    <row r="55" spans="1:8" x14ac:dyDescent="0.25">
      <c r="A55" s="14" t="s">
        <v>135</v>
      </c>
      <c r="B55" s="14" t="s">
        <v>39</v>
      </c>
      <c r="C55" s="15">
        <v>15.27</v>
      </c>
      <c r="D55" s="14">
        <v>0.17599999999999999</v>
      </c>
      <c r="E55" s="30">
        <f>ROUND(C55*D55,2)</f>
        <v>2.69</v>
      </c>
      <c r="F55" s="16">
        <v>0</v>
      </c>
      <c r="G55" s="30">
        <f>ROUND(E55*F55,2)</f>
        <v>0</v>
      </c>
      <c r="H55" s="30">
        <f>ROUND(E55-G55,2)</f>
        <v>2.69</v>
      </c>
    </row>
    <row r="56" spans="1:8" x14ac:dyDescent="0.25">
      <c r="A56" s="13" t="s">
        <v>40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1.125</v>
      </c>
      <c r="E57" s="30">
        <f>ROUND(C57*D57,2)</f>
        <v>10.19</v>
      </c>
      <c r="F57" s="16">
        <v>0</v>
      </c>
      <c r="G57" s="30">
        <f>ROUND(E57*F57,2)</f>
        <v>0</v>
      </c>
      <c r="H57" s="30">
        <f>ROUND(E57-G57,2)</f>
        <v>10.19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3.7499999999999999E-2</v>
      </c>
      <c r="E58" s="30">
        <f>ROUND(C58*D58,2)</f>
        <v>0.34</v>
      </c>
      <c r="F58" s="16">
        <v>0</v>
      </c>
      <c r="G58" s="30">
        <f>ROUND(E58*F58,2)</f>
        <v>0</v>
      </c>
      <c r="H58" s="30">
        <f>ROUND(E58-G58,2)</f>
        <v>0.34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0.53900000000000003</v>
      </c>
      <c r="E64" s="30">
        <f>ROUND(C64*D64,2)</f>
        <v>8.2200000000000006</v>
      </c>
      <c r="F64" s="16">
        <v>0</v>
      </c>
      <c r="G64" s="30">
        <f>ROUND(E64*F64,2)</f>
        <v>0</v>
      </c>
      <c r="H64" s="30">
        <f>ROUND(E64-G64,2)</f>
        <v>8.2200000000000006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5.8181000000000003</v>
      </c>
      <c r="E66" s="30">
        <f>ROUND(C66*D66,2)</f>
        <v>13.73</v>
      </c>
      <c r="F66" s="16">
        <v>0</v>
      </c>
      <c r="G66" s="30">
        <f>ROUND(E66*F66,2)</f>
        <v>0</v>
      </c>
      <c r="H66" s="30">
        <f>ROUND(E66-G66,2)</f>
        <v>13.73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2.9445000000000001</v>
      </c>
      <c r="E67" s="30">
        <f>ROUND(C67*D67,2)</f>
        <v>6.95</v>
      </c>
      <c r="F67" s="16">
        <v>0</v>
      </c>
      <c r="G67" s="30">
        <f>ROUND(E67*F67,2)</f>
        <v>0</v>
      </c>
      <c r="H67" s="30">
        <f>ROUND(E67-G67,2)</f>
        <v>6.95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18.736499999999999</v>
      </c>
      <c r="E68" s="30">
        <f>ROUND(C68*D68,2)</f>
        <v>44.22</v>
      </c>
      <c r="F68" s="16">
        <v>0</v>
      </c>
      <c r="G68" s="30">
        <f>ROUND(E68*F68,2)</f>
        <v>0</v>
      </c>
      <c r="H68" s="30">
        <f>ROUND(E68-G68,2)</f>
        <v>44.22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9.1999999999999993</v>
      </c>
      <c r="D70" s="14">
        <v>1</v>
      </c>
      <c r="E70" s="30">
        <f>ROUND(C70*D70,2)</f>
        <v>9.1999999999999993</v>
      </c>
      <c r="F70" s="16">
        <v>0</v>
      </c>
      <c r="G70" s="30">
        <f>ROUND(E70*F70,2)</f>
        <v>0</v>
      </c>
      <c r="H70" s="30">
        <f t="shared" ref="H70:H76" si="3">ROUND(E70-G70,2)</f>
        <v>9.1999999999999993</v>
      </c>
    </row>
    <row r="71" spans="1:8" x14ac:dyDescent="0.25">
      <c r="A71" s="14" t="s">
        <v>38</v>
      </c>
      <c r="B71" s="14" t="s">
        <v>48</v>
      </c>
      <c r="C71" s="15">
        <v>3.81</v>
      </c>
      <c r="D71" s="14">
        <v>1</v>
      </c>
      <c r="E71" s="30">
        <f>ROUND(C71*D71,2)</f>
        <v>3.81</v>
      </c>
      <c r="F71" s="16">
        <v>0</v>
      </c>
      <c r="G71" s="30">
        <f>ROUND(E71*F71,2)</f>
        <v>0</v>
      </c>
      <c r="H71" s="30">
        <f t="shared" si="3"/>
        <v>3.81</v>
      </c>
    </row>
    <row r="72" spans="1:8" x14ac:dyDescent="0.25">
      <c r="A72" s="14" t="s">
        <v>135</v>
      </c>
      <c r="B72" s="14" t="s">
        <v>48</v>
      </c>
      <c r="C72" s="15">
        <v>7.58</v>
      </c>
      <c r="D72" s="14">
        <v>1</v>
      </c>
      <c r="E72" s="30">
        <f>ROUND(C72*D72,2)</f>
        <v>7.58</v>
      </c>
      <c r="F72" s="16">
        <v>0</v>
      </c>
      <c r="G72" s="30">
        <f>ROUND(E72*F72,2)</f>
        <v>0</v>
      </c>
      <c r="H72" s="30">
        <f t="shared" si="3"/>
        <v>7.58</v>
      </c>
    </row>
    <row r="73" spans="1:8" x14ac:dyDescent="0.25">
      <c r="A73" s="14" t="s">
        <v>196</v>
      </c>
      <c r="B73" s="14" t="s">
        <v>48</v>
      </c>
      <c r="C73" s="15">
        <v>13.96</v>
      </c>
      <c r="D73" s="14">
        <v>1</v>
      </c>
      <c r="E73" s="30">
        <f>ROUND(C73*D73,2)</f>
        <v>13.96</v>
      </c>
      <c r="F73" s="16">
        <v>0</v>
      </c>
      <c r="G73" s="30">
        <f>ROUND(E73*F73,2)</f>
        <v>0</v>
      </c>
      <c r="H73" s="30">
        <f t="shared" si="3"/>
        <v>13.96</v>
      </c>
    </row>
    <row r="74" spans="1:8" x14ac:dyDescent="0.25">
      <c r="A74" s="9" t="s">
        <v>49</v>
      </c>
      <c r="B74" s="9" t="s">
        <v>48</v>
      </c>
      <c r="C74" s="10">
        <v>11.17</v>
      </c>
      <c r="D74" s="9">
        <v>1</v>
      </c>
      <c r="E74" s="28">
        <f>ROUND(C74*D74,2)</f>
        <v>11.17</v>
      </c>
      <c r="F74" s="11">
        <v>0</v>
      </c>
      <c r="G74" s="28">
        <f>ROUND(E74*F74,2)</f>
        <v>0</v>
      </c>
      <c r="H74" s="28">
        <f t="shared" si="3"/>
        <v>11.17</v>
      </c>
    </row>
    <row r="75" spans="1:8" x14ac:dyDescent="0.25">
      <c r="A75" s="7" t="s">
        <v>50</v>
      </c>
      <c r="C75" s="30"/>
      <c r="E75" s="30">
        <f>SUM(E12:E74)</f>
        <v>820.57000000000028</v>
      </c>
      <c r="G75" s="12">
        <f>SUM(G12:G74)</f>
        <v>0</v>
      </c>
      <c r="H75" s="12">
        <f t="shared" si="3"/>
        <v>820.57</v>
      </c>
    </row>
    <row r="76" spans="1:8" x14ac:dyDescent="0.25">
      <c r="A76" s="7" t="s">
        <v>51</v>
      </c>
      <c r="C76" s="30"/>
      <c r="E76" s="30">
        <f>+E8-E75</f>
        <v>107.42999999999972</v>
      </c>
      <c r="G76" s="12">
        <f>+G8-G75</f>
        <v>0</v>
      </c>
      <c r="H76" s="12">
        <f t="shared" si="3"/>
        <v>107.43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18.59</v>
      </c>
      <c r="D79" s="14">
        <v>1</v>
      </c>
      <c r="E79" s="30">
        <f>ROUND(C79*D79,2)</f>
        <v>18.59</v>
      </c>
      <c r="F79" s="16">
        <v>0</v>
      </c>
      <c r="G79" s="30">
        <f>ROUND(E79*F79,2)</f>
        <v>0</v>
      </c>
      <c r="H79" s="30">
        <f t="shared" ref="H79:H85" si="4">ROUND(E79-G79,2)</f>
        <v>18.59</v>
      </c>
    </row>
    <row r="80" spans="1:8" x14ac:dyDescent="0.25">
      <c r="A80" s="14" t="s">
        <v>38</v>
      </c>
      <c r="B80" s="14" t="s">
        <v>48</v>
      </c>
      <c r="C80" s="15">
        <v>22.49</v>
      </c>
      <c r="D80" s="14">
        <v>1</v>
      </c>
      <c r="E80" s="30">
        <f>ROUND(C80*D80,2)</f>
        <v>22.49</v>
      </c>
      <c r="F80" s="16">
        <v>0</v>
      </c>
      <c r="G80" s="30">
        <f>ROUND(E80*F80,2)</f>
        <v>0</v>
      </c>
      <c r="H80" s="30">
        <f t="shared" si="4"/>
        <v>22.49</v>
      </c>
    </row>
    <row r="81" spans="1:8" x14ac:dyDescent="0.25">
      <c r="A81" s="14" t="s">
        <v>135</v>
      </c>
      <c r="B81" s="14" t="s">
        <v>48</v>
      </c>
      <c r="C81" s="15">
        <v>28.15</v>
      </c>
      <c r="D81" s="14">
        <v>1</v>
      </c>
      <c r="E81" s="30">
        <f>ROUND(C81*D81,2)</f>
        <v>28.15</v>
      </c>
      <c r="F81" s="16">
        <v>0</v>
      </c>
      <c r="G81" s="30">
        <f>ROUND(E81*F81,2)</f>
        <v>0</v>
      </c>
      <c r="H81" s="30">
        <f t="shared" si="4"/>
        <v>28.15</v>
      </c>
    </row>
    <row r="82" spans="1:8" x14ac:dyDescent="0.25">
      <c r="A82" s="9" t="s">
        <v>196</v>
      </c>
      <c r="B82" s="9" t="s">
        <v>48</v>
      </c>
      <c r="C82" s="10">
        <v>61.35</v>
      </c>
      <c r="D82" s="9">
        <v>1</v>
      </c>
      <c r="E82" s="28">
        <f>ROUND(C82*D82,2)</f>
        <v>61.35</v>
      </c>
      <c r="F82" s="11">
        <v>0</v>
      </c>
      <c r="G82" s="28">
        <f>ROUND(E82*F82,2)</f>
        <v>0</v>
      </c>
      <c r="H82" s="28">
        <f t="shared" si="4"/>
        <v>61.35</v>
      </c>
    </row>
    <row r="83" spans="1:8" x14ac:dyDescent="0.25">
      <c r="A83" s="7" t="s">
        <v>53</v>
      </c>
      <c r="C83" s="30"/>
      <c r="E83" s="30">
        <f>SUM(E79:E82)</f>
        <v>130.57999999999998</v>
      </c>
      <c r="G83" s="12">
        <f>SUM(G79:G82)</f>
        <v>0</v>
      </c>
      <c r="H83" s="12">
        <f t="shared" si="4"/>
        <v>130.58000000000001</v>
      </c>
    </row>
    <row r="84" spans="1:8" x14ac:dyDescent="0.25">
      <c r="A84" s="7" t="s">
        <v>54</v>
      </c>
      <c r="C84" s="30"/>
      <c r="E84" s="30">
        <f>+E75+E83</f>
        <v>951.15000000000032</v>
      </c>
      <c r="G84" s="12">
        <f>+G75+G83</f>
        <v>0</v>
      </c>
      <c r="H84" s="12">
        <f t="shared" si="4"/>
        <v>951.15</v>
      </c>
    </row>
    <row r="85" spans="1:8" x14ac:dyDescent="0.25">
      <c r="A85" s="7" t="s">
        <v>55</v>
      </c>
      <c r="C85" s="30"/>
      <c r="E85" s="30">
        <f>+E8-E84</f>
        <v>-23.150000000000318</v>
      </c>
      <c r="G85" s="12">
        <f>+G8-G84</f>
        <v>0</v>
      </c>
      <c r="H85" s="12">
        <f t="shared" si="4"/>
        <v>-23.15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9" spans="1:5" x14ac:dyDescent="0.25">
      <c r="A99" s="7" t="s">
        <v>50</v>
      </c>
      <c r="E99" s="34">
        <f>VLOOKUP(A99,$A$1:$H$98,5,FALSE)</f>
        <v>820.57000000000028</v>
      </c>
    </row>
    <row r="100" spans="1:5" x14ac:dyDescent="0.25">
      <c r="A100" s="7" t="s">
        <v>301</v>
      </c>
      <c r="E100" s="34">
        <f>VLOOKUP(A100,$A$1:$H$98,5,FALSE)</f>
        <v>130.57999999999998</v>
      </c>
    </row>
    <row r="101" spans="1:5" x14ac:dyDescent="0.25">
      <c r="A101" s="7" t="s">
        <v>302</v>
      </c>
      <c r="E101" s="34">
        <f t="shared" ref="E101:E102" si="5">VLOOKUP(A101,$A$1:$H$98,5,FALSE)</f>
        <v>951.15000000000032</v>
      </c>
    </row>
    <row r="102" spans="1:5" x14ac:dyDescent="0.25">
      <c r="A102" s="7" t="s">
        <v>55</v>
      </c>
      <c r="E102" s="34">
        <f t="shared" si="5"/>
        <v>-23.150000000000318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-23.150000000000318</v>
      </c>
      <c r="E105" s="34">
        <f>E102</f>
        <v>-23.150000000000318</v>
      </c>
    </row>
    <row r="106" spans="1:5" x14ac:dyDescent="0.25">
      <c r="A106">
        <f>A107-Calculator!$B$15</f>
        <v>205</v>
      </c>
      <c r="B106">
        <f t="dataTable" ref="B106:B112" dt2D="0" dtr="0" r1="D7" ca="1"/>
        <v>204.09999999999968</v>
      </c>
      <c r="D106">
        <f>D107-Calculator!$B$27</f>
        <v>145</v>
      </c>
      <c r="E106">
        <f t="dataTable" ref="E106:E112" dt2D="0" dtr="0" r1="D7"/>
        <v>-98.900000000000318</v>
      </c>
    </row>
    <row r="107" spans="1:5" x14ac:dyDescent="0.25">
      <c r="A107">
        <f>A108-Calculator!$B$15</f>
        <v>210</v>
      </c>
      <c r="B107">
        <v>229.34999999999968</v>
      </c>
      <c r="D107">
        <f>D108-Calculator!$B$27</f>
        <v>150</v>
      </c>
      <c r="E107">
        <v>-73.650000000000318</v>
      </c>
    </row>
    <row r="108" spans="1:5" x14ac:dyDescent="0.25">
      <c r="A108">
        <f>A109-Calculator!$B$15</f>
        <v>215</v>
      </c>
      <c r="B108">
        <v>254.59999999999968</v>
      </c>
      <c r="D108">
        <f>D109-Calculator!$B$27</f>
        <v>155</v>
      </c>
      <c r="E108">
        <v>-48.400000000000318</v>
      </c>
    </row>
    <row r="109" spans="1:5" x14ac:dyDescent="0.25">
      <c r="A109">
        <f>Calculator!B10</f>
        <v>220</v>
      </c>
      <c r="B109">
        <v>279.84999999999968</v>
      </c>
      <c r="D109">
        <f>Calculator!B22</f>
        <v>160</v>
      </c>
      <c r="E109">
        <v>-23.150000000000318</v>
      </c>
    </row>
    <row r="110" spans="1:5" x14ac:dyDescent="0.25">
      <c r="A110">
        <f>A109+Calculator!$B$15</f>
        <v>225</v>
      </c>
      <c r="B110">
        <v>305.09999999999968</v>
      </c>
      <c r="D110">
        <f>D109+Calculator!$B$27</f>
        <v>165</v>
      </c>
      <c r="E110">
        <v>2.0999999999996817</v>
      </c>
    </row>
    <row r="111" spans="1:5" x14ac:dyDescent="0.25">
      <c r="A111">
        <f>A110+Calculator!$B$15</f>
        <v>230</v>
      </c>
      <c r="B111">
        <v>330.34999999999968</v>
      </c>
      <c r="D111">
        <f>D110+Calculator!$B$27</f>
        <v>170</v>
      </c>
      <c r="E111">
        <v>27.349999999999682</v>
      </c>
    </row>
    <row r="112" spans="1:5" x14ac:dyDescent="0.25">
      <c r="A112">
        <f>A111+Calculator!$B$15</f>
        <v>235</v>
      </c>
      <c r="B112">
        <v>355.59999999999968</v>
      </c>
      <c r="D112">
        <f>D111+Calculator!$B$27</f>
        <v>175</v>
      </c>
      <c r="E112">
        <v>52.599999999999682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9841-EDA6-461A-BBA8-32A23FF495A6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IF(Calculator!B7="Corn",Calculator!B10,IF(Calculator!B19="Corn",Calculator!B22,170))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0.2</v>
      </c>
      <c r="E13" s="30">
        <f>ROUND(C13*D13,2)</f>
        <v>1.1200000000000001</v>
      </c>
      <c r="F13" s="16">
        <v>0</v>
      </c>
      <c r="G13" s="30">
        <f>ROUND(E13*F13,2)</f>
        <v>0</v>
      </c>
      <c r="H13" s="30">
        <f>ROUND(E13-G13,2)</f>
        <v>1.1200000000000001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1.63</v>
      </c>
      <c r="E15" s="30">
        <f t="shared" ref="E15:E20" si="0">ROUND(C15*D15,2)</f>
        <v>45.23</v>
      </c>
      <c r="F15" s="16">
        <v>0</v>
      </c>
      <c r="G15" s="30">
        <f t="shared" ref="G15:G20" si="1">ROUND(E15*F15,2)</f>
        <v>0</v>
      </c>
      <c r="H15" s="30">
        <f t="shared" ref="H15:H20" si="2">ROUND(E15-G15,2)</f>
        <v>45.23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1.25</v>
      </c>
      <c r="E16" s="30">
        <f t="shared" si="0"/>
        <v>32.880000000000003</v>
      </c>
      <c r="F16" s="16">
        <v>0</v>
      </c>
      <c r="G16" s="30">
        <f t="shared" si="1"/>
        <v>0</v>
      </c>
      <c r="H16" s="30">
        <f t="shared" si="2"/>
        <v>32.880000000000003</v>
      </c>
    </row>
    <row r="17" spans="1:8" x14ac:dyDescent="0.25">
      <c r="A17" s="14" t="s">
        <v>150</v>
      </c>
      <c r="B17" s="14" t="s">
        <v>19</v>
      </c>
      <c r="C17" s="15">
        <v>3.68</v>
      </c>
      <c r="D17" s="14">
        <v>4</v>
      </c>
      <c r="E17" s="30">
        <f t="shared" si="0"/>
        <v>14.72</v>
      </c>
      <c r="F17" s="16">
        <v>0</v>
      </c>
      <c r="G17" s="30">
        <f t="shared" si="1"/>
        <v>0</v>
      </c>
      <c r="H17" s="30">
        <f t="shared" si="2"/>
        <v>14.72</v>
      </c>
    </row>
    <row r="18" spans="1:8" x14ac:dyDescent="0.25">
      <c r="A18" s="14" t="s">
        <v>151</v>
      </c>
      <c r="B18" s="14" t="s">
        <v>26</v>
      </c>
      <c r="C18" s="15">
        <v>3.4</v>
      </c>
      <c r="D18" s="14">
        <v>2</v>
      </c>
      <c r="E18" s="30">
        <f t="shared" si="0"/>
        <v>6.8</v>
      </c>
      <c r="F18" s="16">
        <v>0</v>
      </c>
      <c r="G18" s="30">
        <f t="shared" si="1"/>
        <v>0</v>
      </c>
      <c r="H18" s="30">
        <f t="shared" si="2"/>
        <v>6.8</v>
      </c>
    </row>
    <row r="19" spans="1:8" x14ac:dyDescent="0.25">
      <c r="A19" s="14" t="s">
        <v>127</v>
      </c>
      <c r="B19" s="14" t="s">
        <v>19</v>
      </c>
      <c r="C19" s="15">
        <v>2.0499999999999998</v>
      </c>
      <c r="D19" s="14">
        <v>19.3063</v>
      </c>
      <c r="E19" s="30">
        <f t="shared" si="0"/>
        <v>39.58</v>
      </c>
      <c r="F19" s="16">
        <v>0</v>
      </c>
      <c r="G19" s="30">
        <f t="shared" si="1"/>
        <v>0</v>
      </c>
      <c r="H19" s="30">
        <f t="shared" si="2"/>
        <v>39.58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36.72</v>
      </c>
      <c r="E20" s="30">
        <f t="shared" si="0"/>
        <v>77.11</v>
      </c>
      <c r="F20" s="16">
        <v>0</v>
      </c>
      <c r="G20" s="30">
        <f t="shared" si="1"/>
        <v>0</v>
      </c>
      <c r="H20" s="30">
        <f t="shared" si="2"/>
        <v>77.11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32</v>
      </c>
      <c r="E22" s="30">
        <f>ROUND(C22*D22,2)</f>
        <v>3.52</v>
      </c>
      <c r="F22" s="16">
        <v>0</v>
      </c>
      <c r="G22" s="30">
        <f>ROUND(E22*F22,2)</f>
        <v>0</v>
      </c>
      <c r="H22" s="30">
        <f>ROUND(E22-G22,2)</f>
        <v>3.52</v>
      </c>
    </row>
    <row r="23" spans="1:8" x14ac:dyDescent="0.25">
      <c r="A23" s="14" t="s">
        <v>59</v>
      </c>
      <c r="B23" s="14" t="s">
        <v>26</v>
      </c>
      <c r="C23" s="15">
        <v>11</v>
      </c>
      <c r="D23" s="14">
        <v>0.5</v>
      </c>
      <c r="E23" s="30">
        <f>ROUND(C23*D23,2)</f>
        <v>5.5</v>
      </c>
      <c r="F23" s="16">
        <v>0</v>
      </c>
      <c r="G23" s="30">
        <f>ROUND(E23*F23,2)</f>
        <v>0</v>
      </c>
      <c r="H23" s="30">
        <f>ROUND(E23-G23,2)</f>
        <v>5.5</v>
      </c>
    </row>
    <row r="24" spans="1:8" x14ac:dyDescent="0.25">
      <c r="A24" s="14" t="s">
        <v>104</v>
      </c>
      <c r="B24" s="14" t="s">
        <v>26</v>
      </c>
      <c r="C24" s="15">
        <v>12.73</v>
      </c>
      <c r="D24" s="14">
        <v>1</v>
      </c>
      <c r="E24" s="30">
        <f>ROUND(C24*D24,2)</f>
        <v>12.73</v>
      </c>
      <c r="F24" s="16">
        <v>0</v>
      </c>
      <c r="G24" s="30">
        <f>ROUND(E24*F24,2)</f>
        <v>0</v>
      </c>
      <c r="H24" s="30">
        <f>ROUND(E24-G24,2)</f>
        <v>12.73</v>
      </c>
    </row>
    <row r="25" spans="1:8" x14ac:dyDescent="0.25">
      <c r="A25" s="14" t="s">
        <v>128</v>
      </c>
      <c r="B25" s="14" t="s">
        <v>26</v>
      </c>
      <c r="C25" s="15">
        <v>1.67</v>
      </c>
      <c r="D25" s="14">
        <v>4</v>
      </c>
      <c r="E25" s="30">
        <f>ROUND(C25*D25,2)</f>
        <v>6.68</v>
      </c>
      <c r="F25" s="16">
        <v>0</v>
      </c>
      <c r="G25" s="30">
        <f>ROUND(E25*F25,2)</f>
        <v>0</v>
      </c>
      <c r="H25" s="30">
        <f>ROUND(E25-G25,2)</f>
        <v>6.68</v>
      </c>
    </row>
    <row r="26" spans="1:8" x14ac:dyDescent="0.25">
      <c r="A26" s="14" t="s">
        <v>129</v>
      </c>
      <c r="B26" s="14" t="s">
        <v>26</v>
      </c>
      <c r="C26" s="15">
        <v>5.82</v>
      </c>
      <c r="D26" s="14">
        <v>3.6</v>
      </c>
      <c r="E26" s="30">
        <f>ROUND(C26*D26,2)</f>
        <v>20.95</v>
      </c>
      <c r="F26" s="16">
        <v>0</v>
      </c>
      <c r="G26" s="30">
        <f>ROUND(E26*F26,2)</f>
        <v>0</v>
      </c>
      <c r="H26" s="30">
        <f>ROUND(E26-G26,2)</f>
        <v>20.95</v>
      </c>
    </row>
    <row r="27" spans="1:8" x14ac:dyDescent="0.25">
      <c r="A27" s="13" t="s">
        <v>27</v>
      </c>
      <c r="C27" s="30"/>
      <c r="E27" s="30"/>
    </row>
    <row r="28" spans="1:8" x14ac:dyDescent="0.25">
      <c r="A28" s="14" t="s">
        <v>110</v>
      </c>
      <c r="B28" s="14" t="s">
        <v>18</v>
      </c>
      <c r="C28" s="15">
        <v>0.86</v>
      </c>
      <c r="D28" s="14">
        <v>1.28</v>
      </c>
      <c r="E28" s="30">
        <f>ROUND(C28*D28,2)</f>
        <v>1.1000000000000001</v>
      </c>
      <c r="F28" s="16">
        <v>0</v>
      </c>
      <c r="G28" s="30">
        <f>ROUND(E28*F28,2)</f>
        <v>0</v>
      </c>
      <c r="H28" s="30">
        <f>ROUND(E28-G28,2)</f>
        <v>1.1000000000000001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152</v>
      </c>
      <c r="B30" s="14" t="s">
        <v>60</v>
      </c>
      <c r="C30" s="15">
        <v>3.75</v>
      </c>
      <c r="D30" s="14">
        <v>28</v>
      </c>
      <c r="E30" s="30">
        <f>ROUND(C30*D30,2)</f>
        <v>105</v>
      </c>
      <c r="F30" s="16">
        <v>0</v>
      </c>
      <c r="G30" s="30">
        <f>ROUND(E30*F30,2)</f>
        <v>0</v>
      </c>
      <c r="H30" s="30">
        <f>ROUND(E30-G30,2)</f>
        <v>105</v>
      </c>
    </row>
    <row r="31" spans="1:8" x14ac:dyDescent="0.25">
      <c r="A31" s="13" t="s">
        <v>61</v>
      </c>
      <c r="C31" s="30"/>
      <c r="E31" s="30"/>
    </row>
    <row r="32" spans="1:8" x14ac:dyDescent="0.25">
      <c r="A32" s="14" t="s">
        <v>62</v>
      </c>
      <c r="B32" s="14" t="s">
        <v>48</v>
      </c>
      <c r="C32" s="15">
        <v>7.5</v>
      </c>
      <c r="D32" s="14">
        <v>1</v>
      </c>
      <c r="E32" s="30">
        <f>ROUND(C32*D32,2)</f>
        <v>7.5</v>
      </c>
      <c r="F32" s="16">
        <v>0</v>
      </c>
      <c r="G32" s="30">
        <f>ROUND(E32*F32,2)</f>
        <v>0</v>
      </c>
      <c r="H32" s="30">
        <f>ROUND(E32-G32,2)</f>
        <v>7.5</v>
      </c>
    </row>
    <row r="33" spans="1:8" x14ac:dyDescent="0.25">
      <c r="A33" s="13" t="s">
        <v>132</v>
      </c>
      <c r="C33" s="30"/>
      <c r="E33" s="30"/>
    </row>
    <row r="34" spans="1:8" x14ac:dyDescent="0.25">
      <c r="A34" s="14" t="s">
        <v>133</v>
      </c>
      <c r="B34" s="14" t="s">
        <v>125</v>
      </c>
      <c r="C34" s="15">
        <v>0.23</v>
      </c>
      <c r="D34" s="14">
        <f>D7</f>
        <v>220</v>
      </c>
      <c r="E34" s="30">
        <f>ROUND(C34*D34,2)</f>
        <v>50.6</v>
      </c>
      <c r="F34" s="16">
        <v>0</v>
      </c>
      <c r="G34" s="30">
        <f>ROUND(E34*F34,2)</f>
        <v>0</v>
      </c>
      <c r="H34" s="30">
        <f>ROUND(E34-G34,2)</f>
        <v>50.6</v>
      </c>
    </row>
    <row r="35" spans="1:8" x14ac:dyDescent="0.25">
      <c r="A35" s="13" t="s">
        <v>34</v>
      </c>
      <c r="C35" s="30"/>
      <c r="E35" s="30"/>
    </row>
    <row r="36" spans="1:8" x14ac:dyDescent="0.25">
      <c r="A36" s="14" t="s">
        <v>35</v>
      </c>
      <c r="B36" s="14" t="s">
        <v>36</v>
      </c>
      <c r="C36" s="15">
        <v>59</v>
      </c>
      <c r="D36" s="14">
        <v>0.66600000000000004</v>
      </c>
      <c r="E36" s="30">
        <f>ROUND(C36*D36,2)</f>
        <v>39.29</v>
      </c>
      <c r="F36" s="16">
        <v>0</v>
      </c>
      <c r="G36" s="30">
        <f>ROUND(E36*F36,2)</f>
        <v>0</v>
      </c>
      <c r="H36" s="30">
        <f>ROUND(E36-G36,2)</f>
        <v>39.29</v>
      </c>
    </row>
    <row r="37" spans="1:8" x14ac:dyDescent="0.25">
      <c r="A37" s="13" t="s">
        <v>116</v>
      </c>
      <c r="C37" s="30"/>
      <c r="E37" s="30"/>
    </row>
    <row r="38" spans="1:8" x14ac:dyDescent="0.25">
      <c r="A38" s="14" t="s">
        <v>134</v>
      </c>
      <c r="B38" s="14" t="s">
        <v>48</v>
      </c>
      <c r="C38" s="15">
        <v>6</v>
      </c>
      <c r="D38" s="14">
        <v>1</v>
      </c>
      <c r="E38" s="30">
        <f>ROUND(C38*D38,2)</f>
        <v>6</v>
      </c>
      <c r="F38" s="16">
        <v>0</v>
      </c>
      <c r="G38" s="30">
        <f>ROUND(E38*F38,2)</f>
        <v>0</v>
      </c>
      <c r="H38" s="30">
        <f>ROUND(E38-G38,2)</f>
        <v>6</v>
      </c>
    </row>
    <row r="39" spans="1:8" x14ac:dyDescent="0.25">
      <c r="A39" s="13" t="s">
        <v>118</v>
      </c>
      <c r="C39" s="30"/>
      <c r="E39" s="30"/>
    </row>
    <row r="40" spans="1:8" x14ac:dyDescent="0.25">
      <c r="A40" s="14" t="s">
        <v>119</v>
      </c>
      <c r="B40" s="14" t="s">
        <v>48</v>
      </c>
      <c r="C40" s="15">
        <v>10</v>
      </c>
      <c r="D40" s="14">
        <v>0.33300000000000002</v>
      </c>
      <c r="E40" s="30">
        <f>ROUND(C40*D40,2)</f>
        <v>3.33</v>
      </c>
      <c r="F40" s="16">
        <v>0</v>
      </c>
      <c r="G40" s="30">
        <f>ROUND(E40*F40,2)</f>
        <v>0</v>
      </c>
      <c r="H40" s="30">
        <f>ROUND(E40-G40,2)</f>
        <v>3.33</v>
      </c>
    </row>
    <row r="41" spans="1:8" x14ac:dyDescent="0.25">
      <c r="A41" s="13" t="s">
        <v>37</v>
      </c>
      <c r="C41" s="30"/>
      <c r="E41" s="30"/>
    </row>
    <row r="42" spans="1:8" x14ac:dyDescent="0.25">
      <c r="A42" s="14" t="s">
        <v>38</v>
      </c>
      <c r="B42" s="14" t="s">
        <v>39</v>
      </c>
      <c r="C42" s="15">
        <v>15.27</v>
      </c>
      <c r="D42" s="14">
        <v>0.34570000000000001</v>
      </c>
      <c r="E42" s="30">
        <f>ROUND(C42*D42,2)</f>
        <v>5.28</v>
      </c>
      <c r="F42" s="16">
        <v>0</v>
      </c>
      <c r="G42" s="30">
        <f>ROUND(E42*F42,2)</f>
        <v>0</v>
      </c>
      <c r="H42" s="30">
        <f>ROUND(E42-G42,2)</f>
        <v>5.28</v>
      </c>
    </row>
    <row r="43" spans="1:8" x14ac:dyDescent="0.25">
      <c r="A43" s="14" t="s">
        <v>135</v>
      </c>
      <c r="B43" s="14" t="s">
        <v>39</v>
      </c>
      <c r="C43" s="15">
        <v>15.27</v>
      </c>
      <c r="D43" s="14">
        <v>0.10100000000000001</v>
      </c>
      <c r="E43" s="30">
        <f>ROUND(C43*D43,2)</f>
        <v>1.54</v>
      </c>
      <c r="F43" s="16">
        <v>0</v>
      </c>
      <c r="G43" s="30">
        <f>ROUND(E43*F43,2)</f>
        <v>0</v>
      </c>
      <c r="H43" s="30">
        <f>ROUND(E43-G43,2)</f>
        <v>1.54</v>
      </c>
    </row>
    <row r="44" spans="1:8" x14ac:dyDescent="0.25">
      <c r="A44" s="13" t="s">
        <v>43</v>
      </c>
      <c r="C44" s="30"/>
      <c r="E44" s="30"/>
    </row>
    <row r="45" spans="1:8" x14ac:dyDescent="0.25">
      <c r="A45" s="14" t="s">
        <v>42</v>
      </c>
      <c r="B45" s="14" t="s">
        <v>39</v>
      </c>
      <c r="C45" s="15">
        <v>9.06</v>
      </c>
      <c r="D45" s="14">
        <v>0.13550000000000001</v>
      </c>
      <c r="E45" s="30">
        <f>ROUND(C45*D45,2)</f>
        <v>1.23</v>
      </c>
      <c r="F45" s="16">
        <v>0</v>
      </c>
      <c r="G45" s="30">
        <f>ROUND(E45*F45,2)</f>
        <v>0</v>
      </c>
      <c r="H45" s="30">
        <f>ROUND(E45-G45,2)</f>
        <v>1.23</v>
      </c>
    </row>
    <row r="46" spans="1:8" x14ac:dyDescent="0.25">
      <c r="A46" s="14" t="s">
        <v>44</v>
      </c>
      <c r="B46" s="14" t="s">
        <v>39</v>
      </c>
      <c r="C46" s="15">
        <v>15.27</v>
      </c>
      <c r="D46" s="14">
        <v>0.40200000000000002</v>
      </c>
      <c r="E46" s="30">
        <f>ROUND(C46*D46,2)</f>
        <v>6.14</v>
      </c>
      <c r="F46" s="16">
        <v>0</v>
      </c>
      <c r="G46" s="30">
        <f>ROUND(E46*F46,2)</f>
        <v>0</v>
      </c>
      <c r="H46" s="30">
        <f>ROUND(E46-G46,2)</f>
        <v>6.14</v>
      </c>
    </row>
    <row r="47" spans="1:8" x14ac:dyDescent="0.25">
      <c r="A47" s="13" t="s">
        <v>45</v>
      </c>
      <c r="C47" s="30"/>
      <c r="E47" s="30"/>
    </row>
    <row r="48" spans="1:8" x14ac:dyDescent="0.25">
      <c r="A48" s="14" t="s">
        <v>38</v>
      </c>
      <c r="B48" s="14" t="s">
        <v>19</v>
      </c>
      <c r="C48" s="15">
        <v>2.36</v>
      </c>
      <c r="D48" s="14">
        <v>4.0039999999999996</v>
      </c>
      <c r="E48" s="30">
        <f>ROUND(C48*D48,2)</f>
        <v>9.4499999999999993</v>
      </c>
      <c r="F48" s="16">
        <v>0</v>
      </c>
      <c r="G48" s="30">
        <f>ROUND(E48*F48,2)</f>
        <v>0</v>
      </c>
      <c r="H48" s="30">
        <f>ROUND(E48-G48,2)</f>
        <v>9.4499999999999993</v>
      </c>
    </row>
    <row r="49" spans="1:8" x14ac:dyDescent="0.25">
      <c r="A49" s="14" t="s">
        <v>135</v>
      </c>
      <c r="B49" s="14" t="s">
        <v>19</v>
      </c>
      <c r="C49" s="15">
        <v>2.36</v>
      </c>
      <c r="D49" s="14">
        <v>1.3771</v>
      </c>
      <c r="E49" s="30">
        <f>ROUND(C49*D49,2)</f>
        <v>3.25</v>
      </c>
      <c r="F49" s="16">
        <v>0</v>
      </c>
      <c r="G49" s="30">
        <f>ROUND(E49*F49,2)</f>
        <v>0</v>
      </c>
      <c r="H49" s="30">
        <f>ROUND(E49-G49,2)</f>
        <v>3.25</v>
      </c>
    </row>
    <row r="50" spans="1:8" x14ac:dyDescent="0.25">
      <c r="A50" s="13" t="s">
        <v>47</v>
      </c>
      <c r="C50" s="30"/>
      <c r="E50" s="30"/>
    </row>
    <row r="51" spans="1:8" x14ac:dyDescent="0.25">
      <c r="A51" s="14" t="s">
        <v>42</v>
      </c>
      <c r="B51" s="14" t="s">
        <v>48</v>
      </c>
      <c r="C51" s="15">
        <v>8.56</v>
      </c>
      <c r="D51" s="14">
        <v>1</v>
      </c>
      <c r="E51" s="30">
        <f>ROUND(C51*D51,2)</f>
        <v>8.56</v>
      </c>
      <c r="F51" s="16">
        <v>0</v>
      </c>
      <c r="G51" s="30">
        <f>ROUND(E51*F51,2)</f>
        <v>0</v>
      </c>
      <c r="H51" s="30">
        <f t="shared" ref="H51:H56" si="3">ROUND(E51-G51,2)</f>
        <v>8.56</v>
      </c>
    </row>
    <row r="52" spans="1:8" x14ac:dyDescent="0.25">
      <c r="A52" s="14" t="s">
        <v>38</v>
      </c>
      <c r="B52" s="14" t="s">
        <v>48</v>
      </c>
      <c r="C52" s="15">
        <v>2.68</v>
      </c>
      <c r="D52" s="14">
        <v>1</v>
      </c>
      <c r="E52" s="30">
        <f>ROUND(C52*D52,2)</f>
        <v>2.68</v>
      </c>
      <c r="F52" s="16">
        <v>0</v>
      </c>
      <c r="G52" s="30">
        <f>ROUND(E52*F52,2)</f>
        <v>0</v>
      </c>
      <c r="H52" s="30">
        <f t="shared" si="3"/>
        <v>2.68</v>
      </c>
    </row>
    <row r="53" spans="1:8" x14ac:dyDescent="0.25">
      <c r="A53" s="14" t="s">
        <v>135</v>
      </c>
      <c r="B53" s="14" t="s">
        <v>48</v>
      </c>
      <c r="C53" s="15">
        <v>4.1100000000000003</v>
      </c>
      <c r="D53" s="14">
        <v>1</v>
      </c>
      <c r="E53" s="30">
        <f>ROUND(C53*D53,2)</f>
        <v>4.1100000000000003</v>
      </c>
      <c r="F53" s="16">
        <v>0</v>
      </c>
      <c r="G53" s="30">
        <f>ROUND(E53*F53,2)</f>
        <v>0</v>
      </c>
      <c r="H53" s="30">
        <f t="shared" si="3"/>
        <v>4.1100000000000003</v>
      </c>
    </row>
    <row r="54" spans="1:8" x14ac:dyDescent="0.25">
      <c r="A54" s="9" t="s">
        <v>49</v>
      </c>
      <c r="B54" s="9" t="s">
        <v>48</v>
      </c>
      <c r="C54" s="10">
        <v>10.73</v>
      </c>
      <c r="D54" s="9">
        <v>1</v>
      </c>
      <c r="E54" s="28">
        <f>ROUND(C54*D54,2)</f>
        <v>10.73</v>
      </c>
      <c r="F54" s="11">
        <v>0</v>
      </c>
      <c r="G54" s="28">
        <f>ROUND(E54*F54,2)</f>
        <v>0</v>
      </c>
      <c r="H54" s="28">
        <f t="shared" si="3"/>
        <v>10.73</v>
      </c>
    </row>
    <row r="55" spans="1:8" x14ac:dyDescent="0.25">
      <c r="A55" s="7" t="s">
        <v>50</v>
      </c>
      <c r="C55" s="30"/>
      <c r="E55" s="30">
        <f>SUM(E12:E54)</f>
        <v>539.6099999999999</v>
      </c>
      <c r="G55" s="12">
        <f>SUM(G12:G54)</f>
        <v>0</v>
      </c>
      <c r="H55" s="12">
        <f t="shared" si="3"/>
        <v>539.61</v>
      </c>
    </row>
    <row r="56" spans="1:8" x14ac:dyDescent="0.25">
      <c r="A56" s="7" t="s">
        <v>51</v>
      </c>
      <c r="C56" s="30"/>
      <c r="E56" s="30">
        <f>+E8-E55</f>
        <v>725.3900000000001</v>
      </c>
      <c r="G56" s="12">
        <f>+G8-G55</f>
        <v>0</v>
      </c>
      <c r="H56" s="12">
        <f t="shared" si="3"/>
        <v>725.39</v>
      </c>
    </row>
    <row r="57" spans="1:8" x14ac:dyDescent="0.25">
      <c r="A57" t="s">
        <v>12</v>
      </c>
      <c r="C57" s="30"/>
      <c r="E57" s="30"/>
    </row>
    <row r="58" spans="1:8" x14ac:dyDescent="0.25">
      <c r="A58" s="7" t="s">
        <v>52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11.4</v>
      </c>
      <c r="D59" s="14">
        <v>1</v>
      </c>
      <c r="E59" s="30">
        <f>ROUND(C59*D59,2)</f>
        <v>11.4</v>
      </c>
      <c r="F59" s="16">
        <v>0</v>
      </c>
      <c r="G59" s="30">
        <f>ROUND(E59*F59,2)</f>
        <v>0</v>
      </c>
      <c r="H59" s="30">
        <f t="shared" ref="H59:H64" si="4">ROUND(E59-G59,2)</f>
        <v>11.4</v>
      </c>
    </row>
    <row r="60" spans="1:8" x14ac:dyDescent="0.25">
      <c r="A60" s="14" t="s">
        <v>38</v>
      </c>
      <c r="B60" s="14" t="s">
        <v>48</v>
      </c>
      <c r="C60" s="15">
        <v>15.8</v>
      </c>
      <c r="D60" s="14">
        <v>1</v>
      </c>
      <c r="E60" s="30">
        <f>ROUND(C60*D60,2)</f>
        <v>15.8</v>
      </c>
      <c r="F60" s="16">
        <v>0</v>
      </c>
      <c r="G60" s="30">
        <f>ROUND(E60*F60,2)</f>
        <v>0</v>
      </c>
      <c r="H60" s="30">
        <f t="shared" si="4"/>
        <v>15.8</v>
      </c>
    </row>
    <row r="61" spans="1:8" x14ac:dyDescent="0.25">
      <c r="A61" s="9" t="s">
        <v>135</v>
      </c>
      <c r="B61" s="9" t="s">
        <v>48</v>
      </c>
      <c r="C61" s="10">
        <v>15.26</v>
      </c>
      <c r="D61" s="9">
        <v>1</v>
      </c>
      <c r="E61" s="28">
        <f>ROUND(C61*D61,2)</f>
        <v>15.26</v>
      </c>
      <c r="F61" s="11">
        <v>0</v>
      </c>
      <c r="G61" s="28">
        <f>ROUND(E61*F61,2)</f>
        <v>0</v>
      </c>
      <c r="H61" s="28">
        <f t="shared" si="4"/>
        <v>15.26</v>
      </c>
    </row>
    <row r="62" spans="1:8" x14ac:dyDescent="0.25">
      <c r="A62" s="7" t="s">
        <v>53</v>
      </c>
      <c r="C62" s="30"/>
      <c r="E62" s="30">
        <f>SUM(E59:E61)</f>
        <v>42.46</v>
      </c>
      <c r="G62" s="12">
        <f>SUM(G59:G61)</f>
        <v>0</v>
      </c>
      <c r="H62" s="12">
        <f t="shared" si="4"/>
        <v>42.46</v>
      </c>
    </row>
    <row r="63" spans="1:8" x14ac:dyDescent="0.25">
      <c r="A63" s="7" t="s">
        <v>54</v>
      </c>
      <c r="C63" s="30"/>
      <c r="E63" s="30">
        <f>+E55+E62</f>
        <v>582.06999999999994</v>
      </c>
      <c r="G63" s="12">
        <f>+G55+G62</f>
        <v>0</v>
      </c>
      <c r="H63" s="12">
        <f t="shared" si="4"/>
        <v>582.07000000000005</v>
      </c>
    </row>
    <row r="64" spans="1:8" x14ac:dyDescent="0.25">
      <c r="A64" s="7" t="s">
        <v>55</v>
      </c>
      <c r="C64" s="30"/>
      <c r="E64" s="30">
        <f>+E8-E63</f>
        <v>682.93000000000006</v>
      </c>
      <c r="G64" s="12">
        <f>+G8-G63</f>
        <v>0</v>
      </c>
      <c r="H64" s="12">
        <f t="shared" si="4"/>
        <v>682.93</v>
      </c>
    </row>
    <row r="65" spans="1:5" x14ac:dyDescent="0.25">
      <c r="A65" t="s">
        <v>120</v>
      </c>
      <c r="C65" s="30"/>
      <c r="E65" s="30"/>
    </row>
    <row r="66" spans="1:5" x14ac:dyDescent="0.25">
      <c r="A66" t="s">
        <v>403</v>
      </c>
      <c r="C66" s="30"/>
      <c r="E66" s="30"/>
    </row>
    <row r="67" spans="1:5" x14ac:dyDescent="0.25">
      <c r="C67" s="30"/>
      <c r="E67" s="30"/>
    </row>
    <row r="68" spans="1:5" x14ac:dyDescent="0.25">
      <c r="A68" s="7" t="s">
        <v>121</v>
      </c>
      <c r="C68" s="30"/>
      <c r="E68" s="30"/>
    </row>
    <row r="69" spans="1:5" x14ac:dyDescent="0.25">
      <c r="A69" s="7" t="s">
        <v>122</v>
      </c>
      <c r="C69" s="30"/>
      <c r="E69" s="30"/>
    </row>
    <row r="99" spans="1:5" x14ac:dyDescent="0.25">
      <c r="A99" s="7" t="s">
        <v>50</v>
      </c>
      <c r="E99" s="34">
        <f>VLOOKUP(A99,$A$1:$H$98,5,FALSE)</f>
        <v>539.6099999999999</v>
      </c>
    </row>
    <row r="100" spans="1:5" x14ac:dyDescent="0.25">
      <c r="A100" s="7" t="s">
        <v>301</v>
      </c>
      <c r="E100" s="34">
        <f>VLOOKUP(A100,$A$1:$H$98,5,FALSE)</f>
        <v>42.46</v>
      </c>
    </row>
    <row r="101" spans="1:5" x14ac:dyDescent="0.25">
      <c r="A101" s="7" t="s">
        <v>302</v>
      </c>
      <c r="E101" s="34">
        <f t="shared" ref="E101:E102" si="5">VLOOKUP(A101,$A$1:$H$98,5,FALSE)</f>
        <v>582.06999999999994</v>
      </c>
    </row>
    <row r="102" spans="1:5" x14ac:dyDescent="0.25">
      <c r="A102" s="7" t="s">
        <v>55</v>
      </c>
      <c r="E102" s="34">
        <f t="shared" si="5"/>
        <v>682.93000000000006</v>
      </c>
    </row>
    <row r="104" spans="1:5" x14ac:dyDescent="0.25">
      <c r="A104" s="39" t="s">
        <v>263</v>
      </c>
      <c r="D104" s="39" t="s">
        <v>264</v>
      </c>
    </row>
    <row r="105" spans="1:5" x14ac:dyDescent="0.25">
      <c r="B105" s="34">
        <f>E102</f>
        <v>682.93000000000006</v>
      </c>
      <c r="E105" s="34">
        <f>E102</f>
        <v>682.93000000000006</v>
      </c>
    </row>
    <row r="106" spans="1:5" x14ac:dyDescent="0.25">
      <c r="A106">
        <f>A107-Calculator!$B$15</f>
        <v>205</v>
      </c>
      <c r="B106">
        <f t="dataTable" ref="B106:B112" dt2D="0" dtr="0" r1="D7"/>
        <v>600.13</v>
      </c>
      <c r="D106">
        <f>D107-Calculator!$B$27</f>
        <v>145</v>
      </c>
      <c r="E106">
        <f t="dataTable" ref="E106:E112" dt2D="0" dtr="0" r1="D7" ca="1"/>
        <v>268.92999999999995</v>
      </c>
    </row>
    <row r="107" spans="1:5" x14ac:dyDescent="0.25">
      <c r="A107">
        <f>A108-Calculator!$B$15</f>
        <v>210</v>
      </c>
      <c r="B107">
        <v>627.73</v>
      </c>
      <c r="D107">
        <f>D108-Calculator!$B$27</f>
        <v>150</v>
      </c>
      <c r="E107">
        <v>296.52999999999997</v>
      </c>
    </row>
    <row r="108" spans="1:5" x14ac:dyDescent="0.25">
      <c r="A108">
        <f>A109-Calculator!$B$15</f>
        <v>215</v>
      </c>
      <c r="B108">
        <v>655.33000000000004</v>
      </c>
      <c r="D108">
        <f>D109-Calculator!$B$27</f>
        <v>155</v>
      </c>
      <c r="E108">
        <v>324.13</v>
      </c>
    </row>
    <row r="109" spans="1:5" x14ac:dyDescent="0.25">
      <c r="A109">
        <f>Calculator!B10</f>
        <v>220</v>
      </c>
      <c r="B109">
        <v>682.93000000000006</v>
      </c>
      <c r="D109">
        <f>Calculator!B22</f>
        <v>160</v>
      </c>
      <c r="E109">
        <v>351.7299999999999</v>
      </c>
    </row>
    <row r="110" spans="1:5" x14ac:dyDescent="0.25">
      <c r="A110">
        <f>A109+Calculator!$B$15</f>
        <v>225</v>
      </c>
      <c r="B110">
        <v>710.53</v>
      </c>
      <c r="D110">
        <f>D109+Calculator!$B$27</f>
        <v>165</v>
      </c>
      <c r="E110">
        <v>379.32999999999993</v>
      </c>
    </row>
    <row r="111" spans="1:5" x14ac:dyDescent="0.25">
      <c r="A111">
        <f>A110+Calculator!$B$15</f>
        <v>230</v>
      </c>
      <c r="B111">
        <v>738.13</v>
      </c>
      <c r="D111">
        <f>D110+Calculator!$B$27</f>
        <v>170</v>
      </c>
      <c r="E111">
        <v>406.92999999999995</v>
      </c>
    </row>
    <row r="112" spans="1:5" x14ac:dyDescent="0.25">
      <c r="A112">
        <f>A111+Calculator!$B$15</f>
        <v>235</v>
      </c>
      <c r="B112">
        <v>765.73</v>
      </c>
      <c r="D112">
        <f>D111+Calculator!$B$27</f>
        <v>175</v>
      </c>
      <c r="E112">
        <v>434.53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C298-D0D9-4DE9-80E2-F0705FFDB370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222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1.5</v>
      </c>
      <c r="E13" s="30">
        <f>ROUND(C13*D13,2)</f>
        <v>8.4</v>
      </c>
      <c r="F13" s="16">
        <v>0</v>
      </c>
      <c r="G13" s="30">
        <f>ROUND(E13*F13,2)</f>
        <v>0</v>
      </c>
      <c r="H13" s="30">
        <f>ROUND(E13-G13,2)</f>
        <v>8.4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172</v>
      </c>
      <c r="B15" s="14" t="s">
        <v>21</v>
      </c>
      <c r="C15" s="15">
        <v>19.88</v>
      </c>
      <c r="D15" s="14">
        <v>0.5</v>
      </c>
      <c r="E15" s="30">
        <f>ROUND(C15*D15,2)</f>
        <v>9.94</v>
      </c>
      <c r="F15" s="16">
        <v>0</v>
      </c>
      <c r="G15" s="30">
        <f>ROUND(E15*F15,2)</f>
        <v>0</v>
      </c>
      <c r="H15" s="30">
        <f>ROUND(E15-G15,2)</f>
        <v>9.94</v>
      </c>
    </row>
    <row r="16" spans="1:8" x14ac:dyDescent="0.25">
      <c r="A16" s="14" t="s">
        <v>159</v>
      </c>
      <c r="B16" s="14" t="s">
        <v>21</v>
      </c>
      <c r="C16" s="15">
        <v>35.880000000000003</v>
      </c>
      <c r="D16" s="14">
        <v>0.5</v>
      </c>
      <c r="E16" s="30">
        <f>ROUND(C16*D16,2)</f>
        <v>17.940000000000001</v>
      </c>
      <c r="F16" s="16">
        <v>0</v>
      </c>
      <c r="G16" s="30">
        <f>ROUND(E16*F16,2)</f>
        <v>0</v>
      </c>
      <c r="H16" s="30">
        <f>ROUND(E16-G16,2)</f>
        <v>17.940000000000001</v>
      </c>
    </row>
    <row r="17" spans="1:8" x14ac:dyDescent="0.25">
      <c r="A17" s="14" t="s">
        <v>173</v>
      </c>
      <c r="B17" s="14" t="s">
        <v>21</v>
      </c>
      <c r="C17" s="15">
        <v>28.63</v>
      </c>
      <c r="D17" s="14">
        <v>3.3220000000000001</v>
      </c>
      <c r="E17" s="30">
        <f>ROUND(C17*D17,2)</f>
        <v>95.11</v>
      </c>
      <c r="F17" s="16">
        <v>0</v>
      </c>
      <c r="G17" s="30">
        <f>ROUND(E17*F17,2)</f>
        <v>0</v>
      </c>
      <c r="H17" s="30">
        <f>ROUND(E17-G17,2)</f>
        <v>95.11</v>
      </c>
    </row>
    <row r="18" spans="1:8" x14ac:dyDescent="0.25">
      <c r="A18" s="14" t="s">
        <v>174</v>
      </c>
      <c r="B18" s="14" t="s">
        <v>26</v>
      </c>
      <c r="C18" s="15">
        <v>12.93</v>
      </c>
      <c r="D18" s="14">
        <v>0.8</v>
      </c>
      <c r="E18" s="30">
        <f>ROUND(C18*D18,2)</f>
        <v>10.34</v>
      </c>
      <c r="F18" s="16">
        <v>0</v>
      </c>
      <c r="G18" s="30">
        <f>ROUND(E18*F18,2)</f>
        <v>0</v>
      </c>
      <c r="H18" s="30">
        <f>ROUND(E18-G18,2)</f>
        <v>10.34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0.11</v>
      </c>
      <c r="D20" s="14">
        <v>80</v>
      </c>
      <c r="E20" s="30">
        <f t="shared" ref="E20:E27" si="0">ROUND(C20*D20,2)</f>
        <v>8.8000000000000007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8.8000000000000007</v>
      </c>
    </row>
    <row r="21" spans="1:8" x14ac:dyDescent="0.25">
      <c r="A21" s="14" t="s">
        <v>139</v>
      </c>
      <c r="B21" s="14" t="s">
        <v>26</v>
      </c>
      <c r="C21" s="15">
        <v>2.64</v>
      </c>
      <c r="D21" s="14">
        <v>2</v>
      </c>
      <c r="E21" s="30">
        <f t="shared" si="0"/>
        <v>5.28</v>
      </c>
      <c r="F21" s="16">
        <v>0</v>
      </c>
      <c r="G21" s="30">
        <f t="shared" si="1"/>
        <v>0</v>
      </c>
      <c r="H21" s="30">
        <f t="shared" si="2"/>
        <v>5.28</v>
      </c>
    </row>
    <row r="22" spans="1:8" x14ac:dyDescent="0.25">
      <c r="A22" s="14" t="s">
        <v>175</v>
      </c>
      <c r="B22" s="14" t="s">
        <v>26</v>
      </c>
      <c r="C22" s="15">
        <v>18</v>
      </c>
      <c r="D22" s="14">
        <v>1</v>
      </c>
      <c r="E22" s="30">
        <f t="shared" si="0"/>
        <v>18</v>
      </c>
      <c r="F22" s="16">
        <v>0</v>
      </c>
      <c r="G22" s="30">
        <f t="shared" si="1"/>
        <v>0</v>
      </c>
      <c r="H22" s="30">
        <f t="shared" si="2"/>
        <v>18</v>
      </c>
    </row>
    <row r="23" spans="1:8" x14ac:dyDescent="0.25">
      <c r="A23" s="14" t="s">
        <v>176</v>
      </c>
      <c r="B23" s="14" t="s">
        <v>18</v>
      </c>
      <c r="C23" s="15">
        <v>5.99</v>
      </c>
      <c r="D23" s="14">
        <v>2</v>
      </c>
      <c r="E23" s="30">
        <f t="shared" si="0"/>
        <v>11.98</v>
      </c>
      <c r="F23" s="16">
        <v>0</v>
      </c>
      <c r="G23" s="30">
        <f t="shared" si="1"/>
        <v>0</v>
      </c>
      <c r="H23" s="30">
        <f t="shared" si="2"/>
        <v>11.98</v>
      </c>
    </row>
    <row r="24" spans="1:8" x14ac:dyDescent="0.25">
      <c r="A24" s="14" t="s">
        <v>177</v>
      </c>
      <c r="B24" s="14" t="s">
        <v>18</v>
      </c>
      <c r="C24" s="15">
        <v>45.5</v>
      </c>
      <c r="D24" s="14">
        <v>0.5</v>
      </c>
      <c r="E24" s="30">
        <f t="shared" si="0"/>
        <v>22.75</v>
      </c>
      <c r="F24" s="16">
        <v>0</v>
      </c>
      <c r="G24" s="30">
        <f t="shared" si="1"/>
        <v>0</v>
      </c>
      <c r="H24" s="30">
        <f t="shared" si="2"/>
        <v>22.75</v>
      </c>
    </row>
    <row r="25" spans="1:8" x14ac:dyDescent="0.25">
      <c r="A25" s="14" t="s">
        <v>178</v>
      </c>
      <c r="B25" s="14" t="s">
        <v>26</v>
      </c>
      <c r="C25" s="15">
        <v>14.83</v>
      </c>
      <c r="D25" s="14">
        <v>2.69</v>
      </c>
      <c r="E25" s="30">
        <f t="shared" si="0"/>
        <v>39.89</v>
      </c>
      <c r="F25" s="16">
        <v>0</v>
      </c>
      <c r="G25" s="30">
        <f t="shared" si="1"/>
        <v>0</v>
      </c>
      <c r="H25" s="30">
        <f t="shared" si="2"/>
        <v>39.89</v>
      </c>
    </row>
    <row r="26" spans="1:8" x14ac:dyDescent="0.25">
      <c r="A26" s="14" t="s">
        <v>179</v>
      </c>
      <c r="B26" s="14" t="s">
        <v>18</v>
      </c>
      <c r="C26" s="15">
        <v>21.96</v>
      </c>
      <c r="D26" s="14">
        <v>0.75</v>
      </c>
      <c r="E26" s="30">
        <f t="shared" si="0"/>
        <v>16.47</v>
      </c>
      <c r="F26" s="16">
        <v>0</v>
      </c>
      <c r="G26" s="30">
        <f t="shared" si="1"/>
        <v>0</v>
      </c>
      <c r="H26" s="30">
        <f t="shared" si="2"/>
        <v>16.47</v>
      </c>
    </row>
    <row r="27" spans="1:8" x14ac:dyDescent="0.25">
      <c r="A27" s="14" t="s">
        <v>180</v>
      </c>
      <c r="B27" s="14" t="s">
        <v>18</v>
      </c>
      <c r="C27" s="15">
        <v>2.56</v>
      </c>
      <c r="D27" s="14">
        <v>7.5</v>
      </c>
      <c r="E27" s="30">
        <f t="shared" si="0"/>
        <v>19.2</v>
      </c>
      <c r="F27" s="16">
        <v>0</v>
      </c>
      <c r="G27" s="30">
        <f t="shared" si="1"/>
        <v>0</v>
      </c>
      <c r="H27" s="30">
        <f t="shared" si="2"/>
        <v>19.2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181</v>
      </c>
      <c r="B29" s="14" t="s">
        <v>18</v>
      </c>
      <c r="C29" s="15">
        <v>2.74</v>
      </c>
      <c r="D29" s="14">
        <v>3</v>
      </c>
      <c r="E29" s="30">
        <f>ROUND(C29*D29,2)</f>
        <v>8.2200000000000006</v>
      </c>
      <c r="F29" s="16">
        <v>0</v>
      </c>
      <c r="G29" s="30">
        <f>ROUND(E29*F29,2)</f>
        <v>0</v>
      </c>
      <c r="H29" s="30">
        <f>ROUND(E29-G29,2)</f>
        <v>8.2200000000000006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200</v>
      </c>
      <c r="B31" s="14" t="s">
        <v>29</v>
      </c>
      <c r="C31" s="15">
        <v>6.6</v>
      </c>
      <c r="D31" s="14">
        <v>23</v>
      </c>
      <c r="E31" s="30">
        <f>ROUND(C31*D31,2)</f>
        <v>151.80000000000001</v>
      </c>
      <c r="F31" s="16">
        <v>0</v>
      </c>
      <c r="G31" s="30">
        <f>ROUND(E31*F31,2)</f>
        <v>0</v>
      </c>
      <c r="H31" s="30">
        <f>ROUND(E31-G31,2)</f>
        <v>151.80000000000001</v>
      </c>
    </row>
    <row r="32" spans="1:8" x14ac:dyDescent="0.25">
      <c r="A32" s="14" t="s">
        <v>201</v>
      </c>
      <c r="B32" s="14" t="s">
        <v>29</v>
      </c>
      <c r="C32" s="15">
        <v>1.93</v>
      </c>
      <c r="D32" s="14">
        <v>4.25</v>
      </c>
      <c r="E32" s="30">
        <f>ROUND(C32*D32,2)</f>
        <v>8.1999999999999993</v>
      </c>
      <c r="F32" s="16">
        <v>0</v>
      </c>
      <c r="G32" s="30">
        <f>ROUND(E32*F32,2)</f>
        <v>0</v>
      </c>
      <c r="H32" s="30">
        <f>ROUND(E32-G32,2)</f>
        <v>8.1999999999999993</v>
      </c>
    </row>
    <row r="33" spans="1:8" x14ac:dyDescent="0.25">
      <c r="A33" s="14" t="s">
        <v>183</v>
      </c>
      <c r="B33" s="14" t="s">
        <v>184</v>
      </c>
      <c r="C33" s="15">
        <v>0.28999999999999998</v>
      </c>
      <c r="D33" s="14">
        <v>4.25</v>
      </c>
      <c r="E33" s="30">
        <f>ROUND(C33*D33,2)</f>
        <v>1.23</v>
      </c>
      <c r="F33" s="16">
        <v>0</v>
      </c>
      <c r="G33" s="30">
        <f>ROUND(E33*F33,2)</f>
        <v>0</v>
      </c>
      <c r="H33" s="30">
        <f>ROUND(E33-G33,2)</f>
        <v>1.23</v>
      </c>
    </row>
    <row r="34" spans="1:8" x14ac:dyDescent="0.25">
      <c r="A34" s="13" t="s">
        <v>114</v>
      </c>
      <c r="C34" s="30"/>
      <c r="E34" s="30"/>
    </row>
    <row r="35" spans="1:8" x14ac:dyDescent="0.25">
      <c r="A35" s="14" t="s">
        <v>187</v>
      </c>
      <c r="B35" s="14" t="s">
        <v>26</v>
      </c>
      <c r="C35" s="15">
        <v>4.38</v>
      </c>
      <c r="D35" s="14">
        <v>1.5</v>
      </c>
      <c r="E35" s="30">
        <f>ROUND(C35*D35,2)</f>
        <v>6.57</v>
      </c>
      <c r="F35" s="16">
        <v>0</v>
      </c>
      <c r="G35" s="30">
        <f>ROUND(E35*F35,2)</f>
        <v>0</v>
      </c>
      <c r="H35" s="30">
        <f>ROUND(E35-G35,2)</f>
        <v>6.57</v>
      </c>
    </row>
    <row r="36" spans="1:8" x14ac:dyDescent="0.25">
      <c r="A36" s="14" t="s">
        <v>186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188</v>
      </c>
      <c r="B37" s="14" t="s">
        <v>26</v>
      </c>
      <c r="C37" s="15">
        <v>4.13</v>
      </c>
      <c r="D37" s="14">
        <v>0.5</v>
      </c>
      <c r="E37" s="30">
        <f>ROUND(C37*D37,2)</f>
        <v>2.0699999999999998</v>
      </c>
      <c r="F37" s="16">
        <v>0</v>
      </c>
      <c r="G37" s="30">
        <f>ROUND(E37*F37,2)</f>
        <v>0</v>
      </c>
      <c r="H37" s="30">
        <f>ROUND(E37-G37,2)</f>
        <v>2.0699999999999998</v>
      </c>
    </row>
    <row r="38" spans="1:8" x14ac:dyDescent="0.25">
      <c r="A38" s="14" t="s">
        <v>189</v>
      </c>
      <c r="B38" s="14" t="s">
        <v>26</v>
      </c>
      <c r="C38" s="15">
        <v>2.86</v>
      </c>
      <c r="D38" s="14">
        <v>0.4</v>
      </c>
      <c r="E38" s="30">
        <f>ROUND(C38*D38,2)</f>
        <v>1.1399999999999999</v>
      </c>
      <c r="F38" s="16">
        <v>0</v>
      </c>
      <c r="G38" s="30">
        <f>ROUND(E38*F38,2)</f>
        <v>0</v>
      </c>
      <c r="H38" s="30">
        <f>ROUND(E38-G38,2)</f>
        <v>1.1399999999999999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190</v>
      </c>
      <c r="B40" s="14" t="s">
        <v>21</v>
      </c>
      <c r="C40" s="15">
        <v>7.5</v>
      </c>
      <c r="D40" s="14">
        <v>4.3220000000000001</v>
      </c>
      <c r="E40" s="30">
        <f>ROUND(C40*D40,2)</f>
        <v>32.42</v>
      </c>
      <c r="F40" s="16">
        <v>0</v>
      </c>
      <c r="G40" s="30">
        <f>ROUND(E40*F40,2)</f>
        <v>0</v>
      </c>
      <c r="H40" s="30">
        <f>ROUND(E40-G40,2)</f>
        <v>32.42</v>
      </c>
    </row>
    <row r="41" spans="1:8" x14ac:dyDescent="0.25">
      <c r="A41" s="13" t="s">
        <v>132</v>
      </c>
      <c r="C41" s="30"/>
      <c r="E41" s="30"/>
    </row>
    <row r="42" spans="1:8" x14ac:dyDescent="0.25">
      <c r="A42" s="14" t="s">
        <v>191</v>
      </c>
      <c r="B42" s="14" t="s">
        <v>125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192</v>
      </c>
      <c r="C43" s="30"/>
      <c r="E43" s="30"/>
    </row>
    <row r="44" spans="1:8" x14ac:dyDescent="0.25">
      <c r="A44" s="14" t="s">
        <v>193</v>
      </c>
      <c r="B44" s="14" t="s">
        <v>125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195</v>
      </c>
      <c r="B46" s="14" t="s">
        <v>48</v>
      </c>
      <c r="C46" s="15">
        <v>8</v>
      </c>
      <c r="D46" s="14">
        <v>1</v>
      </c>
      <c r="E46" s="30">
        <f>ROUND(C46*D46,2)</f>
        <v>8</v>
      </c>
      <c r="F46" s="16">
        <v>0</v>
      </c>
      <c r="G46" s="30">
        <f>ROUND(E46*F46,2)</f>
        <v>0</v>
      </c>
      <c r="H46" s="30">
        <f>ROUND(E46-G46,2)</f>
        <v>8</v>
      </c>
    </row>
    <row r="47" spans="1:8" x14ac:dyDescent="0.25">
      <c r="A47" s="13" t="s">
        <v>118</v>
      </c>
      <c r="C47" s="30"/>
      <c r="E47" s="30"/>
    </row>
    <row r="48" spans="1:8" x14ac:dyDescent="0.25">
      <c r="A48" s="14" t="s">
        <v>119</v>
      </c>
      <c r="B48" s="14" t="s">
        <v>48</v>
      </c>
      <c r="C48" s="15">
        <v>10</v>
      </c>
      <c r="D48" s="14">
        <v>0.33300000000000002</v>
      </c>
      <c r="E48" s="30">
        <f>ROUND(C48*D48,2)</f>
        <v>3.33</v>
      </c>
      <c r="F48" s="16">
        <v>0</v>
      </c>
      <c r="G48" s="30">
        <f>ROUND(E48*F48,2)</f>
        <v>0</v>
      </c>
      <c r="H48" s="30">
        <f>ROUND(E48-G48,2)</f>
        <v>3.33</v>
      </c>
    </row>
    <row r="49" spans="1:8" x14ac:dyDescent="0.25">
      <c r="A49" s="13" t="s">
        <v>37</v>
      </c>
      <c r="C49" s="30"/>
      <c r="E49" s="30"/>
    </row>
    <row r="50" spans="1:8" x14ac:dyDescent="0.25">
      <c r="A50" s="14" t="s">
        <v>38</v>
      </c>
      <c r="B50" s="14" t="s">
        <v>39</v>
      </c>
      <c r="C50" s="15">
        <v>15.27</v>
      </c>
      <c r="D50" s="14">
        <v>0.42280000000000001</v>
      </c>
      <c r="E50" s="30">
        <f>ROUND(C50*D50,2)</f>
        <v>6.46</v>
      </c>
      <c r="F50" s="16">
        <v>0</v>
      </c>
      <c r="G50" s="30">
        <f>ROUND(E50*F50,2)</f>
        <v>0</v>
      </c>
      <c r="H50" s="30">
        <f>ROUND(E50-G50,2)</f>
        <v>6.46</v>
      </c>
    </row>
    <row r="51" spans="1:8" x14ac:dyDescent="0.25">
      <c r="A51" s="14" t="s">
        <v>135</v>
      </c>
      <c r="B51" s="14" t="s">
        <v>39</v>
      </c>
      <c r="C51" s="15">
        <v>15.27</v>
      </c>
      <c r="D51" s="14">
        <v>0.17599999999999999</v>
      </c>
      <c r="E51" s="30">
        <f>ROUND(C51*D51,2)</f>
        <v>2.69</v>
      </c>
      <c r="F51" s="16">
        <v>0</v>
      </c>
      <c r="G51" s="30">
        <f>ROUND(E51*F51,2)</f>
        <v>0</v>
      </c>
      <c r="H51" s="30">
        <f>ROUND(E51-G51,2)</f>
        <v>2.69</v>
      </c>
    </row>
    <row r="52" spans="1:8" x14ac:dyDescent="0.25">
      <c r="A52" s="13" t="s">
        <v>40</v>
      </c>
      <c r="C52" s="30"/>
      <c r="E52" s="30"/>
    </row>
    <row r="53" spans="1:8" x14ac:dyDescent="0.25">
      <c r="A53" s="14" t="s">
        <v>41</v>
      </c>
      <c r="B53" s="14" t="s">
        <v>39</v>
      </c>
      <c r="C53" s="15">
        <v>9.06</v>
      </c>
      <c r="D53" s="14">
        <v>1.05</v>
      </c>
      <c r="E53" s="30">
        <f>ROUND(C53*D53,2)</f>
        <v>9.51</v>
      </c>
      <c r="F53" s="16">
        <v>0</v>
      </c>
      <c r="G53" s="30">
        <f>ROUND(E53*F53,2)</f>
        <v>0</v>
      </c>
      <c r="H53" s="30">
        <f>ROUND(E53-G53,2)</f>
        <v>9.51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0.25</v>
      </c>
      <c r="E55" s="30">
        <f>ROUND(C55*D55,2)</f>
        <v>2.27</v>
      </c>
      <c r="F55" s="16">
        <v>0</v>
      </c>
      <c r="G55" s="30">
        <f>ROUND(E55*F55,2)</f>
        <v>0</v>
      </c>
      <c r="H55" s="30">
        <f>ROUND(E55-G55,2)</f>
        <v>2.27</v>
      </c>
    </row>
    <row r="56" spans="1:8" x14ac:dyDescent="0.25">
      <c r="A56" s="14" t="s">
        <v>42</v>
      </c>
      <c r="B56" s="14" t="s">
        <v>39</v>
      </c>
      <c r="C56" s="15">
        <v>9.06</v>
      </c>
      <c r="D56" s="14">
        <v>7.8600000000000003E-2</v>
      </c>
      <c r="E56" s="30">
        <f>ROUND(C56*D56,2)</f>
        <v>0.71</v>
      </c>
      <c r="F56" s="16">
        <v>0</v>
      </c>
      <c r="G56" s="30">
        <f>ROUND(E56*F56,2)</f>
        <v>0</v>
      </c>
      <c r="H56" s="30">
        <f>ROUND(E56-G56,2)</f>
        <v>0.71</v>
      </c>
    </row>
    <row r="57" spans="1:8" x14ac:dyDescent="0.25">
      <c r="A57" s="13" t="s">
        <v>100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0.7</v>
      </c>
      <c r="E58" s="30">
        <f>ROUND(C58*D58,2)</f>
        <v>6.34</v>
      </c>
      <c r="F58" s="16">
        <v>0</v>
      </c>
      <c r="G58" s="30">
        <f>ROUND(E58*F58,2)</f>
        <v>0</v>
      </c>
      <c r="H58" s="30">
        <f>ROUND(E58-G58,2)</f>
        <v>6.34</v>
      </c>
    </row>
    <row r="59" spans="1:8" x14ac:dyDescent="0.25">
      <c r="A59" s="14" t="s">
        <v>44</v>
      </c>
      <c r="B59" s="14" t="s">
        <v>39</v>
      </c>
      <c r="C59" s="15">
        <v>15.25</v>
      </c>
      <c r="D59" s="14">
        <v>0.53900000000000003</v>
      </c>
      <c r="E59" s="30">
        <f>ROUND(C59*D59,2)</f>
        <v>8.2200000000000006</v>
      </c>
      <c r="F59" s="16">
        <v>0</v>
      </c>
      <c r="G59" s="30">
        <f>ROUND(E59*F59,2)</f>
        <v>0</v>
      </c>
      <c r="H59" s="30">
        <f>ROUND(E59-G59,2)</f>
        <v>8.2200000000000006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2.36</v>
      </c>
      <c r="D61" s="14">
        <v>4.8970000000000002</v>
      </c>
      <c r="E61" s="30">
        <f>ROUND(C61*D61,2)</f>
        <v>11.56</v>
      </c>
      <c r="F61" s="16">
        <v>0</v>
      </c>
      <c r="G61" s="30">
        <f>ROUND(E61*F61,2)</f>
        <v>0</v>
      </c>
      <c r="H61" s="30">
        <f>ROUND(E61-G61,2)</f>
        <v>11.56</v>
      </c>
    </row>
    <row r="62" spans="1:8" x14ac:dyDescent="0.25">
      <c r="A62" s="14" t="s">
        <v>135</v>
      </c>
      <c r="B62" s="14" t="s">
        <v>19</v>
      </c>
      <c r="C62" s="15">
        <v>2.36</v>
      </c>
      <c r="D62" s="14">
        <v>2.9445000000000001</v>
      </c>
      <c r="E62" s="30">
        <f>ROUND(C62*D62,2)</f>
        <v>6.95</v>
      </c>
      <c r="F62" s="16">
        <v>0</v>
      </c>
      <c r="G62" s="30">
        <f>ROUND(E62*F62,2)</f>
        <v>0</v>
      </c>
      <c r="H62" s="30">
        <f>ROUND(E62-G62,2)</f>
        <v>6.95</v>
      </c>
    </row>
    <row r="63" spans="1:8" x14ac:dyDescent="0.25">
      <c r="A63" s="14" t="s">
        <v>196</v>
      </c>
      <c r="B63" s="14" t="s">
        <v>19</v>
      </c>
      <c r="C63" s="15">
        <v>2.36</v>
      </c>
      <c r="D63" s="14">
        <v>15.4779</v>
      </c>
      <c r="E63" s="30">
        <f>ROUND(C63*D63,2)</f>
        <v>36.53</v>
      </c>
      <c r="F63" s="16">
        <v>0</v>
      </c>
      <c r="G63" s="30">
        <f>ROUND(E63*F63,2)</f>
        <v>0</v>
      </c>
      <c r="H63" s="30">
        <f>ROUND(E63-G63,2)</f>
        <v>36.53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9.02</v>
      </c>
      <c r="D65" s="14">
        <v>1</v>
      </c>
      <c r="E65" s="30">
        <f>ROUND(C65*D65,2)</f>
        <v>9.02</v>
      </c>
      <c r="F65" s="16">
        <v>0</v>
      </c>
      <c r="G65" s="30">
        <f>ROUND(E65*F65,2)</f>
        <v>0</v>
      </c>
      <c r="H65" s="30">
        <f t="shared" ref="H65:H71" si="3">ROUND(E65-G65,2)</f>
        <v>9.02</v>
      </c>
    </row>
    <row r="66" spans="1:8" x14ac:dyDescent="0.25">
      <c r="A66" s="14" t="s">
        <v>38</v>
      </c>
      <c r="B66" s="14" t="s">
        <v>48</v>
      </c>
      <c r="C66" s="15">
        <v>3.28</v>
      </c>
      <c r="D66" s="14">
        <v>1</v>
      </c>
      <c r="E66" s="30">
        <f>ROUND(C66*D66,2)</f>
        <v>3.28</v>
      </c>
      <c r="F66" s="16">
        <v>0</v>
      </c>
      <c r="G66" s="30">
        <f>ROUND(E66*F66,2)</f>
        <v>0</v>
      </c>
      <c r="H66" s="30">
        <f t="shared" si="3"/>
        <v>3.28</v>
      </c>
    </row>
    <row r="67" spans="1:8" x14ac:dyDescent="0.25">
      <c r="A67" s="14" t="s">
        <v>135</v>
      </c>
      <c r="B67" s="14" t="s">
        <v>48</v>
      </c>
      <c r="C67" s="15">
        <v>7.58</v>
      </c>
      <c r="D67" s="14">
        <v>1</v>
      </c>
      <c r="E67" s="30">
        <f>ROUND(C67*D67,2)</f>
        <v>7.58</v>
      </c>
      <c r="F67" s="16">
        <v>0</v>
      </c>
      <c r="G67" s="30">
        <f>ROUND(E67*F67,2)</f>
        <v>0</v>
      </c>
      <c r="H67" s="30">
        <f t="shared" si="3"/>
        <v>7.58</v>
      </c>
    </row>
    <row r="68" spans="1:8" x14ac:dyDescent="0.25">
      <c r="A68" s="14" t="s">
        <v>196</v>
      </c>
      <c r="B68" s="14" t="s">
        <v>48</v>
      </c>
      <c r="C68" s="15">
        <v>11.8</v>
      </c>
      <c r="D68" s="14">
        <v>1</v>
      </c>
      <c r="E68" s="30">
        <f>ROUND(C68*D68,2)</f>
        <v>11.8</v>
      </c>
      <c r="F68" s="16">
        <v>0</v>
      </c>
      <c r="G68" s="30">
        <f>ROUND(E68*F68,2)</f>
        <v>0</v>
      </c>
      <c r="H68" s="30">
        <f t="shared" si="3"/>
        <v>11.8</v>
      </c>
    </row>
    <row r="69" spans="1:8" x14ac:dyDescent="0.25">
      <c r="A69" s="9" t="s">
        <v>49</v>
      </c>
      <c r="B69" s="9" t="s">
        <v>48</v>
      </c>
      <c r="C69" s="10">
        <v>10.79</v>
      </c>
      <c r="D69" s="9">
        <v>1</v>
      </c>
      <c r="E69" s="28">
        <f>ROUND(C69*D69,2)</f>
        <v>10.79</v>
      </c>
      <c r="F69" s="11">
        <v>0</v>
      </c>
      <c r="G69" s="28">
        <f>ROUND(E69*F69,2)</f>
        <v>0</v>
      </c>
      <c r="H69" s="28">
        <f t="shared" si="3"/>
        <v>10.79</v>
      </c>
    </row>
    <row r="70" spans="1:8" x14ac:dyDescent="0.25">
      <c r="A70" s="7" t="s">
        <v>50</v>
      </c>
      <c r="C70" s="30"/>
      <c r="E70" s="30">
        <f>SUM(E12:E69)</f>
        <v>794.67000000000007</v>
      </c>
      <c r="G70" s="12">
        <f>SUM(G12:G69)</f>
        <v>0</v>
      </c>
      <c r="H70" s="12">
        <f t="shared" si="3"/>
        <v>794.67</v>
      </c>
    </row>
    <row r="71" spans="1:8" x14ac:dyDescent="0.25">
      <c r="A71" s="7" t="s">
        <v>51</v>
      </c>
      <c r="C71" s="30"/>
      <c r="E71" s="30">
        <f>+E8-E70</f>
        <v>133.32999999999993</v>
      </c>
      <c r="G71" s="12">
        <f>+G8-G70</f>
        <v>0</v>
      </c>
      <c r="H71" s="12">
        <f t="shared" si="3"/>
        <v>133.33000000000001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17.48</v>
      </c>
      <c r="D74" s="14">
        <v>1</v>
      </c>
      <c r="E74" s="30">
        <f>ROUND(C74*D74,2)</f>
        <v>17.48</v>
      </c>
      <c r="F74" s="16">
        <v>0</v>
      </c>
      <c r="G74" s="30">
        <f>ROUND(E74*F74,2)</f>
        <v>0</v>
      </c>
      <c r="H74" s="30">
        <f t="shared" ref="H74:H80" si="4">ROUND(E74-G74,2)</f>
        <v>17.48</v>
      </c>
    </row>
    <row r="75" spans="1:8" x14ac:dyDescent="0.25">
      <c r="A75" s="14" t="s">
        <v>38</v>
      </c>
      <c r="B75" s="14" t="s">
        <v>48</v>
      </c>
      <c r="C75" s="15">
        <v>19.309999999999999</v>
      </c>
      <c r="D75" s="14">
        <v>1</v>
      </c>
      <c r="E75" s="30">
        <f>ROUND(C75*D75,2)</f>
        <v>19.309999999999999</v>
      </c>
      <c r="F75" s="16">
        <v>0</v>
      </c>
      <c r="G75" s="30">
        <f>ROUND(E75*F75,2)</f>
        <v>0</v>
      </c>
      <c r="H75" s="30">
        <f t="shared" si="4"/>
        <v>19.309999999999999</v>
      </c>
    </row>
    <row r="76" spans="1:8" x14ac:dyDescent="0.25">
      <c r="A76" s="14" t="s">
        <v>135</v>
      </c>
      <c r="B76" s="14" t="s">
        <v>48</v>
      </c>
      <c r="C76" s="15">
        <v>28.15</v>
      </c>
      <c r="D76" s="14">
        <v>1</v>
      </c>
      <c r="E76" s="30">
        <f>ROUND(C76*D76,2)</f>
        <v>28.15</v>
      </c>
      <c r="F76" s="16">
        <v>0</v>
      </c>
      <c r="G76" s="30">
        <f>ROUND(E76*F76,2)</f>
        <v>0</v>
      </c>
      <c r="H76" s="30">
        <f t="shared" si="4"/>
        <v>28.15</v>
      </c>
    </row>
    <row r="77" spans="1:8" x14ac:dyDescent="0.25">
      <c r="A77" s="9" t="s">
        <v>196</v>
      </c>
      <c r="B77" s="9" t="s">
        <v>48</v>
      </c>
      <c r="C77" s="10">
        <v>61.03</v>
      </c>
      <c r="D77" s="9">
        <v>1</v>
      </c>
      <c r="E77" s="28">
        <f>ROUND(C77*D77,2)</f>
        <v>61.03</v>
      </c>
      <c r="F77" s="11">
        <v>0</v>
      </c>
      <c r="G77" s="28">
        <f>ROUND(E77*F77,2)</f>
        <v>0</v>
      </c>
      <c r="H77" s="28">
        <f t="shared" si="4"/>
        <v>61.03</v>
      </c>
    </row>
    <row r="78" spans="1:8" x14ac:dyDescent="0.25">
      <c r="A78" s="7" t="s">
        <v>53</v>
      </c>
      <c r="C78" s="30"/>
      <c r="E78" s="30">
        <f>SUM(E74:E77)</f>
        <v>125.97</v>
      </c>
      <c r="G78" s="12">
        <f>SUM(G74:G77)</f>
        <v>0</v>
      </c>
      <c r="H78" s="12">
        <f t="shared" si="4"/>
        <v>125.97</v>
      </c>
    </row>
    <row r="79" spans="1:8" x14ac:dyDescent="0.25">
      <c r="A79" s="7" t="s">
        <v>54</v>
      </c>
      <c r="C79" s="30"/>
      <c r="E79" s="30">
        <f>+E70+E78</f>
        <v>920.6400000000001</v>
      </c>
      <c r="G79" s="12">
        <f>+G70+G78</f>
        <v>0</v>
      </c>
      <c r="H79" s="12">
        <f t="shared" si="4"/>
        <v>920.64</v>
      </c>
    </row>
    <row r="80" spans="1:8" x14ac:dyDescent="0.25">
      <c r="A80" s="7" t="s">
        <v>55</v>
      </c>
      <c r="C80" s="30"/>
      <c r="E80" s="30">
        <f>+E8-E79</f>
        <v>7.3599999999999</v>
      </c>
      <c r="G80" s="12">
        <f>+G8-G79</f>
        <v>0</v>
      </c>
      <c r="H80" s="12">
        <f t="shared" si="4"/>
        <v>7.36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403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5" x14ac:dyDescent="0.25">
      <c r="A99" s="7" t="s">
        <v>50</v>
      </c>
      <c r="E99" s="34">
        <f>VLOOKUP(A99,$A$1:$H$98,5,FALSE)</f>
        <v>794.67000000000007</v>
      </c>
    </row>
    <row r="100" spans="1:5" x14ac:dyDescent="0.25">
      <c r="A100" s="7" t="s">
        <v>301</v>
      </c>
      <c r="E100" s="34">
        <f>VLOOKUP(A100,$A$1:$H$98,5,FALSE)</f>
        <v>125.97</v>
      </c>
    </row>
    <row r="101" spans="1:5" x14ac:dyDescent="0.25">
      <c r="A101" s="7" t="s">
        <v>302</v>
      </c>
      <c r="E101" s="34">
        <f t="shared" ref="E101:E102" si="5">VLOOKUP(A101,$A$1:$H$98,5,FALSE)</f>
        <v>920.6400000000001</v>
      </c>
    </row>
    <row r="102" spans="1:5" x14ac:dyDescent="0.25">
      <c r="A102" s="7" t="s">
        <v>55</v>
      </c>
      <c r="E102" s="34">
        <f t="shared" si="5"/>
        <v>7.3599999999999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7.3599999999999</v>
      </c>
      <c r="E105" s="34">
        <f>E102</f>
        <v>7.3599999999999</v>
      </c>
    </row>
    <row r="106" spans="1:5" x14ac:dyDescent="0.25">
      <c r="A106">
        <f>A107-Calculator!$B$15</f>
        <v>205</v>
      </c>
      <c r="B106">
        <f t="dataTable" ref="B106:B112" dt2D="0" dtr="0" r1="D7" ca="1"/>
        <v>234.6099999999999</v>
      </c>
      <c r="D106">
        <f>D107-Calculator!$B$27</f>
        <v>145</v>
      </c>
      <c r="E106">
        <f t="dataTable" ref="E106:E112" dt2D="0" dtr="0" r1="D7"/>
        <v>-68.3900000000001</v>
      </c>
    </row>
    <row r="107" spans="1:5" x14ac:dyDescent="0.25">
      <c r="A107">
        <f>A108-Calculator!$B$15</f>
        <v>210</v>
      </c>
      <c r="B107">
        <v>259.8599999999999</v>
      </c>
      <c r="D107">
        <f>D108-Calculator!$B$27</f>
        <v>150</v>
      </c>
      <c r="E107">
        <v>-43.1400000000001</v>
      </c>
    </row>
    <row r="108" spans="1:5" x14ac:dyDescent="0.25">
      <c r="A108">
        <f>A109-Calculator!$B$15</f>
        <v>215</v>
      </c>
      <c r="B108">
        <v>285.1099999999999</v>
      </c>
      <c r="D108">
        <f>D109-Calculator!$B$27</f>
        <v>155</v>
      </c>
      <c r="E108">
        <v>-17.8900000000001</v>
      </c>
    </row>
    <row r="109" spans="1:5" x14ac:dyDescent="0.25">
      <c r="A109">
        <f>Calculator!B10</f>
        <v>220</v>
      </c>
      <c r="B109">
        <v>310.3599999999999</v>
      </c>
      <c r="D109">
        <f>Calculator!B22</f>
        <v>160</v>
      </c>
      <c r="E109">
        <v>7.3599999999999</v>
      </c>
    </row>
    <row r="110" spans="1:5" x14ac:dyDescent="0.25">
      <c r="A110">
        <f>A109+Calculator!$B$15</f>
        <v>225</v>
      </c>
      <c r="B110">
        <v>335.6099999999999</v>
      </c>
      <c r="D110">
        <f>D109+Calculator!$B$27</f>
        <v>165</v>
      </c>
      <c r="E110">
        <v>32.6099999999999</v>
      </c>
    </row>
    <row r="111" spans="1:5" x14ac:dyDescent="0.25">
      <c r="A111">
        <f>A110+Calculator!$B$15</f>
        <v>230</v>
      </c>
      <c r="B111">
        <v>360.8599999999999</v>
      </c>
      <c r="D111">
        <f>D110+Calculator!$B$27</f>
        <v>170</v>
      </c>
      <c r="E111">
        <v>57.8599999999999</v>
      </c>
    </row>
    <row r="112" spans="1:5" x14ac:dyDescent="0.25">
      <c r="A112">
        <f>A111+Calculator!$B$15</f>
        <v>235</v>
      </c>
      <c r="B112">
        <v>386.1099999999999</v>
      </c>
      <c r="D112">
        <f>D111+Calculator!$B$27</f>
        <v>175</v>
      </c>
      <c r="E112">
        <v>83.1099999999999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54F7-C27D-414B-97BD-3674D2AF6CD9}">
  <dimension ref="A1:H112"/>
  <sheetViews>
    <sheetView topLeftCell="A100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207</v>
      </c>
      <c r="B27" s="14" t="s">
        <v>18</v>
      </c>
      <c r="C27" s="15">
        <v>4.0599999999999996</v>
      </c>
      <c r="D27" s="14">
        <v>9.6</v>
      </c>
      <c r="E27" s="30">
        <f t="shared" si="0"/>
        <v>38.979999999999997</v>
      </c>
      <c r="F27" s="16">
        <v>0</v>
      </c>
      <c r="G27" s="30">
        <f t="shared" si="1"/>
        <v>0</v>
      </c>
      <c r="H27" s="30">
        <f t="shared" si="2"/>
        <v>38.979999999999997</v>
      </c>
    </row>
    <row r="28" spans="1:8" x14ac:dyDescent="0.25">
      <c r="A28" s="14" t="s">
        <v>208</v>
      </c>
      <c r="B28" s="14" t="s">
        <v>18</v>
      </c>
      <c r="C28" s="15">
        <v>3.84</v>
      </c>
      <c r="D28" s="14">
        <v>6</v>
      </c>
      <c r="E28" s="30">
        <f t="shared" si="0"/>
        <v>23.04</v>
      </c>
      <c r="F28" s="16">
        <v>0</v>
      </c>
      <c r="G28" s="30">
        <f t="shared" si="1"/>
        <v>0</v>
      </c>
      <c r="H28" s="30">
        <f t="shared" si="2"/>
        <v>23.04</v>
      </c>
    </row>
    <row r="29" spans="1:8" x14ac:dyDescent="0.25">
      <c r="A29" s="14" t="s">
        <v>209</v>
      </c>
      <c r="B29" s="14" t="s">
        <v>18</v>
      </c>
      <c r="C29" s="15">
        <v>5.79</v>
      </c>
      <c r="D29" s="14">
        <v>1.5</v>
      </c>
      <c r="E29" s="30">
        <f t="shared" si="0"/>
        <v>8.69</v>
      </c>
      <c r="F29" s="16">
        <v>0</v>
      </c>
      <c r="G29" s="30">
        <f t="shared" si="1"/>
        <v>0</v>
      </c>
      <c r="H29" s="30">
        <f t="shared" si="2"/>
        <v>8.69</v>
      </c>
    </row>
    <row r="30" spans="1:8" x14ac:dyDescent="0.25">
      <c r="A30" s="14" t="s">
        <v>180</v>
      </c>
      <c r="B30" s="14" t="s">
        <v>18</v>
      </c>
      <c r="C30" s="15">
        <v>2.56</v>
      </c>
      <c r="D30" s="14">
        <v>7.5</v>
      </c>
      <c r="E30" s="30">
        <f t="shared" si="0"/>
        <v>19.2</v>
      </c>
      <c r="F30" s="16">
        <v>0</v>
      </c>
      <c r="G30" s="30">
        <f t="shared" si="1"/>
        <v>0</v>
      </c>
      <c r="H30" s="30">
        <f t="shared" si="2"/>
        <v>19.2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330</v>
      </c>
      <c r="B34" s="14" t="s">
        <v>29</v>
      </c>
      <c r="C34" s="15">
        <v>1.03</v>
      </c>
      <c r="D34" s="14">
        <v>65</v>
      </c>
      <c r="E34" s="30">
        <f>ROUND(C34*D34,2)</f>
        <v>66.95</v>
      </c>
      <c r="F34" s="16">
        <v>0</v>
      </c>
      <c r="G34" s="30">
        <f>ROUND(E34*F34,2)</f>
        <v>0</v>
      </c>
      <c r="H34" s="30">
        <f>ROUND(E34-G34,2)</f>
        <v>66.95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4" t="s">
        <v>210</v>
      </c>
      <c r="B36" s="14" t="s">
        <v>29</v>
      </c>
      <c r="C36" s="15">
        <v>1.03</v>
      </c>
      <c r="D36" s="14">
        <v>12</v>
      </c>
      <c r="E36" s="30">
        <f>ROUND(C36*D36,2)</f>
        <v>12.36</v>
      </c>
      <c r="F36" s="16">
        <v>0</v>
      </c>
      <c r="G36" s="30">
        <f>ROUND(E36*F36,2)</f>
        <v>0</v>
      </c>
      <c r="H36" s="30">
        <f>ROUND(E36-G36,2)</f>
        <v>12.36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186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187</v>
      </c>
      <c r="B39" s="14" t="s">
        <v>26</v>
      </c>
      <c r="C39" s="15">
        <v>4.38</v>
      </c>
      <c r="D39" s="14">
        <v>1.5</v>
      </c>
      <c r="E39" s="30">
        <f>ROUND(C39*D39,2)</f>
        <v>6.57</v>
      </c>
      <c r="F39" s="16">
        <v>0</v>
      </c>
      <c r="G39" s="30">
        <f>ROUND(E39*F39,2)</f>
        <v>0</v>
      </c>
      <c r="H39" s="30">
        <f>ROUND(E39-G39,2)</f>
        <v>6.57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194</v>
      </c>
      <c r="B49" s="14" t="s">
        <v>48</v>
      </c>
      <c r="C49" s="15">
        <v>4.5</v>
      </c>
      <c r="D49" s="14">
        <v>1</v>
      </c>
      <c r="E49" s="30">
        <f>ROUND(C49*D49,2)</f>
        <v>4.5</v>
      </c>
      <c r="F49" s="16">
        <v>0</v>
      </c>
      <c r="G49" s="30">
        <f>ROUND(E49*F49,2)</f>
        <v>0</v>
      </c>
      <c r="H49" s="30">
        <f>ROUND(E49-G49,2)</f>
        <v>4.5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195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15.27</v>
      </c>
      <c r="D55" s="14">
        <v>0.54759999999999998</v>
      </c>
      <c r="E55" s="30">
        <f>ROUND(C55*D55,2)</f>
        <v>8.36</v>
      </c>
      <c r="F55" s="16">
        <v>0</v>
      </c>
      <c r="G55" s="30">
        <f>ROUND(E55*F55,2)</f>
        <v>0</v>
      </c>
      <c r="H55" s="30">
        <f>ROUND(E55-G55,2)</f>
        <v>8.36</v>
      </c>
    </row>
    <row r="56" spans="1:8" x14ac:dyDescent="0.25">
      <c r="A56" s="14" t="s">
        <v>135</v>
      </c>
      <c r="B56" s="14" t="s">
        <v>39</v>
      </c>
      <c r="C56" s="15">
        <v>15.27</v>
      </c>
      <c r="D56" s="14">
        <v>0.2031</v>
      </c>
      <c r="E56" s="30">
        <f>ROUND(C56*D56,2)</f>
        <v>3.1</v>
      </c>
      <c r="F56" s="16">
        <v>0</v>
      </c>
      <c r="G56" s="30">
        <f>ROUND(E56*F56,2)</f>
        <v>0</v>
      </c>
      <c r="H56" s="30">
        <f>ROUND(E56-G56,2)</f>
        <v>3.1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3.5249999999999999</v>
      </c>
      <c r="E58" s="30">
        <f>ROUND(C58*D58,2)</f>
        <v>31.94</v>
      </c>
      <c r="F58" s="16">
        <v>0</v>
      </c>
      <c r="G58" s="30">
        <f>ROUND(E58*F58,2)</f>
        <v>0</v>
      </c>
      <c r="H58" s="30">
        <f>ROUND(E58-G58,2)</f>
        <v>31.94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1.5</v>
      </c>
      <c r="E63" s="30">
        <f>ROUND(C63*D63,2)</f>
        <v>13.59</v>
      </c>
      <c r="F63" s="16">
        <v>0</v>
      </c>
      <c r="G63" s="30">
        <f>ROUND(E63*F63,2)</f>
        <v>0</v>
      </c>
      <c r="H63" s="30">
        <f>ROUND(E63-G63,2)</f>
        <v>13.59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0.56330000000000002</v>
      </c>
      <c r="E64" s="30">
        <f>ROUND(C64*D64,2)</f>
        <v>8.59</v>
      </c>
      <c r="F64" s="16">
        <v>0</v>
      </c>
      <c r="G64" s="30">
        <f>ROUND(E64*F64,2)</f>
        <v>0</v>
      </c>
      <c r="H64" s="30">
        <f>ROUND(E64-G64,2)</f>
        <v>8.59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5.9885999999999999</v>
      </c>
      <c r="E66" s="30">
        <f>ROUND(C66*D66,2)</f>
        <v>14.13</v>
      </c>
      <c r="F66" s="16">
        <v>0</v>
      </c>
      <c r="G66" s="30">
        <f>ROUND(E66*F66,2)</f>
        <v>0</v>
      </c>
      <c r="H66" s="30">
        <f>ROUND(E66-G66,2)</f>
        <v>14.13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3.3975</v>
      </c>
      <c r="E67" s="30">
        <f>ROUND(C67*D67,2)</f>
        <v>8.02</v>
      </c>
      <c r="F67" s="16">
        <v>0</v>
      </c>
      <c r="G67" s="30">
        <f>ROUND(E67*F67,2)</f>
        <v>0</v>
      </c>
      <c r="H67" s="30">
        <f>ROUND(E67-G67,2)</f>
        <v>8.02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26.8827</v>
      </c>
      <c r="E68" s="30">
        <f>ROUND(C68*D68,2)</f>
        <v>63.44</v>
      </c>
      <c r="F68" s="16">
        <v>0</v>
      </c>
      <c r="G68" s="30">
        <f>ROUND(E68*F68,2)</f>
        <v>0</v>
      </c>
      <c r="H68" s="30">
        <f>ROUND(E68-G68,2)</f>
        <v>63.44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9.64</v>
      </c>
      <c r="D70" s="14">
        <v>1</v>
      </c>
      <c r="E70" s="30">
        <f>ROUND(C70*D70,2)</f>
        <v>9.64</v>
      </c>
      <c r="F70" s="16">
        <v>0</v>
      </c>
      <c r="G70" s="30">
        <f>ROUND(E70*F70,2)</f>
        <v>0</v>
      </c>
      <c r="H70" s="30">
        <f t="shared" ref="H70:H76" si="3">ROUND(E70-G70,2)</f>
        <v>9.64</v>
      </c>
    </row>
    <row r="71" spans="1:8" x14ac:dyDescent="0.25">
      <c r="A71" s="14" t="s">
        <v>38</v>
      </c>
      <c r="B71" s="14" t="s">
        <v>48</v>
      </c>
      <c r="C71" s="15">
        <v>3.91</v>
      </c>
      <c r="D71" s="14">
        <v>1</v>
      </c>
      <c r="E71" s="30">
        <f>ROUND(C71*D71,2)</f>
        <v>3.91</v>
      </c>
      <c r="F71" s="16">
        <v>0</v>
      </c>
      <c r="G71" s="30">
        <f>ROUND(E71*F71,2)</f>
        <v>0</v>
      </c>
      <c r="H71" s="30">
        <f t="shared" si="3"/>
        <v>3.91</v>
      </c>
    </row>
    <row r="72" spans="1:8" x14ac:dyDescent="0.25">
      <c r="A72" s="14" t="s">
        <v>135</v>
      </c>
      <c r="B72" s="14" t="s">
        <v>48</v>
      </c>
      <c r="C72" s="15">
        <v>8.75</v>
      </c>
      <c r="D72" s="14">
        <v>1</v>
      </c>
      <c r="E72" s="30">
        <f>ROUND(C72*D72,2)</f>
        <v>8.75</v>
      </c>
      <c r="F72" s="16">
        <v>0</v>
      </c>
      <c r="G72" s="30">
        <f>ROUND(E72*F72,2)</f>
        <v>0</v>
      </c>
      <c r="H72" s="30">
        <f t="shared" si="3"/>
        <v>8.75</v>
      </c>
    </row>
    <row r="73" spans="1:8" x14ac:dyDescent="0.25">
      <c r="A73" s="14" t="s">
        <v>196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11.3</v>
      </c>
      <c r="D74" s="9">
        <v>1</v>
      </c>
      <c r="E74" s="28">
        <f>ROUND(C74*D74,2)</f>
        <v>11.3</v>
      </c>
      <c r="F74" s="11">
        <v>0</v>
      </c>
      <c r="G74" s="28">
        <f>ROUND(E74*F74,2)</f>
        <v>0</v>
      </c>
      <c r="H74" s="28">
        <f t="shared" si="3"/>
        <v>11.3</v>
      </c>
    </row>
    <row r="75" spans="1:8" x14ac:dyDescent="0.25">
      <c r="A75" s="7" t="s">
        <v>50</v>
      </c>
      <c r="C75" s="30"/>
      <c r="E75" s="30">
        <f>SUM(E12:E74)</f>
        <v>866.34000000000015</v>
      </c>
      <c r="G75" s="12">
        <f>SUM(G12:G74)</f>
        <v>0</v>
      </c>
      <c r="H75" s="12">
        <f t="shared" si="3"/>
        <v>866.34</v>
      </c>
    </row>
    <row r="76" spans="1:8" x14ac:dyDescent="0.25">
      <c r="A76" s="7" t="s">
        <v>51</v>
      </c>
      <c r="C76" s="30"/>
      <c r="E76" s="30">
        <f>+E8-E75</f>
        <v>61.659999999999854</v>
      </c>
      <c r="G76" s="12">
        <f>+G8-G75</f>
        <v>0</v>
      </c>
      <c r="H76" s="12">
        <f t="shared" si="3"/>
        <v>61.66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18.850000000000001</v>
      </c>
      <c r="D79" s="14">
        <v>1</v>
      </c>
      <c r="E79" s="30">
        <f>ROUND(C79*D79,2)</f>
        <v>18.850000000000001</v>
      </c>
      <c r="F79" s="16">
        <v>0</v>
      </c>
      <c r="G79" s="30">
        <f>ROUND(E79*F79,2)</f>
        <v>0</v>
      </c>
      <c r="H79" s="30">
        <f t="shared" ref="H79:H85" si="4">ROUND(E79-G79,2)</f>
        <v>18.850000000000001</v>
      </c>
    </row>
    <row r="80" spans="1:8" x14ac:dyDescent="0.25">
      <c r="A80" s="14" t="s">
        <v>38</v>
      </c>
      <c r="B80" s="14" t="s">
        <v>48</v>
      </c>
      <c r="C80" s="15">
        <v>23.08</v>
      </c>
      <c r="D80" s="14">
        <v>1</v>
      </c>
      <c r="E80" s="30">
        <f>ROUND(C80*D80,2)</f>
        <v>23.08</v>
      </c>
      <c r="F80" s="16">
        <v>0</v>
      </c>
      <c r="G80" s="30">
        <f>ROUND(E80*F80,2)</f>
        <v>0</v>
      </c>
      <c r="H80" s="30">
        <f t="shared" si="4"/>
        <v>23.08</v>
      </c>
    </row>
    <row r="81" spans="1:8" x14ac:dyDescent="0.25">
      <c r="A81" s="14" t="s">
        <v>135</v>
      </c>
      <c r="B81" s="14" t="s">
        <v>48</v>
      </c>
      <c r="C81" s="15">
        <v>32.479999999999997</v>
      </c>
      <c r="D81" s="14">
        <v>1</v>
      </c>
      <c r="E81" s="30">
        <f>ROUND(C81*D81,2)</f>
        <v>32.479999999999997</v>
      </c>
      <c r="F81" s="16">
        <v>0</v>
      </c>
      <c r="G81" s="30">
        <f>ROUND(E81*F81,2)</f>
        <v>0</v>
      </c>
      <c r="H81" s="30">
        <f t="shared" si="4"/>
        <v>32.479999999999997</v>
      </c>
    </row>
    <row r="82" spans="1:8" x14ac:dyDescent="0.25">
      <c r="A82" s="9" t="s">
        <v>196</v>
      </c>
      <c r="B82" s="9" t="s">
        <v>48</v>
      </c>
      <c r="C82" s="10">
        <v>40.090000000000003</v>
      </c>
      <c r="D82" s="9">
        <v>1</v>
      </c>
      <c r="E82" s="28">
        <f>ROUND(C82*D82,2)</f>
        <v>40.090000000000003</v>
      </c>
      <c r="F82" s="11">
        <v>0</v>
      </c>
      <c r="G82" s="28">
        <f>ROUND(E82*F82,2)</f>
        <v>0</v>
      </c>
      <c r="H82" s="28">
        <f t="shared" si="4"/>
        <v>40.090000000000003</v>
      </c>
    </row>
    <row r="83" spans="1:8" x14ac:dyDescent="0.25">
      <c r="A83" s="7" t="s">
        <v>53</v>
      </c>
      <c r="C83" s="30"/>
      <c r="E83" s="30">
        <f>SUM(E79:E82)</f>
        <v>114.5</v>
      </c>
      <c r="G83" s="12">
        <f>SUM(G79:G82)</f>
        <v>0</v>
      </c>
      <c r="H83" s="12">
        <f t="shared" si="4"/>
        <v>114.5</v>
      </c>
    </row>
    <row r="84" spans="1:8" x14ac:dyDescent="0.25">
      <c r="A84" s="7" t="s">
        <v>54</v>
      </c>
      <c r="C84" s="30"/>
      <c r="E84" s="30">
        <f>+E75+E83</f>
        <v>980.84000000000015</v>
      </c>
      <c r="G84" s="12">
        <f>+G75+G83</f>
        <v>0</v>
      </c>
      <c r="H84" s="12">
        <f t="shared" si="4"/>
        <v>980.84</v>
      </c>
    </row>
    <row r="85" spans="1:8" x14ac:dyDescent="0.25">
      <c r="A85" s="7" t="s">
        <v>55</v>
      </c>
      <c r="C85" s="30"/>
      <c r="E85" s="30">
        <f>+E8-E84</f>
        <v>-52.840000000000146</v>
      </c>
      <c r="G85" s="12">
        <f>+G8-G84</f>
        <v>0</v>
      </c>
      <c r="H85" s="12">
        <f t="shared" si="4"/>
        <v>-52.84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866.34000000000015</v>
      </c>
    </row>
    <row r="100" spans="1:5" x14ac:dyDescent="0.25">
      <c r="A100" s="7" t="s">
        <v>301</v>
      </c>
      <c r="E100" s="34">
        <f>VLOOKUP(A100,$A$1:$H$98,5,FALSE)</f>
        <v>114.5</v>
      </c>
    </row>
    <row r="101" spans="1:5" x14ac:dyDescent="0.25">
      <c r="A101" s="7" t="s">
        <v>302</v>
      </c>
      <c r="E101" s="34">
        <f t="shared" ref="E101:E102" si="5">VLOOKUP(A101,$A$1:$H$98,5,FALSE)</f>
        <v>980.84000000000015</v>
      </c>
    </row>
    <row r="102" spans="1:5" x14ac:dyDescent="0.25">
      <c r="A102" s="7" t="s">
        <v>55</v>
      </c>
      <c r="E102" s="34">
        <f t="shared" si="5"/>
        <v>-52.840000000000146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-52.840000000000146</v>
      </c>
      <c r="E105" s="34">
        <f>E102</f>
        <v>-52.840000000000146</v>
      </c>
    </row>
    <row r="106" spans="1:5" x14ac:dyDescent="0.25">
      <c r="A106">
        <f>A107-Calculator!$B$15</f>
        <v>205</v>
      </c>
      <c r="B106">
        <f t="dataTable" ref="B106:B112" dt2D="0" dtr="0" r1="D7"/>
        <v>174.40999999999985</v>
      </c>
      <c r="D106">
        <f>D107-Calculator!$B$27</f>
        <v>145</v>
      </c>
      <c r="E106">
        <f t="dataTable" ref="E106:E112" dt2D="0" dtr="0" r1="D7" ca="1"/>
        <v>-128.59000000000015</v>
      </c>
    </row>
    <row r="107" spans="1:5" x14ac:dyDescent="0.25">
      <c r="A107">
        <f>A108-Calculator!$B$15</f>
        <v>210</v>
      </c>
      <c r="B107">
        <v>199.65999999999985</v>
      </c>
      <c r="D107">
        <f>D108-Calculator!$B$27</f>
        <v>150</v>
      </c>
      <c r="E107">
        <v>-103.34000000000015</v>
      </c>
    </row>
    <row r="108" spans="1:5" x14ac:dyDescent="0.25">
      <c r="A108">
        <f>A109-Calculator!$B$15</f>
        <v>215</v>
      </c>
      <c r="B108">
        <v>224.90999999999985</v>
      </c>
      <c r="D108">
        <f>D109-Calculator!$B$27</f>
        <v>155</v>
      </c>
      <c r="E108">
        <v>-78.090000000000146</v>
      </c>
    </row>
    <row r="109" spans="1:5" x14ac:dyDescent="0.25">
      <c r="A109">
        <f>Calculator!B10</f>
        <v>220</v>
      </c>
      <c r="B109">
        <v>250.15999999999985</v>
      </c>
      <c r="D109">
        <f>Calculator!B22</f>
        <v>160</v>
      </c>
      <c r="E109">
        <v>-52.840000000000146</v>
      </c>
    </row>
    <row r="110" spans="1:5" x14ac:dyDescent="0.25">
      <c r="A110">
        <f>A109+Calculator!$B$15</f>
        <v>225</v>
      </c>
      <c r="B110">
        <v>275.40999999999985</v>
      </c>
      <c r="D110">
        <f>D109+Calculator!$B$27</f>
        <v>165</v>
      </c>
      <c r="E110">
        <v>-27.590000000000146</v>
      </c>
    </row>
    <row r="111" spans="1:5" x14ac:dyDescent="0.25">
      <c r="A111">
        <f>A110+Calculator!$B$15</f>
        <v>230</v>
      </c>
      <c r="B111">
        <v>300.65999999999985</v>
      </c>
      <c r="D111">
        <f>D110+Calculator!$B$27</f>
        <v>170</v>
      </c>
      <c r="E111">
        <v>-2.3400000000001455</v>
      </c>
    </row>
    <row r="112" spans="1:5" x14ac:dyDescent="0.25">
      <c r="A112">
        <f>A111+Calculator!$B$15</f>
        <v>235</v>
      </c>
      <c r="B112">
        <v>325.90999999999985</v>
      </c>
      <c r="D112">
        <f>D111+Calculator!$B$27</f>
        <v>175</v>
      </c>
      <c r="E112">
        <v>22.909999999999854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208F-9D97-478E-A944-B8A8B93B5C91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207</v>
      </c>
      <c r="B27" s="14" t="s">
        <v>18</v>
      </c>
      <c r="C27" s="15">
        <v>4.0599999999999996</v>
      </c>
      <c r="D27" s="14">
        <v>9.6</v>
      </c>
      <c r="E27" s="30">
        <f t="shared" si="0"/>
        <v>38.979999999999997</v>
      </c>
      <c r="F27" s="16">
        <v>0</v>
      </c>
      <c r="G27" s="30">
        <f t="shared" si="1"/>
        <v>0</v>
      </c>
      <c r="H27" s="30">
        <f t="shared" si="2"/>
        <v>38.979999999999997</v>
      </c>
    </row>
    <row r="28" spans="1:8" x14ac:dyDescent="0.25">
      <c r="A28" s="14" t="s">
        <v>208</v>
      </c>
      <c r="B28" s="14" t="s">
        <v>18</v>
      </c>
      <c r="C28" s="15">
        <v>3.84</v>
      </c>
      <c r="D28" s="14">
        <v>6</v>
      </c>
      <c r="E28" s="30">
        <f t="shared" si="0"/>
        <v>23.04</v>
      </c>
      <c r="F28" s="16">
        <v>0</v>
      </c>
      <c r="G28" s="30">
        <f t="shared" si="1"/>
        <v>0</v>
      </c>
      <c r="H28" s="30">
        <f t="shared" si="2"/>
        <v>23.04</v>
      </c>
    </row>
    <row r="29" spans="1:8" x14ac:dyDescent="0.25">
      <c r="A29" s="14" t="s">
        <v>209</v>
      </c>
      <c r="B29" s="14" t="s">
        <v>18</v>
      </c>
      <c r="C29" s="15">
        <v>5.79</v>
      </c>
      <c r="D29" s="14">
        <v>1.5</v>
      </c>
      <c r="E29" s="30">
        <f t="shared" si="0"/>
        <v>8.69</v>
      </c>
      <c r="F29" s="16">
        <v>0</v>
      </c>
      <c r="G29" s="30">
        <f t="shared" si="1"/>
        <v>0</v>
      </c>
      <c r="H29" s="30">
        <f t="shared" si="2"/>
        <v>8.69</v>
      </c>
    </row>
    <row r="30" spans="1:8" x14ac:dyDescent="0.25">
      <c r="A30" s="14" t="s">
        <v>180</v>
      </c>
      <c r="B30" s="14" t="s">
        <v>18</v>
      </c>
      <c r="C30" s="15">
        <v>2.56</v>
      </c>
      <c r="D30" s="14">
        <v>7.5</v>
      </c>
      <c r="E30" s="30">
        <f t="shared" si="0"/>
        <v>19.2</v>
      </c>
      <c r="F30" s="16">
        <v>0</v>
      </c>
      <c r="G30" s="30">
        <f t="shared" si="1"/>
        <v>0</v>
      </c>
      <c r="H30" s="30">
        <f t="shared" si="2"/>
        <v>19.2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330</v>
      </c>
      <c r="B34" s="14" t="s">
        <v>29</v>
      </c>
      <c r="C34" s="15">
        <v>1.03</v>
      </c>
      <c r="D34" s="14">
        <v>65</v>
      </c>
      <c r="E34" s="30">
        <f>ROUND(C34*D34,2)</f>
        <v>66.95</v>
      </c>
      <c r="F34" s="16">
        <v>0</v>
      </c>
      <c r="G34" s="30">
        <f>ROUND(E34*F34,2)</f>
        <v>0</v>
      </c>
      <c r="H34" s="30">
        <f>ROUND(E34-G34,2)</f>
        <v>66.95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4" t="s">
        <v>210</v>
      </c>
      <c r="B36" s="14" t="s">
        <v>29</v>
      </c>
      <c r="C36" s="15">
        <v>1.03</v>
      </c>
      <c r="D36" s="14">
        <v>12</v>
      </c>
      <c r="E36" s="30">
        <f>ROUND(C36*D36,2)</f>
        <v>12.36</v>
      </c>
      <c r="F36" s="16">
        <v>0</v>
      </c>
      <c r="G36" s="30">
        <f>ROUND(E36*F36,2)</f>
        <v>0</v>
      </c>
      <c r="H36" s="30">
        <f>ROUND(E36-G36,2)</f>
        <v>12.36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187</v>
      </c>
      <c r="B38" s="14" t="s">
        <v>26</v>
      </c>
      <c r="C38" s="15">
        <v>4.38</v>
      </c>
      <c r="D38" s="14">
        <v>1.5</v>
      </c>
      <c r="E38" s="30">
        <f>ROUND(C38*D38,2)</f>
        <v>6.57</v>
      </c>
      <c r="F38" s="16">
        <v>0</v>
      </c>
      <c r="G38" s="30">
        <f>ROUND(E38*F38,2)</f>
        <v>0</v>
      </c>
      <c r="H38" s="30">
        <f>ROUND(E38-G38,2)</f>
        <v>6.57</v>
      </c>
    </row>
    <row r="39" spans="1:8" x14ac:dyDescent="0.25">
      <c r="A39" s="14" t="s">
        <v>186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194</v>
      </c>
      <c r="B49" s="14" t="s">
        <v>48</v>
      </c>
      <c r="C49" s="15">
        <v>4.5</v>
      </c>
      <c r="D49" s="14">
        <v>0.5</v>
      </c>
      <c r="E49" s="30">
        <f>ROUND(C49*D49,2)</f>
        <v>2.25</v>
      </c>
      <c r="F49" s="16">
        <v>0</v>
      </c>
      <c r="G49" s="30">
        <f>ROUND(E49*F49,2)</f>
        <v>0</v>
      </c>
      <c r="H49" s="30">
        <f>ROUND(E49-G49,2)</f>
        <v>2.25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195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15.27</v>
      </c>
      <c r="D55" s="14">
        <v>0.5</v>
      </c>
      <c r="E55" s="30">
        <f>ROUND(C55*D55,2)</f>
        <v>7.64</v>
      </c>
      <c r="F55" s="16">
        <v>0</v>
      </c>
      <c r="G55" s="30">
        <f>ROUND(E55*F55,2)</f>
        <v>0</v>
      </c>
      <c r="H55" s="30">
        <f>ROUND(E55-G55,2)</f>
        <v>7.64</v>
      </c>
    </row>
    <row r="56" spans="1:8" x14ac:dyDescent="0.25">
      <c r="A56" s="14" t="s">
        <v>135</v>
      </c>
      <c r="B56" s="14" t="s">
        <v>39</v>
      </c>
      <c r="C56" s="15">
        <v>15.27</v>
      </c>
      <c r="D56" s="14">
        <v>0.17599999999999999</v>
      </c>
      <c r="E56" s="30">
        <f>ROUND(C56*D56,2)</f>
        <v>2.69</v>
      </c>
      <c r="F56" s="16">
        <v>0</v>
      </c>
      <c r="G56" s="30">
        <f>ROUND(E56*F56,2)</f>
        <v>0</v>
      </c>
      <c r="H56" s="30">
        <f>ROUND(E56-G56,2)</f>
        <v>2.69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2.375</v>
      </c>
      <c r="E58" s="30">
        <f>ROUND(C58*D58,2)</f>
        <v>21.52</v>
      </c>
      <c r="F58" s="16">
        <v>0</v>
      </c>
      <c r="G58" s="30">
        <f>ROUND(E58*F58,2)</f>
        <v>0</v>
      </c>
      <c r="H58" s="30">
        <f>ROUND(E58-G58,2)</f>
        <v>21.52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0.53900000000000003</v>
      </c>
      <c r="E64" s="30">
        <f>ROUND(C64*D64,2)</f>
        <v>8.2200000000000006</v>
      </c>
      <c r="F64" s="16">
        <v>0</v>
      </c>
      <c r="G64" s="30">
        <f>ROUND(E64*F64,2)</f>
        <v>0</v>
      </c>
      <c r="H64" s="30">
        <f>ROUND(E64-G64,2)</f>
        <v>8.2200000000000006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5.5720000000000001</v>
      </c>
      <c r="E66" s="30">
        <f>ROUND(C66*D66,2)</f>
        <v>13.15</v>
      </c>
      <c r="F66" s="16">
        <v>0</v>
      </c>
      <c r="G66" s="30">
        <f>ROUND(E66*F66,2)</f>
        <v>0</v>
      </c>
      <c r="H66" s="30">
        <f>ROUND(E66-G66,2)</f>
        <v>13.15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2.9445000000000001</v>
      </c>
      <c r="E67" s="30">
        <f>ROUND(C67*D67,2)</f>
        <v>6.95</v>
      </c>
      <c r="F67" s="16">
        <v>0</v>
      </c>
      <c r="G67" s="30">
        <f>ROUND(E67*F67,2)</f>
        <v>0</v>
      </c>
      <c r="H67" s="30">
        <f>ROUND(E67-G67,2)</f>
        <v>6.95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21.995000000000001</v>
      </c>
      <c r="E68" s="30">
        <f>ROUND(C68*D68,2)</f>
        <v>51.91</v>
      </c>
      <c r="F68" s="16">
        <v>0</v>
      </c>
      <c r="G68" s="30">
        <f>ROUND(E68*F68,2)</f>
        <v>0</v>
      </c>
      <c r="H68" s="30">
        <f>ROUND(E68-G68,2)</f>
        <v>51.91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9.11</v>
      </c>
      <c r="D70" s="14">
        <v>1</v>
      </c>
      <c r="E70" s="30">
        <f>ROUND(C70*D70,2)</f>
        <v>9.11</v>
      </c>
      <c r="F70" s="16">
        <v>0</v>
      </c>
      <c r="G70" s="30">
        <f>ROUND(E70*F70,2)</f>
        <v>0</v>
      </c>
      <c r="H70" s="30">
        <f t="shared" ref="H70:H76" si="3">ROUND(E70-G70,2)</f>
        <v>9.11</v>
      </c>
    </row>
    <row r="71" spans="1:8" x14ac:dyDescent="0.25">
      <c r="A71" s="14" t="s">
        <v>38</v>
      </c>
      <c r="B71" s="14" t="s">
        <v>48</v>
      </c>
      <c r="C71" s="15">
        <v>3.67</v>
      </c>
      <c r="D71" s="14">
        <v>1</v>
      </c>
      <c r="E71" s="30">
        <f>ROUND(C71*D71,2)</f>
        <v>3.67</v>
      </c>
      <c r="F71" s="16">
        <v>0</v>
      </c>
      <c r="G71" s="30">
        <f>ROUND(E71*F71,2)</f>
        <v>0</v>
      </c>
      <c r="H71" s="30">
        <f t="shared" si="3"/>
        <v>3.67</v>
      </c>
    </row>
    <row r="72" spans="1:8" x14ac:dyDescent="0.25">
      <c r="A72" s="14" t="s">
        <v>135</v>
      </c>
      <c r="B72" s="14" t="s">
        <v>48</v>
      </c>
      <c r="C72" s="15">
        <v>7.58</v>
      </c>
      <c r="D72" s="14">
        <v>1</v>
      </c>
      <c r="E72" s="30">
        <f>ROUND(C72*D72,2)</f>
        <v>7.58</v>
      </c>
      <c r="F72" s="16">
        <v>0</v>
      </c>
      <c r="G72" s="30">
        <f>ROUND(E72*F72,2)</f>
        <v>0</v>
      </c>
      <c r="H72" s="30">
        <f t="shared" si="3"/>
        <v>7.58</v>
      </c>
    </row>
    <row r="73" spans="1:8" x14ac:dyDescent="0.25">
      <c r="A73" s="14" t="s">
        <v>196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10.85</v>
      </c>
      <c r="D74" s="9">
        <v>1</v>
      </c>
      <c r="E74" s="28">
        <f>ROUND(C74*D74,2)</f>
        <v>10.85</v>
      </c>
      <c r="F74" s="11">
        <v>0</v>
      </c>
      <c r="G74" s="28">
        <f>ROUND(E74*F74,2)</f>
        <v>0</v>
      </c>
      <c r="H74" s="28">
        <f t="shared" si="3"/>
        <v>10.85</v>
      </c>
    </row>
    <row r="75" spans="1:8" x14ac:dyDescent="0.25">
      <c r="A75" s="7" t="s">
        <v>50</v>
      </c>
      <c r="C75" s="30"/>
      <c r="E75" s="30">
        <f>SUM(E12:E74)</f>
        <v>828.95000000000016</v>
      </c>
      <c r="G75" s="12">
        <f>SUM(G12:G74)</f>
        <v>0</v>
      </c>
      <c r="H75" s="12">
        <f t="shared" si="3"/>
        <v>828.95</v>
      </c>
    </row>
    <row r="76" spans="1:8" x14ac:dyDescent="0.25">
      <c r="A76" s="7" t="s">
        <v>51</v>
      </c>
      <c r="C76" s="30"/>
      <c r="E76" s="30">
        <f>+E8-E75</f>
        <v>99.049999999999841</v>
      </c>
      <c r="G76" s="12">
        <f>+G8-G75</f>
        <v>0</v>
      </c>
      <c r="H76" s="12">
        <f t="shared" si="3"/>
        <v>99.05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17.86</v>
      </c>
      <c r="D79" s="14">
        <v>1</v>
      </c>
      <c r="E79" s="30">
        <f>ROUND(C79*D79,2)</f>
        <v>17.86</v>
      </c>
      <c r="F79" s="16">
        <v>0</v>
      </c>
      <c r="G79" s="30">
        <f>ROUND(E79*F79,2)</f>
        <v>0</v>
      </c>
      <c r="H79" s="30">
        <f t="shared" ref="H79:H85" si="4">ROUND(E79-G79,2)</f>
        <v>17.86</v>
      </c>
    </row>
    <row r="80" spans="1:8" x14ac:dyDescent="0.25">
      <c r="A80" s="14" t="s">
        <v>38</v>
      </c>
      <c r="B80" s="14" t="s">
        <v>48</v>
      </c>
      <c r="C80" s="15">
        <v>21.64</v>
      </c>
      <c r="D80" s="14">
        <v>1</v>
      </c>
      <c r="E80" s="30">
        <f>ROUND(C80*D80,2)</f>
        <v>21.64</v>
      </c>
      <c r="F80" s="16">
        <v>0</v>
      </c>
      <c r="G80" s="30">
        <f>ROUND(E80*F80,2)</f>
        <v>0</v>
      </c>
      <c r="H80" s="30">
        <f t="shared" si="4"/>
        <v>21.64</v>
      </c>
    </row>
    <row r="81" spans="1:8" x14ac:dyDescent="0.25">
      <c r="A81" s="14" t="s">
        <v>135</v>
      </c>
      <c r="B81" s="14" t="s">
        <v>48</v>
      </c>
      <c r="C81" s="15">
        <v>28.15</v>
      </c>
      <c r="D81" s="14">
        <v>1</v>
      </c>
      <c r="E81" s="30">
        <f>ROUND(C81*D81,2)</f>
        <v>28.15</v>
      </c>
      <c r="F81" s="16">
        <v>0</v>
      </c>
      <c r="G81" s="30">
        <f>ROUND(E81*F81,2)</f>
        <v>0</v>
      </c>
      <c r="H81" s="30">
        <f t="shared" si="4"/>
        <v>28.15</v>
      </c>
    </row>
    <row r="82" spans="1:8" x14ac:dyDescent="0.25">
      <c r="A82" s="9" t="s">
        <v>196</v>
      </c>
      <c r="B82" s="9" t="s">
        <v>48</v>
      </c>
      <c r="C82" s="10">
        <v>61.67</v>
      </c>
      <c r="D82" s="9">
        <v>1</v>
      </c>
      <c r="E82" s="28">
        <f>ROUND(C82*D82,2)</f>
        <v>61.67</v>
      </c>
      <c r="F82" s="11">
        <v>0</v>
      </c>
      <c r="G82" s="28">
        <f>ROUND(E82*F82,2)</f>
        <v>0</v>
      </c>
      <c r="H82" s="28">
        <f t="shared" si="4"/>
        <v>61.67</v>
      </c>
    </row>
    <row r="83" spans="1:8" x14ac:dyDescent="0.25">
      <c r="A83" s="7" t="s">
        <v>53</v>
      </c>
      <c r="C83" s="30"/>
      <c r="E83" s="30">
        <f>SUM(E79:E82)</f>
        <v>129.32</v>
      </c>
      <c r="G83" s="12">
        <f>SUM(G79:G82)</f>
        <v>0</v>
      </c>
      <c r="H83" s="12">
        <f t="shared" si="4"/>
        <v>129.32</v>
      </c>
    </row>
    <row r="84" spans="1:8" x14ac:dyDescent="0.25">
      <c r="A84" s="7" t="s">
        <v>54</v>
      </c>
      <c r="C84" s="30"/>
      <c r="E84" s="30">
        <f>+E75+E83</f>
        <v>958.27000000000021</v>
      </c>
      <c r="G84" s="12">
        <f>+G75+G83</f>
        <v>0</v>
      </c>
      <c r="H84" s="12">
        <f t="shared" si="4"/>
        <v>958.27</v>
      </c>
    </row>
    <row r="85" spans="1:8" x14ac:dyDescent="0.25">
      <c r="A85" s="7" t="s">
        <v>55</v>
      </c>
      <c r="C85" s="30"/>
      <c r="E85" s="30">
        <f>+E8-E84</f>
        <v>-30.270000000000209</v>
      </c>
      <c r="G85" s="12">
        <f>+G8-G84</f>
        <v>0</v>
      </c>
      <c r="H85" s="12">
        <f t="shared" si="4"/>
        <v>-30.27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828.95000000000016</v>
      </c>
    </row>
    <row r="100" spans="1:5" x14ac:dyDescent="0.25">
      <c r="A100" s="7" t="s">
        <v>301</v>
      </c>
      <c r="E100" s="34">
        <f>VLOOKUP(A100,$A$1:$H$98,5,FALSE)</f>
        <v>129.32</v>
      </c>
    </row>
    <row r="101" spans="1:5" x14ac:dyDescent="0.25">
      <c r="A101" s="7" t="s">
        <v>302</v>
      </c>
      <c r="E101" s="34">
        <f t="shared" ref="E101:E102" si="5">VLOOKUP(A101,$A$1:$H$98,5,FALSE)</f>
        <v>958.27000000000021</v>
      </c>
    </row>
    <row r="102" spans="1:5" x14ac:dyDescent="0.25">
      <c r="A102" s="7" t="s">
        <v>55</v>
      </c>
      <c r="E102" s="34">
        <f t="shared" si="5"/>
        <v>-30.270000000000209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-30.270000000000209</v>
      </c>
      <c r="E105" s="34">
        <f>E102</f>
        <v>-30.270000000000209</v>
      </c>
    </row>
    <row r="106" spans="1:5" x14ac:dyDescent="0.25">
      <c r="A106">
        <f>A107-Calculator!$B$15</f>
        <v>205</v>
      </c>
      <c r="B106">
        <f t="dataTable" ref="B106:B112" dt2D="0" dtr="0" r1="D7"/>
        <v>196.97999999999979</v>
      </c>
      <c r="D106">
        <f>D107-Calculator!$B$27</f>
        <v>145</v>
      </c>
      <c r="E106">
        <f t="dataTable" ref="E106:E112" dt2D="0" dtr="0" r1="D7" ca="1"/>
        <v>-106.02000000000021</v>
      </c>
    </row>
    <row r="107" spans="1:5" x14ac:dyDescent="0.25">
      <c r="A107">
        <f>A108-Calculator!$B$15</f>
        <v>210</v>
      </c>
      <c r="B107">
        <v>222.22999999999979</v>
      </c>
      <c r="D107">
        <f>D108-Calculator!$B$27</f>
        <v>150</v>
      </c>
      <c r="E107">
        <v>-80.770000000000209</v>
      </c>
    </row>
    <row r="108" spans="1:5" x14ac:dyDescent="0.25">
      <c r="A108">
        <f>A109-Calculator!$B$15</f>
        <v>215</v>
      </c>
      <c r="B108">
        <v>247.47999999999979</v>
      </c>
      <c r="D108">
        <f>D109-Calculator!$B$27</f>
        <v>155</v>
      </c>
      <c r="E108">
        <v>-55.520000000000209</v>
      </c>
    </row>
    <row r="109" spans="1:5" x14ac:dyDescent="0.25">
      <c r="A109">
        <f>Calculator!B10</f>
        <v>220</v>
      </c>
      <c r="B109">
        <v>272.72999999999979</v>
      </c>
      <c r="D109">
        <f>Calculator!B22</f>
        <v>160</v>
      </c>
      <c r="E109">
        <v>-30.270000000000209</v>
      </c>
    </row>
    <row r="110" spans="1:5" x14ac:dyDescent="0.25">
      <c r="A110">
        <f>A109+Calculator!$B$15</f>
        <v>225</v>
      </c>
      <c r="B110">
        <v>297.97999999999979</v>
      </c>
      <c r="D110">
        <f>D109+Calculator!$B$27</f>
        <v>165</v>
      </c>
      <c r="E110">
        <v>-5.0200000000002092</v>
      </c>
    </row>
    <row r="111" spans="1:5" x14ac:dyDescent="0.25">
      <c r="A111">
        <f>A110+Calculator!$B$15</f>
        <v>230</v>
      </c>
      <c r="B111">
        <v>323.22999999999979</v>
      </c>
      <c r="D111">
        <f>D110+Calculator!$B$27</f>
        <v>170</v>
      </c>
      <c r="E111">
        <v>20.229999999999791</v>
      </c>
    </row>
    <row r="112" spans="1:5" x14ac:dyDescent="0.25">
      <c r="A112">
        <f>A111+Calculator!$B$15</f>
        <v>235</v>
      </c>
      <c r="B112">
        <v>348.47999999999979</v>
      </c>
      <c r="D112">
        <f>D111+Calculator!$B$27</f>
        <v>175</v>
      </c>
      <c r="E112">
        <v>45.479999999999791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F558-3CE3-4838-A66E-D9498D5BA377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207</v>
      </c>
      <c r="B27" s="14" t="s">
        <v>18</v>
      </c>
      <c r="C27" s="15">
        <v>4.0599999999999996</v>
      </c>
      <c r="D27" s="14">
        <v>9.6</v>
      </c>
      <c r="E27" s="30">
        <f t="shared" si="0"/>
        <v>38.979999999999997</v>
      </c>
      <c r="F27" s="16">
        <v>0</v>
      </c>
      <c r="G27" s="30">
        <f t="shared" si="1"/>
        <v>0</v>
      </c>
      <c r="H27" s="30">
        <f t="shared" si="2"/>
        <v>38.979999999999997</v>
      </c>
    </row>
    <row r="28" spans="1:8" x14ac:dyDescent="0.25">
      <c r="A28" s="14" t="s">
        <v>208</v>
      </c>
      <c r="B28" s="14" t="s">
        <v>18</v>
      </c>
      <c r="C28" s="15">
        <v>3.84</v>
      </c>
      <c r="D28" s="14">
        <v>6</v>
      </c>
      <c r="E28" s="30">
        <f t="shared" si="0"/>
        <v>23.04</v>
      </c>
      <c r="F28" s="16">
        <v>0</v>
      </c>
      <c r="G28" s="30">
        <f t="shared" si="1"/>
        <v>0</v>
      </c>
      <c r="H28" s="30">
        <f t="shared" si="2"/>
        <v>23.04</v>
      </c>
    </row>
    <row r="29" spans="1:8" x14ac:dyDescent="0.25">
      <c r="A29" s="14" t="s">
        <v>209</v>
      </c>
      <c r="B29" s="14" t="s">
        <v>18</v>
      </c>
      <c r="C29" s="15">
        <v>5.79</v>
      </c>
      <c r="D29" s="14">
        <v>1.5</v>
      </c>
      <c r="E29" s="30">
        <f t="shared" si="0"/>
        <v>8.69</v>
      </c>
      <c r="F29" s="16">
        <v>0</v>
      </c>
      <c r="G29" s="30">
        <f t="shared" si="1"/>
        <v>0</v>
      </c>
      <c r="H29" s="30">
        <f t="shared" si="2"/>
        <v>8.69</v>
      </c>
    </row>
    <row r="30" spans="1:8" x14ac:dyDescent="0.25">
      <c r="A30" s="14" t="s">
        <v>180</v>
      </c>
      <c r="B30" s="14" t="s">
        <v>18</v>
      </c>
      <c r="C30" s="15">
        <v>2.56</v>
      </c>
      <c r="D30" s="14">
        <v>7.5</v>
      </c>
      <c r="E30" s="30">
        <f t="shared" si="0"/>
        <v>19.2</v>
      </c>
      <c r="F30" s="16">
        <v>0</v>
      </c>
      <c r="G30" s="30">
        <f t="shared" si="1"/>
        <v>0</v>
      </c>
      <c r="H30" s="30">
        <f t="shared" si="2"/>
        <v>19.2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30</v>
      </c>
      <c r="C33" s="30"/>
      <c r="E33" s="30"/>
    </row>
    <row r="34" spans="1:8" x14ac:dyDescent="0.25">
      <c r="A34" s="14" t="s">
        <v>31</v>
      </c>
      <c r="B34" s="14" t="s">
        <v>32</v>
      </c>
      <c r="C34" s="15">
        <v>0.24</v>
      </c>
      <c r="D34" s="14">
        <v>33</v>
      </c>
      <c r="E34" s="30">
        <f>ROUND(C34*D34,2)</f>
        <v>7.92</v>
      </c>
      <c r="F34" s="16">
        <v>0</v>
      </c>
      <c r="G34" s="30">
        <f>ROUND(E34*F34,2)</f>
        <v>0</v>
      </c>
      <c r="H34" s="30">
        <f>ROUND(E34-G34,2)</f>
        <v>7.92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330</v>
      </c>
      <c r="B36" s="14" t="s">
        <v>29</v>
      </c>
      <c r="C36" s="15">
        <v>1.03</v>
      </c>
      <c r="D36" s="14">
        <v>65</v>
      </c>
      <c r="E36" s="30">
        <f>ROUND(C36*D36,2)</f>
        <v>66.95</v>
      </c>
      <c r="F36" s="16">
        <v>0</v>
      </c>
      <c r="G36" s="30">
        <f>ROUND(E36*F36,2)</f>
        <v>0</v>
      </c>
      <c r="H36" s="30">
        <f>ROUND(E36-G36,2)</f>
        <v>66.95</v>
      </c>
    </row>
    <row r="37" spans="1:8" x14ac:dyDescent="0.25">
      <c r="A37" s="14" t="s">
        <v>183</v>
      </c>
      <c r="B37" s="14" t="s">
        <v>184</v>
      </c>
      <c r="C37" s="15">
        <v>0.28999999999999998</v>
      </c>
      <c r="D37" s="14">
        <v>77</v>
      </c>
      <c r="E37" s="30">
        <f>ROUND(C37*D37,2)</f>
        <v>22.33</v>
      </c>
      <c r="F37" s="16">
        <v>0</v>
      </c>
      <c r="G37" s="30">
        <f>ROUND(E37*F37,2)</f>
        <v>0</v>
      </c>
      <c r="H37" s="30">
        <f>ROUND(E37-G37,2)</f>
        <v>22.33</v>
      </c>
    </row>
    <row r="38" spans="1:8" x14ac:dyDescent="0.25">
      <c r="A38" s="14" t="s">
        <v>210</v>
      </c>
      <c r="B38" s="14" t="s">
        <v>29</v>
      </c>
      <c r="C38" s="15">
        <v>1.03</v>
      </c>
      <c r="D38" s="14">
        <v>12</v>
      </c>
      <c r="E38" s="30">
        <f>ROUND(C38*D38,2)</f>
        <v>12.36</v>
      </c>
      <c r="F38" s="16">
        <v>0</v>
      </c>
      <c r="G38" s="30">
        <f>ROUND(E38*F38,2)</f>
        <v>0</v>
      </c>
      <c r="H38" s="30">
        <f>ROUND(E38-G38,2)</f>
        <v>12.36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187</v>
      </c>
      <c r="B40" s="14" t="s">
        <v>26</v>
      </c>
      <c r="C40" s="15">
        <v>4.38</v>
      </c>
      <c r="D40" s="14">
        <v>1.5</v>
      </c>
      <c r="E40" s="30">
        <f>ROUND(C40*D40,2)</f>
        <v>6.57</v>
      </c>
      <c r="F40" s="16">
        <v>0</v>
      </c>
      <c r="G40" s="30">
        <f>ROUND(E40*F40,2)</f>
        <v>0</v>
      </c>
      <c r="H40" s="30">
        <f>ROUND(E40-G40,2)</f>
        <v>6.57</v>
      </c>
    </row>
    <row r="41" spans="1:8" x14ac:dyDescent="0.25">
      <c r="A41" s="14" t="s">
        <v>186</v>
      </c>
      <c r="B41" s="14" t="s">
        <v>26</v>
      </c>
      <c r="C41" s="15">
        <v>4.75</v>
      </c>
      <c r="D41" s="14">
        <v>0.5</v>
      </c>
      <c r="E41" s="30">
        <f>ROUND(C41*D41,2)</f>
        <v>2.38</v>
      </c>
      <c r="F41" s="16">
        <v>0</v>
      </c>
      <c r="G41" s="30">
        <f>ROUND(E41*F41,2)</f>
        <v>0</v>
      </c>
      <c r="H41" s="30">
        <f>ROUND(E41-G41,2)</f>
        <v>2.38</v>
      </c>
    </row>
    <row r="42" spans="1:8" x14ac:dyDescent="0.25">
      <c r="A42" s="14" t="s">
        <v>189</v>
      </c>
      <c r="B42" s="14" t="s">
        <v>26</v>
      </c>
      <c r="C42" s="15">
        <v>2.86</v>
      </c>
      <c r="D42" s="14">
        <v>4</v>
      </c>
      <c r="E42" s="30">
        <f>ROUND(C42*D42,2)</f>
        <v>11.44</v>
      </c>
      <c r="F42" s="16">
        <v>0</v>
      </c>
      <c r="G42" s="30">
        <f>ROUND(E42*F42,2)</f>
        <v>0</v>
      </c>
      <c r="H42" s="30">
        <f>ROUND(E42-G42,2)</f>
        <v>11.44</v>
      </c>
    </row>
    <row r="43" spans="1:8" x14ac:dyDescent="0.25">
      <c r="A43" s="14" t="s">
        <v>115</v>
      </c>
      <c r="B43" s="14" t="s">
        <v>26</v>
      </c>
      <c r="C43" s="15">
        <v>3.3</v>
      </c>
      <c r="D43" s="14">
        <v>0.1</v>
      </c>
      <c r="E43" s="30">
        <f>ROUND(C43*D43,2)</f>
        <v>0.33</v>
      </c>
      <c r="F43" s="16">
        <v>0</v>
      </c>
      <c r="G43" s="30">
        <f>ROUND(E43*F43,2)</f>
        <v>0</v>
      </c>
      <c r="H43" s="30">
        <f>ROUND(E43-G43,2)</f>
        <v>0.33</v>
      </c>
    </row>
    <row r="44" spans="1:8" x14ac:dyDescent="0.25">
      <c r="A44" s="13" t="s">
        <v>61</v>
      </c>
      <c r="C44" s="30"/>
      <c r="E44" s="30"/>
    </row>
    <row r="45" spans="1:8" x14ac:dyDescent="0.25">
      <c r="A45" s="14" t="s">
        <v>190</v>
      </c>
      <c r="B45" s="14" t="s">
        <v>21</v>
      </c>
      <c r="C45" s="15">
        <v>7.5</v>
      </c>
      <c r="D45" s="14">
        <v>5</v>
      </c>
      <c r="E45" s="30">
        <f>ROUND(C45*D45,2)</f>
        <v>37.5</v>
      </c>
      <c r="F45" s="16">
        <v>0</v>
      </c>
      <c r="G45" s="30">
        <f>ROUND(E45*F45,2)</f>
        <v>0</v>
      </c>
      <c r="H45" s="30">
        <f>ROUND(E45-G45,2)</f>
        <v>37.5</v>
      </c>
    </row>
    <row r="46" spans="1:8" x14ac:dyDescent="0.25">
      <c r="A46" s="13" t="s">
        <v>132</v>
      </c>
      <c r="C46" s="30"/>
      <c r="E46" s="30"/>
    </row>
    <row r="47" spans="1:8" x14ac:dyDescent="0.25">
      <c r="A47" s="14" t="s">
        <v>191</v>
      </c>
      <c r="B47" s="14" t="s">
        <v>125</v>
      </c>
      <c r="C47" s="15">
        <v>0.35</v>
      </c>
      <c r="D47" s="14">
        <f>D7</f>
        <v>160</v>
      </c>
      <c r="E47" s="30">
        <f>ROUND(C47*D47,2)</f>
        <v>56</v>
      </c>
      <c r="F47" s="16">
        <v>0</v>
      </c>
      <c r="G47" s="30">
        <f>ROUND(E47*F47,2)</f>
        <v>0</v>
      </c>
      <c r="H47" s="30">
        <f>ROUND(E47-G47,2)</f>
        <v>56</v>
      </c>
    </row>
    <row r="48" spans="1:8" x14ac:dyDescent="0.25">
      <c r="A48" s="13" t="s">
        <v>192</v>
      </c>
      <c r="C48" s="30"/>
      <c r="E48" s="30"/>
    </row>
    <row r="49" spans="1:8" x14ac:dyDescent="0.25">
      <c r="A49" s="14" t="s">
        <v>193</v>
      </c>
      <c r="B49" s="14" t="s">
        <v>125</v>
      </c>
      <c r="C49" s="15">
        <v>0.4</v>
      </c>
      <c r="D49" s="14">
        <f>D7</f>
        <v>160</v>
      </c>
      <c r="E49" s="30">
        <f>ROUND(C49*D49,2)</f>
        <v>64</v>
      </c>
      <c r="F49" s="16">
        <v>0</v>
      </c>
      <c r="G49" s="30">
        <f>ROUND(E49*F49,2)</f>
        <v>0</v>
      </c>
      <c r="H49" s="30">
        <f>ROUND(E49-G49,2)</f>
        <v>64</v>
      </c>
    </row>
    <row r="50" spans="1:8" x14ac:dyDescent="0.25">
      <c r="A50" s="13" t="s">
        <v>99</v>
      </c>
      <c r="C50" s="30"/>
      <c r="E50" s="30"/>
    </row>
    <row r="51" spans="1:8" x14ac:dyDescent="0.25">
      <c r="A51" s="14" t="s">
        <v>194</v>
      </c>
      <c r="B51" s="14" t="s">
        <v>48</v>
      </c>
      <c r="C51" s="15">
        <v>4.5</v>
      </c>
      <c r="D51" s="14">
        <v>0.5</v>
      </c>
      <c r="E51" s="30">
        <f>ROUND(C51*D51,2)</f>
        <v>2.25</v>
      </c>
      <c r="F51" s="16">
        <v>0</v>
      </c>
      <c r="G51" s="30">
        <f>ROUND(E51*F51,2)</f>
        <v>0</v>
      </c>
      <c r="H51" s="30">
        <f>ROUND(E51-G51,2)</f>
        <v>2.25</v>
      </c>
    </row>
    <row r="52" spans="1:8" x14ac:dyDescent="0.25">
      <c r="A52" s="13" t="s">
        <v>116</v>
      </c>
      <c r="C52" s="30"/>
      <c r="E52" s="30"/>
    </row>
    <row r="53" spans="1:8" x14ac:dyDescent="0.25">
      <c r="A53" s="14" t="s">
        <v>195</v>
      </c>
      <c r="B53" s="14" t="s">
        <v>48</v>
      </c>
      <c r="C53" s="15">
        <v>8</v>
      </c>
      <c r="D53" s="14">
        <v>1</v>
      </c>
      <c r="E53" s="30">
        <f>ROUND(C53*D53,2)</f>
        <v>8</v>
      </c>
      <c r="F53" s="16">
        <v>0</v>
      </c>
      <c r="G53" s="30">
        <f>ROUND(E53*F53,2)</f>
        <v>0</v>
      </c>
      <c r="H53" s="30">
        <f>ROUND(E53-G53,2)</f>
        <v>8</v>
      </c>
    </row>
    <row r="54" spans="1:8" x14ac:dyDescent="0.25">
      <c r="A54" s="13" t="s">
        <v>118</v>
      </c>
      <c r="C54" s="30"/>
      <c r="E54" s="30"/>
    </row>
    <row r="55" spans="1:8" x14ac:dyDescent="0.25">
      <c r="A55" s="14" t="s">
        <v>119</v>
      </c>
      <c r="B55" s="14" t="s">
        <v>48</v>
      </c>
      <c r="C55" s="15">
        <v>10</v>
      </c>
      <c r="D55" s="14">
        <v>0.33300000000000002</v>
      </c>
      <c r="E55" s="30">
        <f>ROUND(C55*D55,2)</f>
        <v>3.33</v>
      </c>
      <c r="F55" s="16">
        <v>0</v>
      </c>
      <c r="G55" s="30">
        <f>ROUND(E55*F55,2)</f>
        <v>0</v>
      </c>
      <c r="H55" s="30">
        <f>ROUND(E55-G55,2)</f>
        <v>3.33</v>
      </c>
    </row>
    <row r="56" spans="1:8" x14ac:dyDescent="0.25">
      <c r="A56" s="13" t="s">
        <v>37</v>
      </c>
      <c r="C56" s="30"/>
      <c r="E56" s="30"/>
    </row>
    <row r="57" spans="1:8" x14ac:dyDescent="0.25">
      <c r="A57" s="14" t="s">
        <v>38</v>
      </c>
      <c r="B57" s="14" t="s">
        <v>39</v>
      </c>
      <c r="C57" s="15">
        <v>15.27</v>
      </c>
      <c r="D57" s="14">
        <v>0.52810000000000001</v>
      </c>
      <c r="E57" s="30">
        <f>ROUND(C57*D57,2)</f>
        <v>8.06</v>
      </c>
      <c r="F57" s="16">
        <v>0</v>
      </c>
      <c r="G57" s="30">
        <f>ROUND(E57*F57,2)</f>
        <v>0</v>
      </c>
      <c r="H57" s="30">
        <f>ROUND(E57-G57,2)</f>
        <v>8.06</v>
      </c>
    </row>
    <row r="58" spans="1:8" x14ac:dyDescent="0.25">
      <c r="A58" s="14" t="s">
        <v>135</v>
      </c>
      <c r="B58" s="14" t="s">
        <v>39</v>
      </c>
      <c r="C58" s="15">
        <v>15.27</v>
      </c>
      <c r="D58" s="14">
        <v>0.17599999999999999</v>
      </c>
      <c r="E58" s="30">
        <f>ROUND(C58*D58,2)</f>
        <v>2.69</v>
      </c>
      <c r="F58" s="16">
        <v>0</v>
      </c>
      <c r="G58" s="30">
        <f>ROUND(E58*F58,2)</f>
        <v>0</v>
      </c>
      <c r="H58" s="30">
        <f>ROUND(E58-G58,2)</f>
        <v>2.69</v>
      </c>
    </row>
    <row r="59" spans="1:8" x14ac:dyDescent="0.25">
      <c r="A59" s="13" t="s">
        <v>40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1.125</v>
      </c>
      <c r="E60" s="30">
        <f>ROUND(C60*D60,2)</f>
        <v>10.19</v>
      </c>
      <c r="F60" s="16">
        <v>0</v>
      </c>
      <c r="G60" s="30">
        <f>ROUND(E60*F60,2)</f>
        <v>0</v>
      </c>
      <c r="H60" s="30">
        <f>ROUND(E60-G60,2)</f>
        <v>10.19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3.7499999999999999E-2</v>
      </c>
      <c r="E61" s="30">
        <f>ROUND(C61*D61,2)</f>
        <v>0.34</v>
      </c>
      <c r="F61" s="16">
        <v>0</v>
      </c>
      <c r="G61" s="30">
        <f>ROUND(E61*F61,2)</f>
        <v>0</v>
      </c>
      <c r="H61" s="30">
        <f>ROUND(E61-G61,2)</f>
        <v>0.34</v>
      </c>
    </row>
    <row r="62" spans="1:8" x14ac:dyDescent="0.25">
      <c r="A62" s="13" t="s">
        <v>43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0.25</v>
      </c>
      <c r="E63" s="30">
        <f>ROUND(C63*D63,2)</f>
        <v>2.27</v>
      </c>
      <c r="F63" s="16">
        <v>0</v>
      </c>
      <c r="G63" s="30">
        <f>ROUND(E63*F63,2)</f>
        <v>0</v>
      </c>
      <c r="H63" s="30">
        <f>ROUND(E63-G63,2)</f>
        <v>2.27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7.8600000000000003E-2</v>
      </c>
      <c r="E64" s="30">
        <f>ROUND(C64*D64,2)</f>
        <v>0.71</v>
      </c>
      <c r="F64" s="16">
        <v>0</v>
      </c>
      <c r="G64" s="30">
        <f>ROUND(E64*F64,2)</f>
        <v>0</v>
      </c>
      <c r="H64" s="30">
        <f>ROUND(E64-G64,2)</f>
        <v>0.71</v>
      </c>
    </row>
    <row r="65" spans="1:8" x14ac:dyDescent="0.25">
      <c r="A65" s="13" t="s">
        <v>100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0.7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4" t="s">
        <v>44</v>
      </c>
      <c r="B67" s="14" t="s">
        <v>39</v>
      </c>
      <c r="C67" s="15">
        <v>15.25</v>
      </c>
      <c r="D67" s="14">
        <v>0.53900000000000003</v>
      </c>
      <c r="E67" s="30">
        <f>ROUND(C67*D67,2)</f>
        <v>8.2200000000000006</v>
      </c>
      <c r="F67" s="16">
        <v>0</v>
      </c>
      <c r="G67" s="30">
        <f>ROUND(E67*F67,2)</f>
        <v>0</v>
      </c>
      <c r="H67" s="30">
        <f>ROUND(E67-G67,2)</f>
        <v>8.2200000000000006</v>
      </c>
    </row>
    <row r="68" spans="1:8" x14ac:dyDescent="0.25">
      <c r="A68" s="13" t="s">
        <v>45</v>
      </c>
      <c r="C68" s="30"/>
      <c r="E68" s="30"/>
    </row>
    <row r="69" spans="1:8" x14ac:dyDescent="0.25">
      <c r="A69" s="14" t="s">
        <v>38</v>
      </c>
      <c r="B69" s="14" t="s">
        <v>19</v>
      </c>
      <c r="C69" s="15">
        <v>2.36</v>
      </c>
      <c r="D69" s="14">
        <v>5.8181000000000003</v>
      </c>
      <c r="E69" s="30">
        <f>ROUND(C69*D69,2)</f>
        <v>13.73</v>
      </c>
      <c r="F69" s="16">
        <v>0</v>
      </c>
      <c r="G69" s="30">
        <f>ROUND(E69*F69,2)</f>
        <v>0</v>
      </c>
      <c r="H69" s="30">
        <f>ROUND(E69-G69,2)</f>
        <v>13.73</v>
      </c>
    </row>
    <row r="70" spans="1:8" x14ac:dyDescent="0.25">
      <c r="A70" s="14" t="s">
        <v>135</v>
      </c>
      <c r="B70" s="14" t="s">
        <v>19</v>
      </c>
      <c r="C70" s="15">
        <v>2.36</v>
      </c>
      <c r="D70" s="14">
        <v>2.9445000000000001</v>
      </c>
      <c r="E70" s="30">
        <f>ROUND(C70*D70,2)</f>
        <v>6.95</v>
      </c>
      <c r="F70" s="16">
        <v>0</v>
      </c>
      <c r="G70" s="30">
        <f>ROUND(E70*F70,2)</f>
        <v>0</v>
      </c>
      <c r="H70" s="30">
        <f>ROUND(E70-G70,2)</f>
        <v>6.95</v>
      </c>
    </row>
    <row r="71" spans="1:8" x14ac:dyDescent="0.25">
      <c r="A71" s="14" t="s">
        <v>196</v>
      </c>
      <c r="B71" s="14" t="s">
        <v>19</v>
      </c>
      <c r="C71" s="15">
        <v>2.36</v>
      </c>
      <c r="D71" s="14">
        <v>18.736499999999999</v>
      </c>
      <c r="E71" s="30">
        <f>ROUND(C71*D71,2)</f>
        <v>44.22</v>
      </c>
      <c r="F71" s="16">
        <v>0</v>
      </c>
      <c r="G71" s="30">
        <f>ROUND(E71*F71,2)</f>
        <v>0</v>
      </c>
      <c r="H71" s="30">
        <f>ROUND(E71-G71,2)</f>
        <v>44.22</v>
      </c>
    </row>
    <row r="72" spans="1:8" x14ac:dyDescent="0.25">
      <c r="A72" s="13" t="s">
        <v>47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9.1999999999999993</v>
      </c>
      <c r="D73" s="14">
        <v>1</v>
      </c>
      <c r="E73" s="30">
        <f>ROUND(C73*D73,2)</f>
        <v>9.1999999999999993</v>
      </c>
      <c r="F73" s="16">
        <v>0</v>
      </c>
      <c r="G73" s="30">
        <f>ROUND(E73*F73,2)</f>
        <v>0</v>
      </c>
      <c r="H73" s="30">
        <f t="shared" ref="H73:H79" si="3">ROUND(E73-G73,2)</f>
        <v>9.1999999999999993</v>
      </c>
    </row>
    <row r="74" spans="1:8" x14ac:dyDescent="0.25">
      <c r="A74" s="14" t="s">
        <v>38</v>
      </c>
      <c r="B74" s="14" t="s">
        <v>48</v>
      </c>
      <c r="C74" s="15">
        <v>3.81</v>
      </c>
      <c r="D74" s="14">
        <v>1</v>
      </c>
      <c r="E74" s="30">
        <f>ROUND(C74*D74,2)</f>
        <v>3.81</v>
      </c>
      <c r="F74" s="16">
        <v>0</v>
      </c>
      <c r="G74" s="30">
        <f>ROUND(E74*F74,2)</f>
        <v>0</v>
      </c>
      <c r="H74" s="30">
        <f t="shared" si="3"/>
        <v>3.81</v>
      </c>
    </row>
    <row r="75" spans="1:8" x14ac:dyDescent="0.25">
      <c r="A75" s="14" t="s">
        <v>135</v>
      </c>
      <c r="B75" s="14" t="s">
        <v>48</v>
      </c>
      <c r="C75" s="15">
        <v>7.58</v>
      </c>
      <c r="D75" s="14">
        <v>1</v>
      </c>
      <c r="E75" s="30">
        <f>ROUND(C75*D75,2)</f>
        <v>7.58</v>
      </c>
      <c r="F75" s="16">
        <v>0</v>
      </c>
      <c r="G75" s="30">
        <f>ROUND(E75*F75,2)</f>
        <v>0</v>
      </c>
      <c r="H75" s="30">
        <f t="shared" si="3"/>
        <v>7.58</v>
      </c>
    </row>
    <row r="76" spans="1:8" x14ac:dyDescent="0.25">
      <c r="A76" s="14" t="s">
        <v>196</v>
      </c>
      <c r="B76" s="14" t="s">
        <v>48</v>
      </c>
      <c r="C76" s="15">
        <v>13.96</v>
      </c>
      <c r="D76" s="14">
        <v>1</v>
      </c>
      <c r="E76" s="30">
        <f>ROUND(C76*D76,2)</f>
        <v>13.96</v>
      </c>
      <c r="F76" s="16">
        <v>0</v>
      </c>
      <c r="G76" s="30">
        <f>ROUND(E76*F76,2)</f>
        <v>0</v>
      </c>
      <c r="H76" s="30">
        <f t="shared" si="3"/>
        <v>13.96</v>
      </c>
    </row>
    <row r="77" spans="1:8" x14ac:dyDescent="0.25">
      <c r="A77" s="9" t="s">
        <v>49</v>
      </c>
      <c r="B77" s="9" t="s">
        <v>48</v>
      </c>
      <c r="C77" s="10">
        <v>10.76</v>
      </c>
      <c r="D77" s="9">
        <v>1</v>
      </c>
      <c r="E77" s="28">
        <f>ROUND(C77*D77,2)</f>
        <v>10.76</v>
      </c>
      <c r="F77" s="11">
        <v>0</v>
      </c>
      <c r="G77" s="28">
        <f>ROUND(E77*F77,2)</f>
        <v>0</v>
      </c>
      <c r="H77" s="28">
        <f t="shared" si="3"/>
        <v>10.76</v>
      </c>
    </row>
    <row r="78" spans="1:8" x14ac:dyDescent="0.25">
      <c r="A78" s="7" t="s">
        <v>50</v>
      </c>
      <c r="C78" s="30"/>
      <c r="E78" s="30">
        <f>SUM(E12:E77)</f>
        <v>818.98000000000047</v>
      </c>
      <c r="G78" s="12">
        <f>SUM(G12:G77)</f>
        <v>0</v>
      </c>
      <c r="H78" s="12">
        <f t="shared" si="3"/>
        <v>818.98</v>
      </c>
    </row>
    <row r="79" spans="1:8" x14ac:dyDescent="0.25">
      <c r="A79" s="7" t="s">
        <v>51</v>
      </c>
      <c r="C79" s="30"/>
      <c r="E79" s="30">
        <f>+E8-E78</f>
        <v>109.01999999999953</v>
      </c>
      <c r="G79" s="12">
        <f>+G8-G78</f>
        <v>0</v>
      </c>
      <c r="H79" s="12">
        <f t="shared" si="3"/>
        <v>109.02</v>
      </c>
    </row>
    <row r="80" spans="1:8" x14ac:dyDescent="0.25">
      <c r="A80" t="s">
        <v>12</v>
      </c>
      <c r="C80" s="30"/>
      <c r="E80" s="30"/>
    </row>
    <row r="81" spans="1:8" x14ac:dyDescent="0.25">
      <c r="A81" s="7" t="s">
        <v>52</v>
      </c>
      <c r="C81" s="30"/>
      <c r="E81" s="30"/>
    </row>
    <row r="82" spans="1:8" x14ac:dyDescent="0.25">
      <c r="A82" s="14" t="s">
        <v>42</v>
      </c>
      <c r="B82" s="14" t="s">
        <v>48</v>
      </c>
      <c r="C82" s="15">
        <v>18.59</v>
      </c>
      <c r="D82" s="14">
        <v>1</v>
      </c>
      <c r="E82" s="30">
        <f>ROUND(C82*D82,2)</f>
        <v>18.59</v>
      </c>
      <c r="F82" s="16">
        <v>0</v>
      </c>
      <c r="G82" s="30">
        <f>ROUND(E82*F82,2)</f>
        <v>0</v>
      </c>
      <c r="H82" s="30">
        <f t="shared" ref="H82:H88" si="4">ROUND(E82-G82,2)</f>
        <v>18.59</v>
      </c>
    </row>
    <row r="83" spans="1:8" x14ac:dyDescent="0.25">
      <c r="A83" s="14" t="s">
        <v>38</v>
      </c>
      <c r="B83" s="14" t="s">
        <v>48</v>
      </c>
      <c r="C83" s="15">
        <v>22.49</v>
      </c>
      <c r="D83" s="14">
        <v>1</v>
      </c>
      <c r="E83" s="30">
        <f>ROUND(C83*D83,2)</f>
        <v>22.49</v>
      </c>
      <c r="F83" s="16">
        <v>0</v>
      </c>
      <c r="G83" s="30">
        <f>ROUND(E83*F83,2)</f>
        <v>0</v>
      </c>
      <c r="H83" s="30">
        <f t="shared" si="4"/>
        <v>22.49</v>
      </c>
    </row>
    <row r="84" spans="1:8" x14ac:dyDescent="0.25">
      <c r="A84" s="14" t="s">
        <v>135</v>
      </c>
      <c r="B84" s="14" t="s">
        <v>48</v>
      </c>
      <c r="C84" s="15">
        <v>28.15</v>
      </c>
      <c r="D84" s="14">
        <v>1</v>
      </c>
      <c r="E84" s="30">
        <f>ROUND(C84*D84,2)</f>
        <v>28.15</v>
      </c>
      <c r="F84" s="16">
        <v>0</v>
      </c>
      <c r="G84" s="30">
        <f>ROUND(E84*F84,2)</f>
        <v>0</v>
      </c>
      <c r="H84" s="30">
        <f t="shared" si="4"/>
        <v>28.15</v>
      </c>
    </row>
    <row r="85" spans="1:8" x14ac:dyDescent="0.25">
      <c r="A85" s="9" t="s">
        <v>196</v>
      </c>
      <c r="B85" s="9" t="s">
        <v>48</v>
      </c>
      <c r="C85" s="10">
        <v>61.35</v>
      </c>
      <c r="D85" s="9">
        <v>1</v>
      </c>
      <c r="E85" s="28">
        <f>ROUND(C85*D85,2)</f>
        <v>61.35</v>
      </c>
      <c r="F85" s="11">
        <v>0</v>
      </c>
      <c r="G85" s="28">
        <f>ROUND(E85*F85,2)</f>
        <v>0</v>
      </c>
      <c r="H85" s="28">
        <f t="shared" si="4"/>
        <v>61.35</v>
      </c>
    </row>
    <row r="86" spans="1:8" x14ac:dyDescent="0.25">
      <c r="A86" s="7" t="s">
        <v>53</v>
      </c>
      <c r="C86" s="30"/>
      <c r="E86" s="30">
        <f>SUM(E82:E85)</f>
        <v>130.57999999999998</v>
      </c>
      <c r="G86" s="12">
        <f>SUM(G82:G85)</f>
        <v>0</v>
      </c>
      <c r="H86" s="12">
        <f t="shared" si="4"/>
        <v>130.58000000000001</v>
      </c>
    </row>
    <row r="87" spans="1:8" x14ac:dyDescent="0.25">
      <c r="A87" s="7" t="s">
        <v>54</v>
      </c>
      <c r="C87" s="30"/>
      <c r="E87" s="30">
        <f>+E78+E86</f>
        <v>949.5600000000004</v>
      </c>
      <c r="G87" s="12">
        <f>+G78+G86</f>
        <v>0</v>
      </c>
      <c r="H87" s="12">
        <f t="shared" si="4"/>
        <v>949.56</v>
      </c>
    </row>
    <row r="88" spans="1:8" x14ac:dyDescent="0.25">
      <c r="A88" s="7" t="s">
        <v>55</v>
      </c>
      <c r="C88" s="30"/>
      <c r="E88" s="30">
        <f>+E8-E87</f>
        <v>-21.5600000000004</v>
      </c>
      <c r="G88" s="12">
        <f>+G8-G87</f>
        <v>0</v>
      </c>
      <c r="H88" s="12">
        <f t="shared" si="4"/>
        <v>-21.56</v>
      </c>
    </row>
    <row r="89" spans="1:8" x14ac:dyDescent="0.25">
      <c r="A89" t="s">
        <v>120</v>
      </c>
      <c r="C89" s="30"/>
      <c r="E89" s="30"/>
    </row>
    <row r="90" spans="1:8" x14ac:dyDescent="0.25">
      <c r="A90" t="s">
        <v>403</v>
      </c>
      <c r="C90" s="30"/>
      <c r="E90" s="30"/>
    </row>
    <row r="91" spans="1:8" x14ac:dyDescent="0.25">
      <c r="C91" s="30"/>
      <c r="E91" s="30"/>
    </row>
    <row r="92" spans="1:8" x14ac:dyDescent="0.25">
      <c r="A92" s="7" t="s">
        <v>121</v>
      </c>
      <c r="C92" s="30"/>
      <c r="E92" s="30"/>
    </row>
    <row r="93" spans="1:8" x14ac:dyDescent="0.25">
      <c r="A93" s="7" t="s">
        <v>122</v>
      </c>
      <c r="C93" s="30"/>
      <c r="E93" s="30"/>
    </row>
    <row r="94" spans="1:8" x14ac:dyDescent="0.25">
      <c r="A94" s="7"/>
      <c r="C94" s="30"/>
      <c r="E94" s="30"/>
    </row>
    <row r="99" spans="1:5" x14ac:dyDescent="0.25">
      <c r="A99" s="7" t="s">
        <v>50</v>
      </c>
      <c r="E99" s="34">
        <f>VLOOKUP(A99,$A$1:$H$98,5,FALSE)</f>
        <v>818.98000000000047</v>
      </c>
    </row>
    <row r="100" spans="1:5" x14ac:dyDescent="0.25">
      <c r="A100" s="7" t="s">
        <v>301</v>
      </c>
      <c r="E100" s="34">
        <f>VLOOKUP(A100,$A$1:$H$98,5,FALSE)</f>
        <v>130.57999999999998</v>
      </c>
    </row>
    <row r="101" spans="1:5" x14ac:dyDescent="0.25">
      <c r="A101" s="7" t="s">
        <v>302</v>
      </c>
      <c r="E101" s="34">
        <f t="shared" ref="E101:E102" si="5">VLOOKUP(A101,$A$1:$H$98,5,FALSE)</f>
        <v>949.5600000000004</v>
      </c>
    </row>
    <row r="102" spans="1:5" x14ac:dyDescent="0.25">
      <c r="A102" s="7" t="s">
        <v>55</v>
      </c>
      <c r="E102" s="34">
        <f t="shared" si="5"/>
        <v>-21.5600000000004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-21.5600000000004</v>
      </c>
      <c r="E105" s="34">
        <f>E102</f>
        <v>-21.5600000000004</v>
      </c>
    </row>
    <row r="106" spans="1:5" x14ac:dyDescent="0.25">
      <c r="A106">
        <f>A107-Calculator!$B$15</f>
        <v>205</v>
      </c>
      <c r="B106">
        <f t="dataTable" ref="B106:B112" dt2D="0" dtr="0" r1="D7" ca="1"/>
        <v>205.6899999999996</v>
      </c>
      <c r="D106">
        <f>D107-Calculator!$B$27</f>
        <v>145</v>
      </c>
      <c r="E106">
        <f t="dataTable" ref="E106:E112" dt2D="0" dtr="0" r1="D7"/>
        <v>-97.3100000000004</v>
      </c>
    </row>
    <row r="107" spans="1:5" x14ac:dyDescent="0.25">
      <c r="A107">
        <f>A108-Calculator!$B$15</f>
        <v>210</v>
      </c>
      <c r="B107">
        <v>230.9399999999996</v>
      </c>
      <c r="D107">
        <f>D108-Calculator!$B$27</f>
        <v>150</v>
      </c>
      <c r="E107">
        <v>-72.0600000000004</v>
      </c>
    </row>
    <row r="108" spans="1:5" x14ac:dyDescent="0.25">
      <c r="A108">
        <f>A109-Calculator!$B$15</f>
        <v>215</v>
      </c>
      <c r="B108">
        <v>256.1899999999996</v>
      </c>
      <c r="D108">
        <f>D109-Calculator!$B$27</f>
        <v>155</v>
      </c>
      <c r="E108">
        <v>-46.8100000000004</v>
      </c>
    </row>
    <row r="109" spans="1:5" x14ac:dyDescent="0.25">
      <c r="A109">
        <f>Calculator!B10</f>
        <v>220</v>
      </c>
      <c r="B109">
        <v>281.4399999999996</v>
      </c>
      <c r="D109">
        <f>Calculator!B22</f>
        <v>160</v>
      </c>
      <c r="E109">
        <v>-21.5600000000004</v>
      </c>
    </row>
    <row r="110" spans="1:5" x14ac:dyDescent="0.25">
      <c r="A110">
        <f>A109+Calculator!$B$15</f>
        <v>225</v>
      </c>
      <c r="B110">
        <v>306.6899999999996</v>
      </c>
      <c r="D110">
        <f>D109+Calculator!$B$27</f>
        <v>165</v>
      </c>
      <c r="E110">
        <v>3.6899999999995998</v>
      </c>
    </row>
    <row r="111" spans="1:5" x14ac:dyDescent="0.25">
      <c r="A111">
        <f>A110+Calculator!$B$15</f>
        <v>230</v>
      </c>
      <c r="B111">
        <v>331.9399999999996</v>
      </c>
      <c r="D111">
        <f>D110+Calculator!$B$27</f>
        <v>170</v>
      </c>
      <c r="E111">
        <v>28.9399999999996</v>
      </c>
    </row>
    <row r="112" spans="1:5" x14ac:dyDescent="0.25">
      <c r="A112">
        <f>A111+Calculator!$B$15</f>
        <v>235</v>
      </c>
      <c r="B112">
        <v>357.1899999999996</v>
      </c>
      <c r="D112">
        <f>D111+Calculator!$B$27</f>
        <v>175</v>
      </c>
      <c r="E112">
        <v>54.1899999999996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6652-D40D-4FF0-B48B-E5055C077871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136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IF(Calculator!B7="Rice",Calculator!B10,IF(Calculator!B19="Rice",Calculator!B22,160))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207</v>
      </c>
      <c r="B27" s="14" t="s">
        <v>18</v>
      </c>
      <c r="C27" s="15">
        <v>4.0599999999999996</v>
      </c>
      <c r="D27" s="14">
        <v>9.6</v>
      </c>
      <c r="E27" s="30">
        <f t="shared" si="0"/>
        <v>38.979999999999997</v>
      </c>
      <c r="F27" s="16">
        <v>0</v>
      </c>
      <c r="G27" s="30">
        <f t="shared" si="1"/>
        <v>0</v>
      </c>
      <c r="H27" s="30">
        <f t="shared" si="2"/>
        <v>38.979999999999997</v>
      </c>
    </row>
    <row r="28" spans="1:8" x14ac:dyDescent="0.25">
      <c r="A28" s="14" t="s">
        <v>208</v>
      </c>
      <c r="B28" s="14" t="s">
        <v>18</v>
      </c>
      <c r="C28" s="15">
        <v>3.84</v>
      </c>
      <c r="D28" s="14">
        <v>6</v>
      </c>
      <c r="E28" s="30">
        <f t="shared" si="0"/>
        <v>23.04</v>
      </c>
      <c r="F28" s="16">
        <v>0</v>
      </c>
      <c r="G28" s="30">
        <f t="shared" si="1"/>
        <v>0</v>
      </c>
      <c r="H28" s="30">
        <f t="shared" si="2"/>
        <v>23.04</v>
      </c>
    </row>
    <row r="29" spans="1:8" x14ac:dyDescent="0.25">
      <c r="A29" s="14" t="s">
        <v>209</v>
      </c>
      <c r="B29" s="14" t="s">
        <v>18</v>
      </c>
      <c r="C29" s="15">
        <v>5.79</v>
      </c>
      <c r="D29" s="14">
        <v>1.5</v>
      </c>
      <c r="E29" s="30">
        <f t="shared" si="0"/>
        <v>8.69</v>
      </c>
      <c r="F29" s="16">
        <v>0</v>
      </c>
      <c r="G29" s="30">
        <f t="shared" si="1"/>
        <v>0</v>
      </c>
      <c r="H29" s="30">
        <f t="shared" si="2"/>
        <v>8.69</v>
      </c>
    </row>
    <row r="30" spans="1:8" x14ac:dyDescent="0.25">
      <c r="A30" s="14" t="s">
        <v>180</v>
      </c>
      <c r="B30" s="14" t="s">
        <v>18</v>
      </c>
      <c r="C30" s="15">
        <v>2.56</v>
      </c>
      <c r="D30" s="14">
        <v>7.5</v>
      </c>
      <c r="E30" s="30">
        <f t="shared" si="0"/>
        <v>19.2</v>
      </c>
      <c r="F30" s="16">
        <v>0</v>
      </c>
      <c r="G30" s="30">
        <f t="shared" si="1"/>
        <v>0</v>
      </c>
      <c r="H30" s="30">
        <f t="shared" si="2"/>
        <v>19.2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330</v>
      </c>
      <c r="B34" s="14" t="s">
        <v>29</v>
      </c>
      <c r="C34" s="15">
        <v>1.03</v>
      </c>
      <c r="D34" s="14">
        <v>65</v>
      </c>
      <c r="E34" s="30">
        <f>ROUND(C34*D34,2)</f>
        <v>66.95</v>
      </c>
      <c r="F34" s="16">
        <v>0</v>
      </c>
      <c r="G34" s="30">
        <f>ROUND(E34*F34,2)</f>
        <v>0</v>
      </c>
      <c r="H34" s="30">
        <f>ROUND(E34-G34,2)</f>
        <v>66.95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4" t="s">
        <v>210</v>
      </c>
      <c r="B36" s="14" t="s">
        <v>29</v>
      </c>
      <c r="C36" s="15">
        <v>1.03</v>
      </c>
      <c r="D36" s="14">
        <v>12</v>
      </c>
      <c r="E36" s="30">
        <f>ROUND(C36*D36,2)</f>
        <v>12.36</v>
      </c>
      <c r="F36" s="16">
        <v>0</v>
      </c>
      <c r="G36" s="30">
        <f>ROUND(E36*F36,2)</f>
        <v>0</v>
      </c>
      <c r="H36" s="30">
        <f>ROUND(E36-G36,2)</f>
        <v>12.36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187</v>
      </c>
      <c r="B38" s="14" t="s">
        <v>26</v>
      </c>
      <c r="C38" s="15">
        <v>4.38</v>
      </c>
      <c r="D38" s="14">
        <v>1.5</v>
      </c>
      <c r="E38" s="30">
        <f>ROUND(C38*D38,2)</f>
        <v>6.57</v>
      </c>
      <c r="F38" s="16">
        <v>0</v>
      </c>
      <c r="G38" s="30">
        <f>ROUND(E38*F38,2)</f>
        <v>0</v>
      </c>
      <c r="H38" s="30">
        <f>ROUND(E38-G38,2)</f>
        <v>6.57</v>
      </c>
    </row>
    <row r="39" spans="1:8" x14ac:dyDescent="0.25">
      <c r="A39" s="14" t="s">
        <v>186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116</v>
      </c>
      <c r="C48" s="30"/>
      <c r="E48" s="30"/>
    </row>
    <row r="49" spans="1:8" x14ac:dyDescent="0.25">
      <c r="A49" s="14" t="s">
        <v>195</v>
      </c>
      <c r="B49" s="14" t="s">
        <v>48</v>
      </c>
      <c r="C49" s="15">
        <v>8</v>
      </c>
      <c r="D49" s="14">
        <v>1</v>
      </c>
      <c r="E49" s="30">
        <f>ROUND(C49*D49,2)</f>
        <v>8</v>
      </c>
      <c r="F49" s="16">
        <v>0</v>
      </c>
      <c r="G49" s="30">
        <f>ROUND(E49*F49,2)</f>
        <v>0</v>
      </c>
      <c r="H49" s="30">
        <f>ROUND(E49-G49,2)</f>
        <v>8</v>
      </c>
    </row>
    <row r="50" spans="1:8" x14ac:dyDescent="0.25">
      <c r="A50" s="13" t="s">
        <v>118</v>
      </c>
      <c r="C50" s="30"/>
      <c r="E50" s="30"/>
    </row>
    <row r="51" spans="1:8" x14ac:dyDescent="0.25">
      <c r="A51" s="14" t="s">
        <v>119</v>
      </c>
      <c r="B51" s="14" t="s">
        <v>48</v>
      </c>
      <c r="C51" s="15">
        <v>10</v>
      </c>
      <c r="D51" s="14">
        <v>0.33300000000000002</v>
      </c>
      <c r="E51" s="30">
        <f>ROUND(C51*D51,2)</f>
        <v>3.33</v>
      </c>
      <c r="F51" s="16">
        <v>0</v>
      </c>
      <c r="G51" s="30">
        <f>ROUND(E51*F51,2)</f>
        <v>0</v>
      </c>
      <c r="H51" s="30">
        <f>ROUND(E51-G51,2)</f>
        <v>3.33</v>
      </c>
    </row>
    <row r="52" spans="1:8" x14ac:dyDescent="0.25">
      <c r="A52" s="13" t="s">
        <v>37</v>
      </c>
      <c r="C52" s="30"/>
      <c r="E52" s="30"/>
    </row>
    <row r="53" spans="1:8" x14ac:dyDescent="0.25">
      <c r="A53" s="14" t="s">
        <v>38</v>
      </c>
      <c r="B53" s="14" t="s">
        <v>39</v>
      </c>
      <c r="C53" s="15">
        <v>15.27</v>
      </c>
      <c r="D53" s="14">
        <v>0.42280000000000001</v>
      </c>
      <c r="E53" s="30">
        <f>ROUND(C53*D53,2)</f>
        <v>6.46</v>
      </c>
      <c r="F53" s="16">
        <v>0</v>
      </c>
      <c r="G53" s="30">
        <f>ROUND(E53*F53,2)</f>
        <v>0</v>
      </c>
      <c r="H53" s="30">
        <f>ROUND(E53-G53,2)</f>
        <v>6.46</v>
      </c>
    </row>
    <row r="54" spans="1:8" x14ac:dyDescent="0.25">
      <c r="A54" s="14" t="s">
        <v>135</v>
      </c>
      <c r="B54" s="14" t="s">
        <v>39</v>
      </c>
      <c r="C54" s="15">
        <v>15.27</v>
      </c>
      <c r="D54" s="14">
        <v>0.17599999999999999</v>
      </c>
      <c r="E54" s="30">
        <f>ROUND(C54*D54,2)</f>
        <v>2.69</v>
      </c>
      <c r="F54" s="16">
        <v>0</v>
      </c>
      <c r="G54" s="30">
        <f>ROUND(E54*F54,2)</f>
        <v>0</v>
      </c>
      <c r="H54" s="30">
        <f>ROUND(E54-G54,2)</f>
        <v>2.69</v>
      </c>
    </row>
    <row r="55" spans="1:8" x14ac:dyDescent="0.25">
      <c r="A55" s="13" t="s">
        <v>40</v>
      </c>
      <c r="C55" s="30"/>
      <c r="E55" s="30"/>
    </row>
    <row r="56" spans="1:8" x14ac:dyDescent="0.25">
      <c r="A56" s="14" t="s">
        <v>41</v>
      </c>
      <c r="B56" s="14" t="s">
        <v>39</v>
      </c>
      <c r="C56" s="15">
        <v>9.06</v>
      </c>
      <c r="D56" s="14">
        <v>1.05</v>
      </c>
      <c r="E56" s="30">
        <f>ROUND(C56*D56,2)</f>
        <v>9.51</v>
      </c>
      <c r="F56" s="16">
        <v>0</v>
      </c>
      <c r="G56" s="30">
        <f>ROUND(E56*F56,2)</f>
        <v>0</v>
      </c>
      <c r="H56" s="30">
        <f>ROUND(E56-G56,2)</f>
        <v>9.51</v>
      </c>
    </row>
    <row r="57" spans="1:8" x14ac:dyDescent="0.25">
      <c r="A57" s="13" t="s">
        <v>43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0.25</v>
      </c>
      <c r="E58" s="30">
        <f>ROUND(C58*D58,2)</f>
        <v>2.27</v>
      </c>
      <c r="F58" s="16">
        <v>0</v>
      </c>
      <c r="G58" s="30">
        <f>ROUND(E58*F58,2)</f>
        <v>0</v>
      </c>
      <c r="H58" s="30">
        <f>ROUND(E58-G58,2)</f>
        <v>2.27</v>
      </c>
    </row>
    <row r="59" spans="1:8" x14ac:dyDescent="0.25">
      <c r="A59" s="14" t="s">
        <v>42</v>
      </c>
      <c r="B59" s="14" t="s">
        <v>39</v>
      </c>
      <c r="C59" s="15">
        <v>9.06</v>
      </c>
      <c r="D59" s="14">
        <v>7.8600000000000003E-2</v>
      </c>
      <c r="E59" s="30">
        <f>ROUND(C59*D59,2)</f>
        <v>0.71</v>
      </c>
      <c r="F59" s="16">
        <v>0</v>
      </c>
      <c r="G59" s="30">
        <f>ROUND(E59*F59,2)</f>
        <v>0</v>
      </c>
      <c r="H59" s="30">
        <f>ROUND(E59-G59,2)</f>
        <v>0.71</v>
      </c>
    </row>
    <row r="60" spans="1:8" x14ac:dyDescent="0.25">
      <c r="A60" s="13" t="s">
        <v>100</v>
      </c>
      <c r="C60" s="30"/>
      <c r="E60" s="30"/>
    </row>
    <row r="61" spans="1:8" x14ac:dyDescent="0.25">
      <c r="A61" s="14" t="s">
        <v>41</v>
      </c>
      <c r="B61" s="14" t="s">
        <v>39</v>
      </c>
      <c r="C61" s="15">
        <v>9.06</v>
      </c>
      <c r="D61" s="14">
        <v>0.7</v>
      </c>
      <c r="E61" s="30">
        <f>ROUND(C61*D61,2)</f>
        <v>6.34</v>
      </c>
      <c r="F61" s="16">
        <v>0</v>
      </c>
      <c r="G61" s="30">
        <f>ROUND(E61*F61,2)</f>
        <v>0</v>
      </c>
      <c r="H61" s="30">
        <f>ROUND(E61-G61,2)</f>
        <v>6.34</v>
      </c>
    </row>
    <row r="62" spans="1:8" x14ac:dyDescent="0.25">
      <c r="A62" s="14" t="s">
        <v>44</v>
      </c>
      <c r="B62" s="14" t="s">
        <v>39</v>
      </c>
      <c r="C62" s="15">
        <v>15.25</v>
      </c>
      <c r="D62" s="14">
        <v>0.53900000000000003</v>
      </c>
      <c r="E62" s="30">
        <f>ROUND(C62*D62,2)</f>
        <v>8.2200000000000006</v>
      </c>
      <c r="F62" s="16">
        <v>0</v>
      </c>
      <c r="G62" s="30">
        <f>ROUND(E62*F62,2)</f>
        <v>0</v>
      </c>
      <c r="H62" s="30">
        <f>ROUND(E62-G62,2)</f>
        <v>8.2200000000000006</v>
      </c>
    </row>
    <row r="63" spans="1:8" x14ac:dyDescent="0.25">
      <c r="A63" s="13" t="s">
        <v>45</v>
      </c>
      <c r="C63" s="30"/>
      <c r="E63" s="30"/>
    </row>
    <row r="64" spans="1:8" x14ac:dyDescent="0.25">
      <c r="A64" s="14" t="s">
        <v>38</v>
      </c>
      <c r="B64" s="14" t="s">
        <v>19</v>
      </c>
      <c r="C64" s="15">
        <v>2.36</v>
      </c>
      <c r="D64" s="14">
        <v>4.8970000000000002</v>
      </c>
      <c r="E64" s="30">
        <f>ROUND(C64*D64,2)</f>
        <v>11.56</v>
      </c>
      <c r="F64" s="16">
        <v>0</v>
      </c>
      <c r="G64" s="30">
        <f>ROUND(E64*F64,2)</f>
        <v>0</v>
      </c>
      <c r="H64" s="30">
        <f>ROUND(E64-G64,2)</f>
        <v>11.56</v>
      </c>
    </row>
    <row r="65" spans="1:8" x14ac:dyDescent="0.25">
      <c r="A65" s="14" t="s">
        <v>135</v>
      </c>
      <c r="B65" s="14" t="s">
        <v>19</v>
      </c>
      <c r="C65" s="15">
        <v>2.36</v>
      </c>
      <c r="D65" s="14">
        <v>2.9445000000000001</v>
      </c>
      <c r="E65" s="30">
        <f>ROUND(C65*D65,2)</f>
        <v>6.95</v>
      </c>
      <c r="F65" s="16">
        <v>0</v>
      </c>
      <c r="G65" s="30">
        <f>ROUND(E65*F65,2)</f>
        <v>0</v>
      </c>
      <c r="H65" s="30">
        <f>ROUND(E65-G65,2)</f>
        <v>6.95</v>
      </c>
    </row>
    <row r="66" spans="1:8" x14ac:dyDescent="0.25">
      <c r="A66" s="14" t="s">
        <v>196</v>
      </c>
      <c r="B66" s="14" t="s">
        <v>19</v>
      </c>
      <c r="C66" s="15">
        <v>2.36</v>
      </c>
      <c r="D66" s="14">
        <v>15.4779</v>
      </c>
      <c r="E66" s="30">
        <f>ROUND(C66*D66,2)</f>
        <v>36.53</v>
      </c>
      <c r="F66" s="16">
        <v>0</v>
      </c>
      <c r="G66" s="30">
        <f>ROUND(E66*F66,2)</f>
        <v>0</v>
      </c>
      <c r="H66" s="30">
        <f>ROUND(E66-G66,2)</f>
        <v>36.53</v>
      </c>
    </row>
    <row r="67" spans="1:8" x14ac:dyDescent="0.25">
      <c r="A67" s="13" t="s">
        <v>47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9.02</v>
      </c>
      <c r="D68" s="14">
        <v>1</v>
      </c>
      <c r="E68" s="30">
        <f>ROUND(C68*D68,2)</f>
        <v>9.02</v>
      </c>
      <c r="F68" s="16">
        <v>0</v>
      </c>
      <c r="G68" s="30">
        <f>ROUND(E68*F68,2)</f>
        <v>0</v>
      </c>
      <c r="H68" s="30">
        <f t="shared" ref="H68:H74" si="3">ROUND(E68-G68,2)</f>
        <v>9.02</v>
      </c>
    </row>
    <row r="69" spans="1:8" x14ac:dyDescent="0.25">
      <c r="A69" s="14" t="s">
        <v>38</v>
      </c>
      <c r="B69" s="14" t="s">
        <v>48</v>
      </c>
      <c r="C69" s="15">
        <v>3.28</v>
      </c>
      <c r="D69" s="14">
        <v>1</v>
      </c>
      <c r="E69" s="30">
        <f>ROUND(C69*D69,2)</f>
        <v>3.28</v>
      </c>
      <c r="F69" s="16">
        <v>0</v>
      </c>
      <c r="G69" s="30">
        <f>ROUND(E69*F69,2)</f>
        <v>0</v>
      </c>
      <c r="H69" s="30">
        <f t="shared" si="3"/>
        <v>3.28</v>
      </c>
    </row>
    <row r="70" spans="1:8" x14ac:dyDescent="0.25">
      <c r="A70" s="14" t="s">
        <v>135</v>
      </c>
      <c r="B70" s="14" t="s">
        <v>48</v>
      </c>
      <c r="C70" s="15">
        <v>7.58</v>
      </c>
      <c r="D70" s="14">
        <v>1</v>
      </c>
      <c r="E70" s="30">
        <f>ROUND(C70*D70,2)</f>
        <v>7.58</v>
      </c>
      <c r="F70" s="16">
        <v>0</v>
      </c>
      <c r="G70" s="30">
        <f>ROUND(E70*F70,2)</f>
        <v>0</v>
      </c>
      <c r="H70" s="30">
        <f t="shared" si="3"/>
        <v>7.58</v>
      </c>
    </row>
    <row r="71" spans="1:8" x14ac:dyDescent="0.25">
      <c r="A71" s="14" t="s">
        <v>196</v>
      </c>
      <c r="B71" s="14" t="s">
        <v>48</v>
      </c>
      <c r="C71" s="15">
        <v>11.8</v>
      </c>
      <c r="D71" s="14">
        <v>1</v>
      </c>
      <c r="E71" s="30">
        <f>ROUND(C71*D71,2)</f>
        <v>11.8</v>
      </c>
      <c r="F71" s="16">
        <v>0</v>
      </c>
      <c r="G71" s="30">
        <f>ROUND(E71*F71,2)</f>
        <v>0</v>
      </c>
      <c r="H71" s="30">
        <f t="shared" si="3"/>
        <v>11.8</v>
      </c>
    </row>
    <row r="72" spans="1:8" x14ac:dyDescent="0.25">
      <c r="A72" s="9" t="s">
        <v>49</v>
      </c>
      <c r="B72" s="9" t="s">
        <v>48</v>
      </c>
      <c r="C72" s="10">
        <v>10.38</v>
      </c>
      <c r="D72" s="9">
        <v>1</v>
      </c>
      <c r="E72" s="28">
        <f>ROUND(C72*D72,2)</f>
        <v>10.38</v>
      </c>
      <c r="F72" s="11">
        <v>0</v>
      </c>
      <c r="G72" s="28">
        <f>ROUND(E72*F72,2)</f>
        <v>0</v>
      </c>
      <c r="H72" s="28">
        <f t="shared" si="3"/>
        <v>10.38</v>
      </c>
    </row>
    <row r="73" spans="1:8" x14ac:dyDescent="0.25">
      <c r="A73" s="7" t="s">
        <v>50</v>
      </c>
      <c r="C73" s="30"/>
      <c r="E73" s="30">
        <f>SUM(E12:E72)</f>
        <v>793.08000000000015</v>
      </c>
      <c r="G73" s="12">
        <f>SUM(G12:G72)</f>
        <v>0</v>
      </c>
      <c r="H73" s="12">
        <f t="shared" si="3"/>
        <v>793.08</v>
      </c>
    </row>
    <row r="74" spans="1:8" x14ac:dyDescent="0.25">
      <c r="A74" s="7" t="s">
        <v>51</v>
      </c>
      <c r="C74" s="30"/>
      <c r="E74" s="30">
        <f>+E8-E73</f>
        <v>134.91999999999985</v>
      </c>
      <c r="G74" s="12">
        <f>+G8-G73</f>
        <v>0</v>
      </c>
      <c r="H74" s="12">
        <f t="shared" si="3"/>
        <v>134.91999999999999</v>
      </c>
    </row>
    <row r="75" spans="1:8" x14ac:dyDescent="0.25">
      <c r="A75" t="s">
        <v>12</v>
      </c>
      <c r="C75" s="30"/>
      <c r="E75" s="30"/>
    </row>
    <row r="76" spans="1:8" x14ac:dyDescent="0.25">
      <c r="A76" s="7" t="s">
        <v>52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17.48</v>
      </c>
      <c r="D77" s="14">
        <v>1</v>
      </c>
      <c r="E77" s="30">
        <f>ROUND(C77*D77,2)</f>
        <v>17.48</v>
      </c>
      <c r="F77" s="16">
        <v>0</v>
      </c>
      <c r="G77" s="30">
        <f>ROUND(E77*F77,2)</f>
        <v>0</v>
      </c>
      <c r="H77" s="30">
        <f t="shared" ref="H77:H83" si="4">ROUND(E77-G77,2)</f>
        <v>17.48</v>
      </c>
    </row>
    <row r="78" spans="1:8" x14ac:dyDescent="0.25">
      <c r="A78" s="14" t="s">
        <v>38</v>
      </c>
      <c r="B78" s="14" t="s">
        <v>48</v>
      </c>
      <c r="C78" s="15">
        <v>19.309999999999999</v>
      </c>
      <c r="D78" s="14">
        <v>1</v>
      </c>
      <c r="E78" s="30">
        <f>ROUND(C78*D78,2)</f>
        <v>19.309999999999999</v>
      </c>
      <c r="F78" s="16">
        <v>0</v>
      </c>
      <c r="G78" s="30">
        <f>ROUND(E78*F78,2)</f>
        <v>0</v>
      </c>
      <c r="H78" s="30">
        <f t="shared" si="4"/>
        <v>19.309999999999999</v>
      </c>
    </row>
    <row r="79" spans="1:8" x14ac:dyDescent="0.25">
      <c r="A79" s="14" t="s">
        <v>135</v>
      </c>
      <c r="B79" s="14" t="s">
        <v>48</v>
      </c>
      <c r="C79" s="15">
        <v>28.15</v>
      </c>
      <c r="D79" s="14">
        <v>1</v>
      </c>
      <c r="E79" s="30">
        <f>ROUND(C79*D79,2)</f>
        <v>28.15</v>
      </c>
      <c r="F79" s="16">
        <v>0</v>
      </c>
      <c r="G79" s="30">
        <f>ROUND(E79*F79,2)</f>
        <v>0</v>
      </c>
      <c r="H79" s="30">
        <f t="shared" si="4"/>
        <v>28.15</v>
      </c>
    </row>
    <row r="80" spans="1:8" x14ac:dyDescent="0.25">
      <c r="A80" s="9" t="s">
        <v>196</v>
      </c>
      <c r="B80" s="9" t="s">
        <v>48</v>
      </c>
      <c r="C80" s="10">
        <v>61.03</v>
      </c>
      <c r="D80" s="9">
        <v>1</v>
      </c>
      <c r="E80" s="28">
        <f>ROUND(C80*D80,2)</f>
        <v>61.03</v>
      </c>
      <c r="F80" s="11">
        <v>0</v>
      </c>
      <c r="G80" s="28">
        <f>ROUND(E80*F80,2)</f>
        <v>0</v>
      </c>
      <c r="H80" s="28">
        <f t="shared" si="4"/>
        <v>61.03</v>
      </c>
    </row>
    <row r="81" spans="1:8" x14ac:dyDescent="0.25">
      <c r="A81" s="7" t="s">
        <v>53</v>
      </c>
      <c r="C81" s="30"/>
      <c r="E81" s="30">
        <f>SUM(E77:E80)</f>
        <v>125.97</v>
      </c>
      <c r="G81" s="12">
        <f>SUM(G77:G80)</f>
        <v>0</v>
      </c>
      <c r="H81" s="12">
        <f t="shared" si="4"/>
        <v>125.97</v>
      </c>
    </row>
    <row r="82" spans="1:8" x14ac:dyDescent="0.25">
      <c r="A82" s="7" t="s">
        <v>54</v>
      </c>
      <c r="C82" s="30"/>
      <c r="E82" s="30">
        <f>+E73+E81</f>
        <v>919.05000000000018</v>
      </c>
      <c r="G82" s="12">
        <f>+G73+G81</f>
        <v>0</v>
      </c>
      <c r="H82" s="12">
        <f t="shared" si="4"/>
        <v>919.05</v>
      </c>
    </row>
    <row r="83" spans="1:8" x14ac:dyDescent="0.25">
      <c r="A83" s="7" t="s">
        <v>55</v>
      </c>
      <c r="C83" s="30"/>
      <c r="E83" s="30">
        <f>+E8-E82</f>
        <v>8.9499999999998181</v>
      </c>
      <c r="G83" s="12">
        <f>+G8-G82</f>
        <v>0</v>
      </c>
      <c r="H83" s="12">
        <f t="shared" si="4"/>
        <v>8.9499999999999993</v>
      </c>
    </row>
    <row r="84" spans="1:8" x14ac:dyDescent="0.25">
      <c r="A84" t="s">
        <v>120</v>
      </c>
      <c r="C84" s="30"/>
      <c r="E84" s="30"/>
    </row>
    <row r="85" spans="1:8" x14ac:dyDescent="0.25">
      <c r="A85" t="s">
        <v>403</v>
      </c>
      <c r="C85" s="30"/>
      <c r="E85" s="30"/>
    </row>
    <row r="86" spans="1:8" x14ac:dyDescent="0.25">
      <c r="C86" s="30"/>
      <c r="E86" s="30"/>
    </row>
    <row r="87" spans="1:8" x14ac:dyDescent="0.25">
      <c r="A87" s="7" t="s">
        <v>121</v>
      </c>
      <c r="C87" s="30"/>
      <c r="E87" s="30"/>
    </row>
    <row r="88" spans="1:8" x14ac:dyDescent="0.25">
      <c r="A88" s="7" t="s">
        <v>122</v>
      </c>
      <c r="C88" s="30"/>
      <c r="E88" s="30"/>
    </row>
    <row r="89" spans="1:8" x14ac:dyDescent="0.25">
      <c r="A89" s="7"/>
      <c r="C89" s="30"/>
      <c r="E89" s="30"/>
    </row>
    <row r="99" spans="1:5" x14ac:dyDescent="0.25">
      <c r="A99" s="7" t="s">
        <v>50</v>
      </c>
      <c r="E99" s="34">
        <f>VLOOKUP(A99,$A$1:$H$98,5,FALSE)</f>
        <v>793.08000000000015</v>
      </c>
    </row>
    <row r="100" spans="1:5" x14ac:dyDescent="0.25">
      <c r="A100" s="7" t="s">
        <v>301</v>
      </c>
      <c r="E100" s="34">
        <f>VLOOKUP(A100,$A$1:$H$98,5,FALSE)</f>
        <v>125.97</v>
      </c>
    </row>
    <row r="101" spans="1:5" x14ac:dyDescent="0.25">
      <c r="A101" s="7" t="s">
        <v>302</v>
      </c>
      <c r="E101" s="34">
        <f t="shared" ref="E101:E102" si="5">VLOOKUP(A101,$A$1:$H$98,5,FALSE)</f>
        <v>919.05000000000018</v>
      </c>
    </row>
    <row r="102" spans="1:5" x14ac:dyDescent="0.25">
      <c r="A102" s="7" t="s">
        <v>55</v>
      </c>
      <c r="E102" s="34">
        <f t="shared" si="5"/>
        <v>8.9499999999998181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8.9499999999998181</v>
      </c>
      <c r="E105" s="34">
        <f>E102</f>
        <v>8.9499999999998181</v>
      </c>
    </row>
    <row r="106" spans="1:5" x14ac:dyDescent="0.25">
      <c r="A106">
        <f>A107-Calculator!$B$15</f>
        <v>205</v>
      </c>
      <c r="B106">
        <f t="dataTable" ref="B106:B112" dt2D="0" dtr="0" r1="D7"/>
        <v>236.19999999999982</v>
      </c>
      <c r="D106">
        <f>D107-Calculator!$B$27</f>
        <v>145</v>
      </c>
      <c r="E106">
        <f t="dataTable" ref="E106:E112" dt2D="0" dtr="0" r1="D7" ca="1"/>
        <v>-66.800000000000182</v>
      </c>
    </row>
    <row r="107" spans="1:5" x14ac:dyDescent="0.25">
      <c r="A107">
        <f>A108-Calculator!$B$15</f>
        <v>210</v>
      </c>
      <c r="B107">
        <v>261.44999999999982</v>
      </c>
      <c r="D107">
        <f>D108-Calculator!$B$27</f>
        <v>150</v>
      </c>
      <c r="E107">
        <v>-41.550000000000182</v>
      </c>
    </row>
    <row r="108" spans="1:5" x14ac:dyDescent="0.25">
      <c r="A108">
        <f>A109-Calculator!$B$15</f>
        <v>215</v>
      </c>
      <c r="B108">
        <v>286.69999999999982</v>
      </c>
      <c r="D108">
        <f>D109-Calculator!$B$27</f>
        <v>155</v>
      </c>
      <c r="E108">
        <v>-16.300000000000182</v>
      </c>
    </row>
    <row r="109" spans="1:5" x14ac:dyDescent="0.25">
      <c r="A109">
        <f>Calculator!B10</f>
        <v>220</v>
      </c>
      <c r="B109">
        <v>311.94999999999982</v>
      </c>
      <c r="D109">
        <f>Calculator!B22</f>
        <v>160</v>
      </c>
      <c r="E109">
        <v>8.9499999999998181</v>
      </c>
    </row>
    <row r="110" spans="1:5" x14ac:dyDescent="0.25">
      <c r="A110">
        <f>A109+Calculator!$B$15</f>
        <v>225</v>
      </c>
      <c r="B110">
        <v>337.19999999999982</v>
      </c>
      <c r="D110">
        <f>D109+Calculator!$B$27</f>
        <v>165</v>
      </c>
      <c r="E110">
        <v>34.199999999999818</v>
      </c>
    </row>
    <row r="111" spans="1:5" x14ac:dyDescent="0.25">
      <c r="A111">
        <f>A110+Calculator!$B$15</f>
        <v>230</v>
      </c>
      <c r="B111">
        <v>362.44999999999982</v>
      </c>
      <c r="D111">
        <f>D110+Calculator!$B$27</f>
        <v>170</v>
      </c>
      <c r="E111">
        <v>59.449999999999818</v>
      </c>
    </row>
    <row r="112" spans="1:5" x14ac:dyDescent="0.25">
      <c r="A112">
        <f>A111+Calculator!$B$15</f>
        <v>235</v>
      </c>
      <c r="B112">
        <v>387.69999999999982</v>
      </c>
      <c r="D112">
        <f>D111+Calculator!$B$27</f>
        <v>175</v>
      </c>
      <c r="E112">
        <v>84.699999999999818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BDAA-4171-45B7-9CBA-8FFB43159E51}">
  <dimension ref="A1:H112"/>
  <sheetViews>
    <sheetView topLeftCell="A100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331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3.5</v>
      </c>
      <c r="E12" s="30">
        <f>ROUND(C12*D12,2)</f>
        <v>24.5</v>
      </c>
      <c r="F12" s="16">
        <v>0</v>
      </c>
      <c r="G12" s="30">
        <f>ROUND(E12*F12,2)</f>
        <v>0</v>
      </c>
      <c r="H12" s="30">
        <f>ROUND(E12-G12,2)</f>
        <v>24.5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3.3220000000000001</v>
      </c>
      <c r="E18" s="30">
        <f>ROUND(C18*D18,2)</f>
        <v>95.11</v>
      </c>
      <c r="F18" s="16">
        <v>0</v>
      </c>
      <c r="G18" s="30">
        <f>ROUND(E18*F18,2)</f>
        <v>0</v>
      </c>
      <c r="H18" s="30">
        <f>ROUND(E18-G18,2)</f>
        <v>95.11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0.8</v>
      </c>
      <c r="E19" s="30">
        <f>ROUND(C19*D19,2)</f>
        <v>10.34</v>
      </c>
      <c r="F19" s="16">
        <v>0</v>
      </c>
      <c r="G19" s="30">
        <f>ROUND(E19*F19,2)</f>
        <v>0</v>
      </c>
      <c r="H19" s="30">
        <f>ROUND(E19-G19,2)</f>
        <v>10.34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80</v>
      </c>
      <c r="E21" s="30">
        <f t="shared" ref="E21:E28" si="0">ROUND(C21*D21,2)</f>
        <v>8.8000000000000007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8.8000000000000007</v>
      </c>
    </row>
    <row r="22" spans="1:8" x14ac:dyDescent="0.25">
      <c r="A22" s="14" t="s">
        <v>139</v>
      </c>
      <c r="B22" s="14" t="s">
        <v>26</v>
      </c>
      <c r="C22" s="15">
        <v>2.64</v>
      </c>
      <c r="D22" s="14">
        <v>2</v>
      </c>
      <c r="E22" s="30">
        <f t="shared" si="0"/>
        <v>5.28</v>
      </c>
      <c r="F22" s="16">
        <v>0</v>
      </c>
      <c r="G22" s="30">
        <f t="shared" si="1"/>
        <v>0</v>
      </c>
      <c r="H22" s="30">
        <f t="shared" si="2"/>
        <v>5.28</v>
      </c>
    </row>
    <row r="23" spans="1:8" x14ac:dyDescent="0.25">
      <c r="A23" s="14" t="s">
        <v>175</v>
      </c>
      <c r="B23" s="14" t="s">
        <v>26</v>
      </c>
      <c r="C23" s="15">
        <v>18</v>
      </c>
      <c r="D23" s="14">
        <v>1</v>
      </c>
      <c r="E23" s="30">
        <f t="shared" si="0"/>
        <v>18</v>
      </c>
      <c r="F23" s="16">
        <v>0</v>
      </c>
      <c r="G23" s="30">
        <f t="shared" si="1"/>
        <v>0</v>
      </c>
      <c r="H23" s="30">
        <f t="shared" si="2"/>
        <v>18</v>
      </c>
    </row>
    <row r="24" spans="1:8" x14ac:dyDescent="0.25">
      <c r="A24" s="14" t="s">
        <v>176</v>
      </c>
      <c r="B24" s="14" t="s">
        <v>18</v>
      </c>
      <c r="C24" s="15">
        <v>5.99</v>
      </c>
      <c r="D24" s="14">
        <v>2</v>
      </c>
      <c r="E24" s="30">
        <f t="shared" si="0"/>
        <v>11.98</v>
      </c>
      <c r="F24" s="16">
        <v>0</v>
      </c>
      <c r="G24" s="30">
        <f t="shared" si="1"/>
        <v>0</v>
      </c>
      <c r="H24" s="30">
        <f t="shared" si="2"/>
        <v>11.98</v>
      </c>
    </row>
    <row r="25" spans="1:8" x14ac:dyDescent="0.25">
      <c r="A25" s="14" t="s">
        <v>332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178</v>
      </c>
      <c r="B26" s="14" t="s">
        <v>26</v>
      </c>
      <c r="C26" s="15">
        <v>14.83</v>
      </c>
      <c r="D26" s="14">
        <v>2</v>
      </c>
      <c r="E26" s="30">
        <f t="shared" si="0"/>
        <v>29.66</v>
      </c>
      <c r="F26" s="16">
        <v>0</v>
      </c>
      <c r="G26" s="30">
        <f t="shared" si="1"/>
        <v>0</v>
      </c>
      <c r="H26" s="30">
        <f t="shared" si="2"/>
        <v>29.66</v>
      </c>
    </row>
    <row r="27" spans="1:8" x14ac:dyDescent="0.25">
      <c r="A27" s="14" t="s">
        <v>209</v>
      </c>
      <c r="B27" s="14" t="s">
        <v>18</v>
      </c>
      <c r="C27" s="15">
        <v>5.79</v>
      </c>
      <c r="D27" s="14">
        <v>1.5</v>
      </c>
      <c r="E27" s="30">
        <f t="shared" si="0"/>
        <v>8.69</v>
      </c>
      <c r="F27" s="16">
        <v>0</v>
      </c>
      <c r="G27" s="30">
        <f t="shared" si="1"/>
        <v>0</v>
      </c>
      <c r="H27" s="30">
        <f t="shared" si="2"/>
        <v>8.69</v>
      </c>
    </row>
    <row r="28" spans="1:8" x14ac:dyDescent="0.25">
      <c r="A28" s="14" t="s">
        <v>180</v>
      </c>
      <c r="B28" s="14" t="s">
        <v>18</v>
      </c>
      <c r="C28" s="15">
        <v>2.56</v>
      </c>
      <c r="D28" s="14">
        <v>7.5</v>
      </c>
      <c r="E28" s="30">
        <f t="shared" si="0"/>
        <v>19.2</v>
      </c>
      <c r="F28" s="16">
        <v>0</v>
      </c>
      <c r="G28" s="30">
        <f t="shared" si="1"/>
        <v>0</v>
      </c>
      <c r="H28" s="30">
        <f t="shared" si="2"/>
        <v>19.2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181</v>
      </c>
      <c r="B30" s="14" t="s">
        <v>18</v>
      </c>
      <c r="C30" s="15">
        <v>2.74</v>
      </c>
      <c r="D30" s="14">
        <v>3</v>
      </c>
      <c r="E30" s="30">
        <f>ROUND(C30*D30,2)</f>
        <v>8.2200000000000006</v>
      </c>
      <c r="F30" s="16">
        <v>0</v>
      </c>
      <c r="G30" s="30">
        <f>ROUND(E30*F30,2)</f>
        <v>0</v>
      </c>
      <c r="H30" s="30">
        <f>ROUND(E30-G30,2)</f>
        <v>8.2200000000000006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333</v>
      </c>
      <c r="B32" s="14" t="s">
        <v>29</v>
      </c>
      <c r="C32" s="15">
        <v>7.37</v>
      </c>
      <c r="D32" s="14">
        <v>23</v>
      </c>
      <c r="E32" s="30">
        <f>ROUND(C32*D32,2)</f>
        <v>169.51</v>
      </c>
      <c r="F32" s="16">
        <v>0</v>
      </c>
      <c r="G32" s="30">
        <f>ROUND(E32*F32,2)</f>
        <v>0</v>
      </c>
      <c r="H32" s="30">
        <f>ROUND(E32-G32,2)</f>
        <v>169.51</v>
      </c>
    </row>
    <row r="33" spans="1:8" x14ac:dyDescent="0.25">
      <c r="A33" s="14" t="s">
        <v>334</v>
      </c>
      <c r="B33" s="14" t="s">
        <v>29</v>
      </c>
      <c r="C33" s="15">
        <v>2.67</v>
      </c>
      <c r="D33" s="14">
        <v>4.25</v>
      </c>
      <c r="E33" s="30">
        <f>ROUND(C33*D33,2)</f>
        <v>11.35</v>
      </c>
      <c r="F33" s="16">
        <v>0</v>
      </c>
      <c r="G33" s="30">
        <f>ROUND(E33*F33,2)</f>
        <v>0</v>
      </c>
      <c r="H33" s="30">
        <f>ROUND(E33-G33,2)</f>
        <v>11.35</v>
      </c>
    </row>
    <row r="34" spans="1:8" x14ac:dyDescent="0.25">
      <c r="A34" s="14" t="s">
        <v>183</v>
      </c>
      <c r="B34" s="14" t="s">
        <v>184</v>
      </c>
      <c r="C34" s="15">
        <v>0.28999999999999998</v>
      </c>
      <c r="D34" s="14">
        <v>4.25</v>
      </c>
      <c r="E34" s="30">
        <f>ROUND(C34*D34,2)</f>
        <v>1.23</v>
      </c>
      <c r="F34" s="16">
        <v>0</v>
      </c>
      <c r="G34" s="30">
        <f>ROUND(E34*F34,2)</f>
        <v>0</v>
      </c>
      <c r="H34" s="30">
        <f>ROUND(E34-G34,2)</f>
        <v>1.23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187</v>
      </c>
      <c r="B36" s="14" t="s">
        <v>26</v>
      </c>
      <c r="C36" s="15">
        <v>4.38</v>
      </c>
      <c r="D36" s="14">
        <v>1.5</v>
      </c>
      <c r="E36" s="30">
        <f>ROUND(C36*D36,2)</f>
        <v>6.57</v>
      </c>
      <c r="F36" s="16">
        <v>0</v>
      </c>
      <c r="G36" s="30">
        <f>ROUND(E36*F36,2)</f>
        <v>0</v>
      </c>
      <c r="H36" s="30">
        <f>ROUND(E36-G36,2)</f>
        <v>6.57</v>
      </c>
    </row>
    <row r="37" spans="1:8" x14ac:dyDescent="0.25">
      <c r="A37" s="14" t="s">
        <v>186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189</v>
      </c>
      <c r="B38" s="14" t="s">
        <v>26</v>
      </c>
      <c r="C38" s="15">
        <v>2.86</v>
      </c>
      <c r="D38" s="14">
        <v>4</v>
      </c>
      <c r="E38" s="30">
        <f>ROUND(C38*D38,2)</f>
        <v>11.44</v>
      </c>
      <c r="F38" s="16">
        <v>0</v>
      </c>
      <c r="G38" s="30">
        <f>ROUND(E38*F38,2)</f>
        <v>0</v>
      </c>
      <c r="H38" s="30">
        <f>ROUND(E38-G38,2)</f>
        <v>11.44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190</v>
      </c>
      <c r="B40" s="14" t="s">
        <v>21</v>
      </c>
      <c r="C40" s="15">
        <v>7.5</v>
      </c>
      <c r="D40" s="14">
        <v>4.3220000000000001</v>
      </c>
      <c r="E40" s="30">
        <f>ROUND(C40*D40,2)</f>
        <v>32.42</v>
      </c>
      <c r="F40" s="16">
        <v>0</v>
      </c>
      <c r="G40" s="30">
        <f>ROUND(E40*F40,2)</f>
        <v>0</v>
      </c>
      <c r="H40" s="30">
        <f>ROUND(E40-G40,2)</f>
        <v>32.42</v>
      </c>
    </row>
    <row r="41" spans="1:8" x14ac:dyDescent="0.25">
      <c r="A41" s="13" t="s">
        <v>132</v>
      </c>
      <c r="C41" s="30"/>
      <c r="E41" s="30"/>
    </row>
    <row r="42" spans="1:8" x14ac:dyDescent="0.25">
      <c r="A42" s="14" t="s">
        <v>191</v>
      </c>
      <c r="B42" s="14" t="s">
        <v>125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192</v>
      </c>
      <c r="C43" s="30"/>
      <c r="E43" s="30"/>
    </row>
    <row r="44" spans="1:8" x14ac:dyDescent="0.25">
      <c r="A44" s="14" t="s">
        <v>193</v>
      </c>
      <c r="B44" s="14" t="s">
        <v>125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  <c r="C45" s="30"/>
      <c r="E45" s="30"/>
    </row>
    <row r="46" spans="1:8" x14ac:dyDescent="0.25">
      <c r="A46" s="14" t="s">
        <v>194</v>
      </c>
      <c r="B46" s="14" t="s">
        <v>48</v>
      </c>
      <c r="C46" s="15">
        <v>4.5</v>
      </c>
      <c r="D46" s="14">
        <v>1</v>
      </c>
      <c r="E46" s="30">
        <f>ROUND(C46*D46,2)</f>
        <v>4.5</v>
      </c>
      <c r="F46" s="16">
        <v>0</v>
      </c>
      <c r="G46" s="30">
        <f>ROUND(E46*F46,2)</f>
        <v>0</v>
      </c>
      <c r="H46" s="30">
        <f>ROUND(E46-G46,2)</f>
        <v>4.5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195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0.54759999999999998</v>
      </c>
      <c r="E52" s="30">
        <f>ROUND(C52*D52,2)</f>
        <v>8.36</v>
      </c>
      <c r="F52" s="16">
        <v>0</v>
      </c>
      <c r="G52" s="30">
        <f>ROUND(E52*F52,2)</f>
        <v>0</v>
      </c>
      <c r="H52" s="30">
        <f>ROUND(E52-G52,2)</f>
        <v>8.36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0.17599999999999999</v>
      </c>
      <c r="E53" s="30">
        <f>ROUND(C53*D53,2)</f>
        <v>2.69</v>
      </c>
      <c r="F53" s="16">
        <v>0</v>
      </c>
      <c r="G53" s="30">
        <f>ROUND(E53*F53,2)</f>
        <v>0</v>
      </c>
      <c r="H53" s="30">
        <f>ROUND(E53-G53,2)</f>
        <v>2.69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3.5249999999999999</v>
      </c>
      <c r="E55" s="30">
        <f>ROUND(C55*D55,2)</f>
        <v>31.94</v>
      </c>
      <c r="F55" s="16">
        <v>0</v>
      </c>
      <c r="G55" s="30">
        <f>ROUND(E55*F55,2)</f>
        <v>0</v>
      </c>
      <c r="H55" s="30">
        <f>ROUND(E55-G55,2)</f>
        <v>31.94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15.25</v>
      </c>
      <c r="D61" s="14">
        <v>0.53900000000000003</v>
      </c>
      <c r="E61" s="30">
        <f>ROUND(C61*D61,2)</f>
        <v>8.2200000000000006</v>
      </c>
      <c r="F61" s="16">
        <v>0</v>
      </c>
      <c r="G61" s="30">
        <f>ROUND(E61*F61,2)</f>
        <v>0</v>
      </c>
      <c r="H61" s="30">
        <f>ROUND(E61-G61,2)</f>
        <v>8.2200000000000006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2.36</v>
      </c>
      <c r="D63" s="14">
        <v>5.9885999999999999</v>
      </c>
      <c r="E63" s="30">
        <f>ROUND(C63*D63,2)</f>
        <v>14.13</v>
      </c>
      <c r="F63" s="16">
        <v>0</v>
      </c>
      <c r="G63" s="30">
        <f>ROUND(E63*F63,2)</f>
        <v>0</v>
      </c>
      <c r="H63" s="30">
        <f>ROUND(E63-G63,2)</f>
        <v>14.13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2.9445000000000001</v>
      </c>
      <c r="E64" s="30">
        <f>ROUND(C64*D64,2)</f>
        <v>6.95</v>
      </c>
      <c r="F64" s="16">
        <v>0</v>
      </c>
      <c r="G64" s="30">
        <f>ROUND(E64*F64,2)</f>
        <v>0</v>
      </c>
      <c r="H64" s="30">
        <f>ROUND(E64-G64,2)</f>
        <v>6.95</v>
      </c>
    </row>
    <row r="65" spans="1:8" x14ac:dyDescent="0.25">
      <c r="A65" s="14" t="s">
        <v>196</v>
      </c>
      <c r="B65" s="14" t="s">
        <v>19</v>
      </c>
      <c r="C65" s="15">
        <v>2.36</v>
      </c>
      <c r="D65" s="14">
        <v>26.8827</v>
      </c>
      <c r="E65" s="30">
        <f>ROUND(C65*D65,2)</f>
        <v>63.44</v>
      </c>
      <c r="F65" s="16">
        <v>0</v>
      </c>
      <c r="G65" s="30">
        <f>ROUND(E65*F65,2)</f>
        <v>0</v>
      </c>
      <c r="H65" s="30">
        <f>ROUND(E65-G65,2)</f>
        <v>63.44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9.18</v>
      </c>
      <c r="D67" s="14">
        <v>1</v>
      </c>
      <c r="E67" s="30">
        <f>ROUND(C67*D67,2)</f>
        <v>9.18</v>
      </c>
      <c r="F67" s="16">
        <v>0</v>
      </c>
      <c r="G67" s="30">
        <f>ROUND(E67*F67,2)</f>
        <v>0</v>
      </c>
      <c r="H67" s="30">
        <f t="shared" ref="H67:H73" si="3">ROUND(E67-G67,2)</f>
        <v>9.18</v>
      </c>
    </row>
    <row r="68" spans="1:8" x14ac:dyDescent="0.25">
      <c r="A68" s="14" t="s">
        <v>38</v>
      </c>
      <c r="B68" s="14" t="s">
        <v>48</v>
      </c>
      <c r="C68" s="15">
        <v>3.91</v>
      </c>
      <c r="D68" s="14">
        <v>1</v>
      </c>
      <c r="E68" s="30">
        <f>ROUND(C68*D68,2)</f>
        <v>3.91</v>
      </c>
      <c r="F68" s="16">
        <v>0</v>
      </c>
      <c r="G68" s="30">
        <f>ROUND(E68*F68,2)</f>
        <v>0</v>
      </c>
      <c r="H68" s="30">
        <f t="shared" si="3"/>
        <v>3.91</v>
      </c>
    </row>
    <row r="69" spans="1:8" x14ac:dyDescent="0.25">
      <c r="A69" s="14" t="s">
        <v>135</v>
      </c>
      <c r="B69" s="14" t="s">
        <v>48</v>
      </c>
      <c r="C69" s="15">
        <v>7.58</v>
      </c>
      <c r="D69" s="14">
        <v>1</v>
      </c>
      <c r="E69" s="30">
        <f>ROUND(C69*D69,2)</f>
        <v>7.58</v>
      </c>
      <c r="F69" s="16">
        <v>0</v>
      </c>
      <c r="G69" s="30">
        <f>ROUND(E69*F69,2)</f>
        <v>0</v>
      </c>
      <c r="H69" s="30">
        <f t="shared" si="3"/>
        <v>7.58</v>
      </c>
    </row>
    <row r="70" spans="1:8" x14ac:dyDescent="0.25">
      <c r="A70" s="14" t="s">
        <v>196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12.55</v>
      </c>
      <c r="D71" s="9">
        <v>1</v>
      </c>
      <c r="E71" s="28">
        <f>ROUND(C71*D71,2)</f>
        <v>12.55</v>
      </c>
      <c r="F71" s="11">
        <v>0</v>
      </c>
      <c r="G71" s="28">
        <f>ROUND(E71*F71,2)</f>
        <v>0</v>
      </c>
      <c r="H71" s="28">
        <f t="shared" si="3"/>
        <v>12.55</v>
      </c>
    </row>
    <row r="72" spans="1:8" x14ac:dyDescent="0.25">
      <c r="A72" s="7" t="s">
        <v>50</v>
      </c>
      <c r="C72" s="30"/>
      <c r="E72" s="30">
        <f>SUM(E12:E71)</f>
        <v>903.56000000000029</v>
      </c>
      <c r="G72" s="12">
        <f>SUM(G12:G71)</f>
        <v>0</v>
      </c>
      <c r="H72" s="12">
        <f t="shared" si="3"/>
        <v>903.56</v>
      </c>
    </row>
    <row r="73" spans="1:8" x14ac:dyDescent="0.25">
      <c r="A73" s="7" t="s">
        <v>51</v>
      </c>
      <c r="C73" s="30"/>
      <c r="E73" s="30">
        <f>+E8-E72</f>
        <v>24.439999999999714</v>
      </c>
      <c r="G73" s="12">
        <f>+G8-G72</f>
        <v>0</v>
      </c>
      <c r="H73" s="12">
        <f t="shared" si="3"/>
        <v>24.44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18.18</v>
      </c>
      <c r="D76" s="14">
        <v>1</v>
      </c>
      <c r="E76" s="30">
        <f>ROUND(C76*D76,2)</f>
        <v>18.18</v>
      </c>
      <c r="F76" s="16">
        <v>0</v>
      </c>
      <c r="G76" s="30">
        <f>ROUND(E76*F76,2)</f>
        <v>0</v>
      </c>
      <c r="H76" s="30">
        <f t="shared" ref="H76:H82" si="4">ROUND(E76-G76,2)</f>
        <v>18.18</v>
      </c>
    </row>
    <row r="77" spans="1:8" x14ac:dyDescent="0.25">
      <c r="A77" s="14" t="s">
        <v>38</v>
      </c>
      <c r="B77" s="14" t="s">
        <v>48</v>
      </c>
      <c r="C77" s="15">
        <v>23.08</v>
      </c>
      <c r="D77" s="14">
        <v>1</v>
      </c>
      <c r="E77" s="30">
        <f>ROUND(C77*D77,2)</f>
        <v>23.08</v>
      </c>
      <c r="F77" s="16">
        <v>0</v>
      </c>
      <c r="G77" s="30">
        <f>ROUND(E77*F77,2)</f>
        <v>0</v>
      </c>
      <c r="H77" s="30">
        <f t="shared" si="4"/>
        <v>23.08</v>
      </c>
    </row>
    <row r="78" spans="1:8" x14ac:dyDescent="0.25">
      <c r="A78" s="14" t="s">
        <v>135</v>
      </c>
      <c r="B78" s="14" t="s">
        <v>48</v>
      </c>
      <c r="C78" s="15">
        <v>28.15</v>
      </c>
      <c r="D78" s="14">
        <v>1</v>
      </c>
      <c r="E78" s="30">
        <f>ROUND(C78*D78,2)</f>
        <v>28.15</v>
      </c>
      <c r="F78" s="16">
        <v>0</v>
      </c>
      <c r="G78" s="30">
        <f>ROUND(E78*F78,2)</f>
        <v>0</v>
      </c>
      <c r="H78" s="30">
        <f t="shared" si="4"/>
        <v>28.15</v>
      </c>
    </row>
    <row r="79" spans="1:8" x14ac:dyDescent="0.25">
      <c r="A79" s="9" t="s">
        <v>196</v>
      </c>
      <c r="B79" s="9" t="s">
        <v>48</v>
      </c>
      <c r="C79" s="10">
        <v>40.090000000000003</v>
      </c>
      <c r="D79" s="9">
        <v>1</v>
      </c>
      <c r="E79" s="28">
        <f>ROUND(C79*D79,2)</f>
        <v>40.090000000000003</v>
      </c>
      <c r="F79" s="11">
        <v>0</v>
      </c>
      <c r="G79" s="28">
        <f>ROUND(E79*F79,2)</f>
        <v>0</v>
      </c>
      <c r="H79" s="28">
        <f t="shared" si="4"/>
        <v>40.090000000000003</v>
      </c>
    </row>
    <row r="80" spans="1:8" x14ac:dyDescent="0.25">
      <c r="A80" s="7" t="s">
        <v>53</v>
      </c>
      <c r="C80" s="30"/>
      <c r="E80" s="30">
        <f>SUM(E76:E79)</f>
        <v>109.5</v>
      </c>
      <c r="G80" s="12">
        <f>SUM(G76:G79)</f>
        <v>0</v>
      </c>
      <c r="H80" s="12">
        <f t="shared" si="4"/>
        <v>109.5</v>
      </c>
    </row>
    <row r="81" spans="1:8" x14ac:dyDescent="0.25">
      <c r="A81" s="7" t="s">
        <v>54</v>
      </c>
      <c r="C81" s="30"/>
      <c r="E81" s="30">
        <f>+E72+E80</f>
        <v>1013.0600000000003</v>
      </c>
      <c r="G81" s="12">
        <f>+G72+G80</f>
        <v>0</v>
      </c>
      <c r="H81" s="12">
        <f t="shared" si="4"/>
        <v>1013.06</v>
      </c>
    </row>
    <row r="82" spans="1:8" x14ac:dyDescent="0.25">
      <c r="A82" s="7" t="s">
        <v>55</v>
      </c>
      <c r="C82" s="30"/>
      <c r="E82" s="30">
        <f>+E8-E81</f>
        <v>-85.060000000000286</v>
      </c>
      <c r="G82" s="12">
        <f>+G8-G81</f>
        <v>0</v>
      </c>
      <c r="H82" s="12">
        <f t="shared" si="4"/>
        <v>-85.06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403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903.56000000000029</v>
      </c>
    </row>
    <row r="100" spans="1:5" x14ac:dyDescent="0.25">
      <c r="A100" s="7" t="s">
        <v>301</v>
      </c>
      <c r="E100" s="34">
        <f>VLOOKUP(A100,$A$1:$H$98,5,FALSE)</f>
        <v>109.5</v>
      </c>
    </row>
    <row r="101" spans="1:5" x14ac:dyDescent="0.25">
      <c r="A101" s="7" t="s">
        <v>302</v>
      </c>
      <c r="E101" s="34">
        <f t="shared" ref="E101:E102" si="5">VLOOKUP(A101,$A$1:$H$98,5,FALSE)</f>
        <v>1013.0600000000003</v>
      </c>
    </row>
    <row r="102" spans="1:5" x14ac:dyDescent="0.25">
      <c r="A102" s="7" t="s">
        <v>55</v>
      </c>
      <c r="E102" s="34">
        <f t="shared" si="5"/>
        <v>-85.060000000000286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-85.060000000000286</v>
      </c>
      <c r="E105" s="34">
        <f>E102</f>
        <v>-85.060000000000286</v>
      </c>
    </row>
    <row r="106" spans="1:5" x14ac:dyDescent="0.25">
      <c r="A106">
        <f>A107-Calculator!$B$15</f>
        <v>205</v>
      </c>
      <c r="B106">
        <f t="dataTable" ref="B106:B112" dt2D="0" dtr="0" r1="D7"/>
        <v>142.1899999999996</v>
      </c>
      <c r="D106">
        <f>D107-Calculator!$B$27</f>
        <v>145</v>
      </c>
      <c r="E106">
        <f t="dataTable" ref="E106:E112" dt2D="0" dtr="0" r1="D7" ca="1"/>
        <v>-160.81000000000029</v>
      </c>
    </row>
    <row r="107" spans="1:5" x14ac:dyDescent="0.25">
      <c r="A107">
        <f>A108-Calculator!$B$15</f>
        <v>210</v>
      </c>
      <c r="B107">
        <v>167.4399999999996</v>
      </c>
      <c r="D107">
        <f>D108-Calculator!$B$27</f>
        <v>150</v>
      </c>
      <c r="E107">
        <v>-135.56000000000029</v>
      </c>
    </row>
    <row r="108" spans="1:5" x14ac:dyDescent="0.25">
      <c r="A108">
        <f>A109-Calculator!$B$15</f>
        <v>215</v>
      </c>
      <c r="B108">
        <v>192.6899999999996</v>
      </c>
      <c r="D108">
        <f>D109-Calculator!$B$27</f>
        <v>155</v>
      </c>
      <c r="E108">
        <v>-110.31000000000029</v>
      </c>
    </row>
    <row r="109" spans="1:5" x14ac:dyDescent="0.25">
      <c r="A109">
        <f>Calculator!B10</f>
        <v>220</v>
      </c>
      <c r="B109">
        <v>217.9399999999996</v>
      </c>
      <c r="D109">
        <f>Calculator!B22</f>
        <v>160</v>
      </c>
      <c r="E109">
        <v>-85.060000000000286</v>
      </c>
    </row>
    <row r="110" spans="1:5" x14ac:dyDescent="0.25">
      <c r="A110">
        <f>A109+Calculator!$B$15</f>
        <v>225</v>
      </c>
      <c r="B110">
        <v>243.1899999999996</v>
      </c>
      <c r="D110">
        <f>D109+Calculator!$B$27</f>
        <v>165</v>
      </c>
      <c r="E110">
        <v>-59.810000000000286</v>
      </c>
    </row>
    <row r="111" spans="1:5" x14ac:dyDescent="0.25">
      <c r="A111">
        <f>A110+Calculator!$B$15</f>
        <v>230</v>
      </c>
      <c r="B111">
        <v>268.4399999999996</v>
      </c>
      <c r="D111">
        <f>D110+Calculator!$B$27</f>
        <v>170</v>
      </c>
      <c r="E111">
        <v>-34.560000000000286</v>
      </c>
    </row>
    <row r="112" spans="1:5" x14ac:dyDescent="0.25">
      <c r="A112">
        <f>A111+Calculator!$B$15</f>
        <v>235</v>
      </c>
      <c r="B112">
        <v>293.6899999999996</v>
      </c>
      <c r="D112">
        <f>D111+Calculator!$B$27</f>
        <v>175</v>
      </c>
      <c r="E112">
        <v>-9.3100000000004002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D4A4-CBE9-42F9-95C2-0573A740F2B5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233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335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3.5</v>
      </c>
      <c r="E12" s="30">
        <f>ROUND(C12*D12,2)</f>
        <v>24.5</v>
      </c>
      <c r="F12" s="16">
        <v>0</v>
      </c>
      <c r="G12" s="30">
        <f>ROUND(E12*F12,2)</f>
        <v>0</v>
      </c>
      <c r="H12" s="30">
        <f>ROUND(E12-G12,2)</f>
        <v>24.5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3.3220000000000001</v>
      </c>
      <c r="E18" s="30">
        <f>ROUND(C18*D18,2)</f>
        <v>95.11</v>
      </c>
      <c r="F18" s="16">
        <v>0</v>
      </c>
      <c r="G18" s="30">
        <f>ROUND(E18*F18,2)</f>
        <v>0</v>
      </c>
      <c r="H18" s="30">
        <f>ROUND(E18-G18,2)</f>
        <v>95.11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0.8</v>
      </c>
      <c r="E19" s="30">
        <f>ROUND(C19*D19,2)</f>
        <v>10.34</v>
      </c>
      <c r="F19" s="16">
        <v>0</v>
      </c>
      <c r="G19" s="30">
        <f>ROUND(E19*F19,2)</f>
        <v>0</v>
      </c>
      <c r="H19" s="30">
        <f>ROUND(E19-G19,2)</f>
        <v>10.34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80</v>
      </c>
      <c r="E21" s="30">
        <f t="shared" ref="E21:E28" si="0">ROUND(C21*D21,2)</f>
        <v>8.8000000000000007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8.8000000000000007</v>
      </c>
    </row>
    <row r="22" spans="1:8" x14ac:dyDescent="0.25">
      <c r="A22" s="14" t="s">
        <v>139</v>
      </c>
      <c r="B22" s="14" t="s">
        <v>26</v>
      </c>
      <c r="C22" s="15">
        <v>2.64</v>
      </c>
      <c r="D22" s="14">
        <v>2</v>
      </c>
      <c r="E22" s="30">
        <f t="shared" si="0"/>
        <v>5.28</v>
      </c>
      <c r="F22" s="16">
        <v>0</v>
      </c>
      <c r="G22" s="30">
        <f t="shared" si="1"/>
        <v>0</v>
      </c>
      <c r="H22" s="30">
        <f t="shared" si="2"/>
        <v>5.28</v>
      </c>
    </row>
    <row r="23" spans="1:8" x14ac:dyDescent="0.25">
      <c r="A23" s="14" t="s">
        <v>175</v>
      </c>
      <c r="B23" s="14" t="s">
        <v>26</v>
      </c>
      <c r="C23" s="15">
        <v>18</v>
      </c>
      <c r="D23" s="14">
        <v>1</v>
      </c>
      <c r="E23" s="30">
        <f t="shared" si="0"/>
        <v>18</v>
      </c>
      <c r="F23" s="16">
        <v>0</v>
      </c>
      <c r="G23" s="30">
        <f t="shared" si="1"/>
        <v>0</v>
      </c>
      <c r="H23" s="30">
        <f t="shared" si="2"/>
        <v>18</v>
      </c>
    </row>
    <row r="24" spans="1:8" x14ac:dyDescent="0.25">
      <c r="A24" s="14" t="s">
        <v>176</v>
      </c>
      <c r="B24" s="14" t="s">
        <v>18</v>
      </c>
      <c r="C24" s="15">
        <v>5.99</v>
      </c>
      <c r="D24" s="14">
        <v>2</v>
      </c>
      <c r="E24" s="30">
        <f t="shared" si="0"/>
        <v>11.98</v>
      </c>
      <c r="F24" s="16">
        <v>0</v>
      </c>
      <c r="G24" s="30">
        <f t="shared" si="1"/>
        <v>0</v>
      </c>
      <c r="H24" s="30">
        <f t="shared" si="2"/>
        <v>11.98</v>
      </c>
    </row>
    <row r="25" spans="1:8" x14ac:dyDescent="0.25">
      <c r="A25" s="14" t="s">
        <v>332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178</v>
      </c>
      <c r="B26" s="14" t="s">
        <v>26</v>
      </c>
      <c r="C26" s="15">
        <v>14.83</v>
      </c>
      <c r="D26" s="14">
        <v>2</v>
      </c>
      <c r="E26" s="30">
        <f t="shared" si="0"/>
        <v>29.66</v>
      </c>
      <c r="F26" s="16">
        <v>0</v>
      </c>
      <c r="G26" s="30">
        <f t="shared" si="1"/>
        <v>0</v>
      </c>
      <c r="H26" s="30">
        <f t="shared" si="2"/>
        <v>29.66</v>
      </c>
    </row>
    <row r="27" spans="1:8" x14ac:dyDescent="0.25">
      <c r="A27" s="14" t="s">
        <v>209</v>
      </c>
      <c r="B27" s="14" t="s">
        <v>18</v>
      </c>
      <c r="C27" s="15">
        <v>5.79</v>
      </c>
      <c r="D27" s="14">
        <v>1.5</v>
      </c>
      <c r="E27" s="30">
        <f t="shared" si="0"/>
        <v>8.69</v>
      </c>
      <c r="F27" s="16">
        <v>0</v>
      </c>
      <c r="G27" s="30">
        <f t="shared" si="1"/>
        <v>0</v>
      </c>
      <c r="H27" s="30">
        <f t="shared" si="2"/>
        <v>8.69</v>
      </c>
    </row>
    <row r="28" spans="1:8" x14ac:dyDescent="0.25">
      <c r="A28" s="14" t="s">
        <v>180</v>
      </c>
      <c r="B28" s="14" t="s">
        <v>18</v>
      </c>
      <c r="C28" s="15">
        <v>2.56</v>
      </c>
      <c r="D28" s="14">
        <v>7.5</v>
      </c>
      <c r="E28" s="30">
        <f t="shared" si="0"/>
        <v>19.2</v>
      </c>
      <c r="F28" s="16">
        <v>0</v>
      </c>
      <c r="G28" s="30">
        <f t="shared" si="1"/>
        <v>0</v>
      </c>
      <c r="H28" s="30">
        <f t="shared" si="2"/>
        <v>19.2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181</v>
      </c>
      <c r="B30" s="14" t="s">
        <v>18</v>
      </c>
      <c r="C30" s="15">
        <v>2.74</v>
      </c>
      <c r="D30" s="14">
        <v>3</v>
      </c>
      <c r="E30" s="30">
        <f>ROUND(C30*D30,2)</f>
        <v>8.2200000000000006</v>
      </c>
      <c r="F30" s="16">
        <v>0</v>
      </c>
      <c r="G30" s="30">
        <f>ROUND(E30*F30,2)</f>
        <v>0</v>
      </c>
      <c r="H30" s="30">
        <f>ROUND(E30-G30,2)</f>
        <v>8.2200000000000006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333</v>
      </c>
      <c r="B32" s="14" t="s">
        <v>29</v>
      </c>
      <c r="C32" s="15">
        <v>7.37</v>
      </c>
      <c r="D32" s="14">
        <v>23</v>
      </c>
      <c r="E32" s="30">
        <f>ROUND(C32*D32,2)</f>
        <v>169.51</v>
      </c>
      <c r="F32" s="16">
        <v>0</v>
      </c>
      <c r="G32" s="30">
        <f>ROUND(E32*F32,2)</f>
        <v>0</v>
      </c>
      <c r="H32" s="30">
        <f>ROUND(E32-G32,2)</f>
        <v>169.51</v>
      </c>
    </row>
    <row r="33" spans="1:8" x14ac:dyDescent="0.25">
      <c r="A33" s="14" t="s">
        <v>334</v>
      </c>
      <c r="B33" s="14" t="s">
        <v>29</v>
      </c>
      <c r="C33" s="15">
        <v>2.67</v>
      </c>
      <c r="D33" s="14">
        <v>4.25</v>
      </c>
      <c r="E33" s="30">
        <f>ROUND(C33*D33,2)</f>
        <v>11.35</v>
      </c>
      <c r="F33" s="16">
        <v>0</v>
      </c>
      <c r="G33" s="30">
        <f>ROUND(E33*F33,2)</f>
        <v>0</v>
      </c>
      <c r="H33" s="30">
        <f>ROUND(E33-G33,2)</f>
        <v>11.35</v>
      </c>
    </row>
    <row r="34" spans="1:8" x14ac:dyDescent="0.25">
      <c r="A34" s="14" t="s">
        <v>183</v>
      </c>
      <c r="B34" s="14" t="s">
        <v>184</v>
      </c>
      <c r="C34" s="15">
        <v>0.28999999999999998</v>
      </c>
      <c r="D34" s="14">
        <v>4.25</v>
      </c>
      <c r="E34" s="30">
        <f>ROUND(C34*D34,2)</f>
        <v>1.23</v>
      </c>
      <c r="F34" s="16">
        <v>0</v>
      </c>
      <c r="G34" s="30">
        <f>ROUND(E34*F34,2)</f>
        <v>0</v>
      </c>
      <c r="H34" s="30">
        <f>ROUND(E34-G34,2)</f>
        <v>1.23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187</v>
      </c>
      <c r="B36" s="14" t="s">
        <v>26</v>
      </c>
      <c r="C36" s="15">
        <v>4.38</v>
      </c>
      <c r="D36" s="14">
        <v>1.5</v>
      </c>
      <c r="E36" s="30">
        <f>ROUND(C36*D36,2)</f>
        <v>6.57</v>
      </c>
      <c r="F36" s="16">
        <v>0</v>
      </c>
      <c r="G36" s="30">
        <f>ROUND(E36*F36,2)</f>
        <v>0</v>
      </c>
      <c r="H36" s="30">
        <f>ROUND(E36-G36,2)</f>
        <v>6.57</v>
      </c>
    </row>
    <row r="37" spans="1:8" x14ac:dyDescent="0.25">
      <c r="A37" s="14" t="s">
        <v>186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189</v>
      </c>
      <c r="B38" s="14" t="s">
        <v>26</v>
      </c>
      <c r="C38" s="15">
        <v>2.86</v>
      </c>
      <c r="D38" s="14">
        <v>4</v>
      </c>
      <c r="E38" s="30">
        <f>ROUND(C38*D38,2)</f>
        <v>11.44</v>
      </c>
      <c r="F38" s="16">
        <v>0</v>
      </c>
      <c r="G38" s="30">
        <f>ROUND(E38*F38,2)</f>
        <v>0</v>
      </c>
      <c r="H38" s="30">
        <f>ROUND(E38-G38,2)</f>
        <v>11.44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190</v>
      </c>
      <c r="B40" s="14" t="s">
        <v>21</v>
      </c>
      <c r="C40" s="15">
        <v>7.5</v>
      </c>
      <c r="D40" s="14">
        <v>4.3220000000000001</v>
      </c>
      <c r="E40" s="30">
        <f>ROUND(C40*D40,2)</f>
        <v>32.42</v>
      </c>
      <c r="F40" s="16">
        <v>0</v>
      </c>
      <c r="G40" s="30">
        <f>ROUND(E40*F40,2)</f>
        <v>0</v>
      </c>
      <c r="H40" s="30">
        <f>ROUND(E40-G40,2)</f>
        <v>32.42</v>
      </c>
    </row>
    <row r="41" spans="1:8" x14ac:dyDescent="0.25">
      <c r="A41" s="13" t="s">
        <v>132</v>
      </c>
      <c r="C41" s="30"/>
      <c r="E41" s="30"/>
    </row>
    <row r="42" spans="1:8" x14ac:dyDescent="0.25">
      <c r="A42" s="14" t="s">
        <v>191</v>
      </c>
      <c r="B42" s="14" t="s">
        <v>125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192</v>
      </c>
      <c r="C43" s="30"/>
      <c r="E43" s="30"/>
    </row>
    <row r="44" spans="1:8" x14ac:dyDescent="0.25">
      <c r="A44" s="14" t="s">
        <v>193</v>
      </c>
      <c r="B44" s="14" t="s">
        <v>125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  <c r="C45" s="30"/>
      <c r="E45" s="30"/>
    </row>
    <row r="46" spans="1:8" x14ac:dyDescent="0.25">
      <c r="A46" s="14" t="s">
        <v>194</v>
      </c>
      <c r="B46" s="14" t="s">
        <v>48</v>
      </c>
      <c r="C46" s="15">
        <v>4.5</v>
      </c>
      <c r="D46" s="14">
        <v>0.5</v>
      </c>
      <c r="E46" s="30">
        <f>ROUND(C46*D46,2)</f>
        <v>2.25</v>
      </c>
      <c r="F46" s="16">
        <v>0</v>
      </c>
      <c r="G46" s="30">
        <f>ROUND(E46*F46,2)</f>
        <v>0</v>
      </c>
      <c r="H46" s="30">
        <f>ROUND(E46-G46,2)</f>
        <v>2.25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195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0.5</v>
      </c>
      <c r="E52" s="30">
        <f>ROUND(C52*D52,2)</f>
        <v>7.64</v>
      </c>
      <c r="F52" s="16">
        <v>0</v>
      </c>
      <c r="G52" s="30">
        <f>ROUND(E52*F52,2)</f>
        <v>0</v>
      </c>
      <c r="H52" s="30">
        <f>ROUND(E52-G52,2)</f>
        <v>7.64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0.17599999999999999</v>
      </c>
      <c r="E53" s="30">
        <f>ROUND(C53*D53,2)</f>
        <v>2.69</v>
      </c>
      <c r="F53" s="16">
        <v>0</v>
      </c>
      <c r="G53" s="30">
        <f>ROUND(E53*F53,2)</f>
        <v>0</v>
      </c>
      <c r="H53" s="30">
        <f>ROUND(E53-G53,2)</f>
        <v>2.69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2.375</v>
      </c>
      <c r="E55" s="30">
        <f>ROUND(C55*D55,2)</f>
        <v>21.52</v>
      </c>
      <c r="F55" s="16">
        <v>0</v>
      </c>
      <c r="G55" s="30">
        <f>ROUND(E55*F55,2)</f>
        <v>0</v>
      </c>
      <c r="H55" s="30">
        <f>ROUND(E55-G55,2)</f>
        <v>21.52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15.25</v>
      </c>
      <c r="D61" s="14">
        <v>0.53900000000000003</v>
      </c>
      <c r="E61" s="30">
        <f>ROUND(C61*D61,2)</f>
        <v>8.2200000000000006</v>
      </c>
      <c r="F61" s="16">
        <v>0</v>
      </c>
      <c r="G61" s="30">
        <f>ROUND(E61*F61,2)</f>
        <v>0</v>
      </c>
      <c r="H61" s="30">
        <f>ROUND(E61-G61,2)</f>
        <v>8.2200000000000006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2.36</v>
      </c>
      <c r="D63" s="14">
        <v>5.5720000000000001</v>
      </c>
      <c r="E63" s="30">
        <f>ROUND(C63*D63,2)</f>
        <v>13.15</v>
      </c>
      <c r="F63" s="16">
        <v>0</v>
      </c>
      <c r="G63" s="30">
        <f>ROUND(E63*F63,2)</f>
        <v>0</v>
      </c>
      <c r="H63" s="30">
        <f>ROUND(E63-G63,2)</f>
        <v>13.15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2.9445000000000001</v>
      </c>
      <c r="E64" s="30">
        <f>ROUND(C64*D64,2)</f>
        <v>6.95</v>
      </c>
      <c r="F64" s="16">
        <v>0</v>
      </c>
      <c r="G64" s="30">
        <f>ROUND(E64*F64,2)</f>
        <v>0</v>
      </c>
      <c r="H64" s="30">
        <f>ROUND(E64-G64,2)</f>
        <v>6.95</v>
      </c>
    </row>
    <row r="65" spans="1:8" x14ac:dyDescent="0.25">
      <c r="A65" s="14" t="s">
        <v>196</v>
      </c>
      <c r="B65" s="14" t="s">
        <v>19</v>
      </c>
      <c r="C65" s="15">
        <v>2.36</v>
      </c>
      <c r="D65" s="14">
        <v>21.995000000000001</v>
      </c>
      <c r="E65" s="30">
        <f>ROUND(C65*D65,2)</f>
        <v>51.91</v>
      </c>
      <c r="F65" s="16">
        <v>0</v>
      </c>
      <c r="G65" s="30">
        <f>ROUND(E65*F65,2)</f>
        <v>0</v>
      </c>
      <c r="H65" s="30">
        <f>ROUND(E65-G65,2)</f>
        <v>51.91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9.11</v>
      </c>
      <c r="D67" s="14">
        <v>1</v>
      </c>
      <c r="E67" s="30">
        <f>ROUND(C67*D67,2)</f>
        <v>9.11</v>
      </c>
      <c r="F67" s="16">
        <v>0</v>
      </c>
      <c r="G67" s="30">
        <f>ROUND(E67*F67,2)</f>
        <v>0</v>
      </c>
      <c r="H67" s="30">
        <f t="shared" ref="H67:H73" si="3">ROUND(E67-G67,2)</f>
        <v>9.11</v>
      </c>
    </row>
    <row r="68" spans="1:8" x14ac:dyDescent="0.25">
      <c r="A68" s="14" t="s">
        <v>38</v>
      </c>
      <c r="B68" s="14" t="s">
        <v>48</v>
      </c>
      <c r="C68" s="15">
        <v>3.67</v>
      </c>
      <c r="D68" s="14">
        <v>1</v>
      </c>
      <c r="E68" s="30">
        <f>ROUND(C68*D68,2)</f>
        <v>3.67</v>
      </c>
      <c r="F68" s="16">
        <v>0</v>
      </c>
      <c r="G68" s="30">
        <f>ROUND(E68*F68,2)</f>
        <v>0</v>
      </c>
      <c r="H68" s="30">
        <f t="shared" si="3"/>
        <v>3.67</v>
      </c>
    </row>
    <row r="69" spans="1:8" x14ac:dyDescent="0.25">
      <c r="A69" s="14" t="s">
        <v>135</v>
      </c>
      <c r="B69" s="14" t="s">
        <v>48</v>
      </c>
      <c r="C69" s="15">
        <v>7.58</v>
      </c>
      <c r="D69" s="14">
        <v>1</v>
      </c>
      <c r="E69" s="30">
        <f>ROUND(C69*D69,2)</f>
        <v>7.58</v>
      </c>
      <c r="F69" s="16">
        <v>0</v>
      </c>
      <c r="G69" s="30">
        <f>ROUND(E69*F69,2)</f>
        <v>0</v>
      </c>
      <c r="H69" s="30">
        <f t="shared" si="3"/>
        <v>7.58</v>
      </c>
    </row>
    <row r="70" spans="1:8" x14ac:dyDescent="0.25">
      <c r="A70" s="14" t="s">
        <v>196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12.2</v>
      </c>
      <c r="D71" s="9">
        <v>1</v>
      </c>
      <c r="E71" s="28">
        <f>ROUND(C71*D71,2)</f>
        <v>12.2</v>
      </c>
      <c r="F71" s="11">
        <v>0</v>
      </c>
      <c r="G71" s="28">
        <f>ROUND(E71*F71,2)</f>
        <v>0</v>
      </c>
      <c r="H71" s="28">
        <f t="shared" si="3"/>
        <v>12.2</v>
      </c>
    </row>
    <row r="72" spans="1:8" x14ac:dyDescent="0.25">
      <c r="A72" s="7" t="s">
        <v>50</v>
      </c>
      <c r="C72" s="30"/>
      <c r="E72" s="30">
        <f>SUM(E12:E71)</f>
        <v>877.00000000000023</v>
      </c>
      <c r="G72" s="12">
        <f>SUM(G12:G71)</f>
        <v>0</v>
      </c>
      <c r="H72" s="12">
        <f t="shared" si="3"/>
        <v>877</v>
      </c>
    </row>
    <row r="73" spans="1:8" x14ac:dyDescent="0.25">
      <c r="A73" s="7" t="s">
        <v>51</v>
      </c>
      <c r="C73" s="30"/>
      <c r="E73" s="30">
        <f>+E8-E72</f>
        <v>50.999999999999773</v>
      </c>
      <c r="G73" s="12">
        <f>+G8-G72</f>
        <v>0</v>
      </c>
      <c r="H73" s="12">
        <f t="shared" si="3"/>
        <v>51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17.86</v>
      </c>
      <c r="D76" s="14">
        <v>1</v>
      </c>
      <c r="E76" s="30">
        <f>ROUND(C76*D76,2)</f>
        <v>17.86</v>
      </c>
      <c r="F76" s="16">
        <v>0</v>
      </c>
      <c r="G76" s="30">
        <f>ROUND(E76*F76,2)</f>
        <v>0</v>
      </c>
      <c r="H76" s="30">
        <f t="shared" ref="H76:H82" si="4">ROUND(E76-G76,2)</f>
        <v>17.86</v>
      </c>
    </row>
    <row r="77" spans="1:8" x14ac:dyDescent="0.25">
      <c r="A77" s="14" t="s">
        <v>38</v>
      </c>
      <c r="B77" s="14" t="s">
        <v>48</v>
      </c>
      <c r="C77" s="15">
        <v>21.64</v>
      </c>
      <c r="D77" s="14">
        <v>1</v>
      </c>
      <c r="E77" s="30">
        <f>ROUND(C77*D77,2)</f>
        <v>21.64</v>
      </c>
      <c r="F77" s="16">
        <v>0</v>
      </c>
      <c r="G77" s="30">
        <f>ROUND(E77*F77,2)</f>
        <v>0</v>
      </c>
      <c r="H77" s="30">
        <f t="shared" si="4"/>
        <v>21.64</v>
      </c>
    </row>
    <row r="78" spans="1:8" x14ac:dyDescent="0.25">
      <c r="A78" s="14" t="s">
        <v>135</v>
      </c>
      <c r="B78" s="14" t="s">
        <v>48</v>
      </c>
      <c r="C78" s="15">
        <v>28.15</v>
      </c>
      <c r="D78" s="14">
        <v>1</v>
      </c>
      <c r="E78" s="30">
        <f>ROUND(C78*D78,2)</f>
        <v>28.15</v>
      </c>
      <c r="F78" s="16">
        <v>0</v>
      </c>
      <c r="G78" s="30">
        <f>ROUND(E78*F78,2)</f>
        <v>0</v>
      </c>
      <c r="H78" s="30">
        <f t="shared" si="4"/>
        <v>28.15</v>
      </c>
    </row>
    <row r="79" spans="1:8" x14ac:dyDescent="0.25">
      <c r="A79" s="9" t="s">
        <v>196</v>
      </c>
      <c r="B79" s="9" t="s">
        <v>48</v>
      </c>
      <c r="C79" s="10">
        <v>61.67</v>
      </c>
      <c r="D79" s="9">
        <v>1</v>
      </c>
      <c r="E79" s="28">
        <f>ROUND(C79*D79,2)</f>
        <v>61.67</v>
      </c>
      <c r="F79" s="11">
        <v>0</v>
      </c>
      <c r="G79" s="28">
        <f>ROUND(E79*F79,2)</f>
        <v>0</v>
      </c>
      <c r="H79" s="28">
        <f t="shared" si="4"/>
        <v>61.67</v>
      </c>
    </row>
    <row r="80" spans="1:8" x14ac:dyDescent="0.25">
      <c r="A80" s="7" t="s">
        <v>53</v>
      </c>
      <c r="C80" s="30"/>
      <c r="E80" s="30">
        <f>SUM(E76:E79)</f>
        <v>129.32</v>
      </c>
      <c r="G80" s="12">
        <f>SUM(G76:G79)</f>
        <v>0</v>
      </c>
      <c r="H80" s="12">
        <f t="shared" si="4"/>
        <v>129.32</v>
      </c>
    </row>
    <row r="81" spans="1:8" x14ac:dyDescent="0.25">
      <c r="A81" s="7" t="s">
        <v>54</v>
      </c>
      <c r="C81" s="30"/>
      <c r="E81" s="30">
        <f>+E72+E80</f>
        <v>1006.3200000000002</v>
      </c>
      <c r="G81" s="12">
        <f>+G72+G80</f>
        <v>0</v>
      </c>
      <c r="H81" s="12">
        <f t="shared" si="4"/>
        <v>1006.32</v>
      </c>
    </row>
    <row r="82" spans="1:8" x14ac:dyDescent="0.25">
      <c r="A82" s="7" t="s">
        <v>55</v>
      </c>
      <c r="C82" s="30"/>
      <c r="E82" s="30">
        <f>+E8-E81</f>
        <v>-78.320000000000164</v>
      </c>
      <c r="G82" s="12">
        <f>+G8-G81</f>
        <v>0</v>
      </c>
      <c r="H82" s="12">
        <f t="shared" si="4"/>
        <v>-78.319999999999993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403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877.00000000000023</v>
      </c>
    </row>
    <row r="100" spans="1:5" x14ac:dyDescent="0.25">
      <c r="A100" s="7" t="s">
        <v>301</v>
      </c>
      <c r="E100" s="34">
        <f>VLOOKUP(A100,$A$1:$H$98,5,FALSE)</f>
        <v>129.32</v>
      </c>
    </row>
    <row r="101" spans="1:5" x14ac:dyDescent="0.25">
      <c r="A101" s="7" t="s">
        <v>302</v>
      </c>
      <c r="E101" s="34">
        <f t="shared" ref="E101:E102" si="5">VLOOKUP(A101,$A$1:$H$98,5,FALSE)</f>
        <v>1006.3200000000002</v>
      </c>
    </row>
    <row r="102" spans="1:5" x14ac:dyDescent="0.25">
      <c r="A102" s="7" t="s">
        <v>55</v>
      </c>
      <c r="E102" s="34">
        <f t="shared" si="5"/>
        <v>-78.320000000000164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-78.320000000000164</v>
      </c>
      <c r="E105" s="34">
        <f>E102</f>
        <v>-78.320000000000164</v>
      </c>
    </row>
    <row r="106" spans="1:5" x14ac:dyDescent="0.25">
      <c r="A106">
        <f>A107-Calculator!$B$15</f>
        <v>205</v>
      </c>
      <c r="B106">
        <f t="dataTable" ref="B106:B112" dt2D="0" dtr="0" r1="D7" ca="1"/>
        <v>148.92999999999984</v>
      </c>
      <c r="D106">
        <f>D107-Calculator!$B$27</f>
        <v>145</v>
      </c>
      <c r="E106">
        <f t="dataTable" ref="E106:E112" dt2D="0" dtr="0" r1="D7"/>
        <v>-154.07000000000016</v>
      </c>
    </row>
    <row r="107" spans="1:5" x14ac:dyDescent="0.25">
      <c r="A107">
        <f>A108-Calculator!$B$15</f>
        <v>210</v>
      </c>
      <c r="B107">
        <v>174.17999999999984</v>
      </c>
      <c r="D107">
        <f>D108-Calculator!$B$27</f>
        <v>150</v>
      </c>
      <c r="E107">
        <v>-128.82000000000016</v>
      </c>
    </row>
    <row r="108" spans="1:5" x14ac:dyDescent="0.25">
      <c r="A108">
        <f>A109-Calculator!$B$15</f>
        <v>215</v>
      </c>
      <c r="B108">
        <v>199.42999999999984</v>
      </c>
      <c r="D108">
        <f>D109-Calculator!$B$27</f>
        <v>155</v>
      </c>
      <c r="E108">
        <v>-103.57000000000016</v>
      </c>
    </row>
    <row r="109" spans="1:5" x14ac:dyDescent="0.25">
      <c r="A109">
        <f>Calculator!B10</f>
        <v>220</v>
      </c>
      <c r="B109">
        <v>224.67999999999984</v>
      </c>
      <c r="D109">
        <f>Calculator!B22</f>
        <v>160</v>
      </c>
      <c r="E109">
        <v>-78.320000000000164</v>
      </c>
    </row>
    <row r="110" spans="1:5" x14ac:dyDescent="0.25">
      <c r="A110">
        <f>A109+Calculator!$B$15</f>
        <v>225</v>
      </c>
      <c r="B110">
        <v>249.92999999999984</v>
      </c>
      <c r="D110">
        <f>D109+Calculator!$B$27</f>
        <v>165</v>
      </c>
      <c r="E110">
        <v>-53.070000000000164</v>
      </c>
    </row>
    <row r="111" spans="1:5" x14ac:dyDescent="0.25">
      <c r="A111">
        <f>A110+Calculator!$B$15</f>
        <v>230</v>
      </c>
      <c r="B111">
        <v>275.17999999999984</v>
      </c>
      <c r="D111">
        <f>D110+Calculator!$B$27</f>
        <v>170</v>
      </c>
      <c r="E111">
        <v>-27.820000000000164</v>
      </c>
    </row>
    <row r="112" spans="1:5" x14ac:dyDescent="0.25">
      <c r="A112">
        <f>A111+Calculator!$B$15</f>
        <v>235</v>
      </c>
      <c r="B112">
        <v>300.42999999999984</v>
      </c>
      <c r="D112">
        <f>D111+Calculator!$B$27</f>
        <v>175</v>
      </c>
      <c r="E112">
        <v>-2.5700000000001637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36DA-7F38-4010-8D44-266F0A2853EE}">
  <dimension ref="A1:H112"/>
  <sheetViews>
    <sheetView topLeftCell="A91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336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3.5</v>
      </c>
      <c r="E12" s="30">
        <f>ROUND(C12*D12,2)</f>
        <v>24.5</v>
      </c>
      <c r="F12" s="16">
        <v>0</v>
      </c>
      <c r="G12" s="30">
        <f>ROUND(E12*F12,2)</f>
        <v>0</v>
      </c>
      <c r="H12" s="30">
        <f>ROUND(E12-G12,2)</f>
        <v>24.5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3.3220000000000001</v>
      </c>
      <c r="E18" s="30">
        <f>ROUND(C18*D18,2)</f>
        <v>95.11</v>
      </c>
      <c r="F18" s="16">
        <v>0</v>
      </c>
      <c r="G18" s="30">
        <f>ROUND(E18*F18,2)</f>
        <v>0</v>
      </c>
      <c r="H18" s="30">
        <f>ROUND(E18-G18,2)</f>
        <v>95.11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0.8</v>
      </c>
      <c r="E19" s="30">
        <f>ROUND(C19*D19,2)</f>
        <v>10.34</v>
      </c>
      <c r="F19" s="16">
        <v>0</v>
      </c>
      <c r="G19" s="30">
        <f>ROUND(E19*F19,2)</f>
        <v>0</v>
      </c>
      <c r="H19" s="30">
        <f>ROUND(E19-G19,2)</f>
        <v>10.34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80</v>
      </c>
      <c r="E21" s="30">
        <f t="shared" ref="E21:E28" si="0">ROUND(C21*D21,2)</f>
        <v>8.8000000000000007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8.8000000000000007</v>
      </c>
    </row>
    <row r="22" spans="1:8" x14ac:dyDescent="0.25">
      <c r="A22" s="14" t="s">
        <v>139</v>
      </c>
      <c r="B22" s="14" t="s">
        <v>26</v>
      </c>
      <c r="C22" s="15">
        <v>2.64</v>
      </c>
      <c r="D22" s="14">
        <v>2</v>
      </c>
      <c r="E22" s="30">
        <f t="shared" si="0"/>
        <v>5.28</v>
      </c>
      <c r="F22" s="16">
        <v>0</v>
      </c>
      <c r="G22" s="30">
        <f t="shared" si="1"/>
        <v>0</v>
      </c>
      <c r="H22" s="30">
        <f t="shared" si="2"/>
        <v>5.28</v>
      </c>
    </row>
    <row r="23" spans="1:8" x14ac:dyDescent="0.25">
      <c r="A23" s="14" t="s">
        <v>175</v>
      </c>
      <c r="B23" s="14" t="s">
        <v>26</v>
      </c>
      <c r="C23" s="15">
        <v>18</v>
      </c>
      <c r="D23" s="14">
        <v>1</v>
      </c>
      <c r="E23" s="30">
        <f t="shared" si="0"/>
        <v>18</v>
      </c>
      <c r="F23" s="16">
        <v>0</v>
      </c>
      <c r="G23" s="30">
        <f t="shared" si="1"/>
        <v>0</v>
      </c>
      <c r="H23" s="30">
        <f t="shared" si="2"/>
        <v>18</v>
      </c>
    </row>
    <row r="24" spans="1:8" x14ac:dyDescent="0.25">
      <c r="A24" s="14" t="s">
        <v>176</v>
      </c>
      <c r="B24" s="14" t="s">
        <v>18</v>
      </c>
      <c r="C24" s="15">
        <v>5.99</v>
      </c>
      <c r="D24" s="14">
        <v>2</v>
      </c>
      <c r="E24" s="30">
        <f t="shared" si="0"/>
        <v>11.98</v>
      </c>
      <c r="F24" s="16">
        <v>0</v>
      </c>
      <c r="G24" s="30">
        <f t="shared" si="1"/>
        <v>0</v>
      </c>
      <c r="H24" s="30">
        <f t="shared" si="2"/>
        <v>11.98</v>
      </c>
    </row>
    <row r="25" spans="1:8" x14ac:dyDescent="0.25">
      <c r="A25" s="14" t="s">
        <v>332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178</v>
      </c>
      <c r="B26" s="14" t="s">
        <v>26</v>
      </c>
      <c r="C26" s="15">
        <v>14.83</v>
      </c>
      <c r="D26" s="14">
        <v>2</v>
      </c>
      <c r="E26" s="30">
        <f t="shared" si="0"/>
        <v>29.66</v>
      </c>
      <c r="F26" s="16">
        <v>0</v>
      </c>
      <c r="G26" s="30">
        <f t="shared" si="1"/>
        <v>0</v>
      </c>
      <c r="H26" s="30">
        <f t="shared" si="2"/>
        <v>29.66</v>
      </c>
    </row>
    <row r="27" spans="1:8" x14ac:dyDescent="0.25">
      <c r="A27" s="14" t="s">
        <v>209</v>
      </c>
      <c r="B27" s="14" t="s">
        <v>18</v>
      </c>
      <c r="C27" s="15">
        <v>5.79</v>
      </c>
      <c r="D27" s="14">
        <v>1.5</v>
      </c>
      <c r="E27" s="30">
        <f t="shared" si="0"/>
        <v>8.69</v>
      </c>
      <c r="F27" s="16">
        <v>0</v>
      </c>
      <c r="G27" s="30">
        <f t="shared" si="1"/>
        <v>0</v>
      </c>
      <c r="H27" s="30">
        <f t="shared" si="2"/>
        <v>8.69</v>
      </c>
    </row>
    <row r="28" spans="1:8" x14ac:dyDescent="0.25">
      <c r="A28" s="14" t="s">
        <v>180</v>
      </c>
      <c r="B28" s="14" t="s">
        <v>18</v>
      </c>
      <c r="C28" s="15">
        <v>2.56</v>
      </c>
      <c r="D28" s="14">
        <v>7.5</v>
      </c>
      <c r="E28" s="30">
        <f t="shared" si="0"/>
        <v>19.2</v>
      </c>
      <c r="F28" s="16">
        <v>0</v>
      </c>
      <c r="G28" s="30">
        <f t="shared" si="1"/>
        <v>0</v>
      </c>
      <c r="H28" s="30">
        <f t="shared" si="2"/>
        <v>19.2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181</v>
      </c>
      <c r="B30" s="14" t="s">
        <v>18</v>
      </c>
      <c r="C30" s="15">
        <v>2.74</v>
      </c>
      <c r="D30" s="14">
        <v>3</v>
      </c>
      <c r="E30" s="30">
        <f>ROUND(C30*D30,2)</f>
        <v>8.2200000000000006</v>
      </c>
      <c r="F30" s="16">
        <v>0</v>
      </c>
      <c r="G30" s="30">
        <f>ROUND(E30*F30,2)</f>
        <v>0</v>
      </c>
      <c r="H30" s="30">
        <f>ROUND(E30-G30,2)</f>
        <v>8.2200000000000006</v>
      </c>
    </row>
    <row r="31" spans="1:8" x14ac:dyDescent="0.25">
      <c r="A31" s="13" t="s">
        <v>30</v>
      </c>
      <c r="C31" s="30"/>
      <c r="E31" s="30"/>
    </row>
    <row r="32" spans="1:8" x14ac:dyDescent="0.25">
      <c r="A32" s="14" t="s">
        <v>31</v>
      </c>
      <c r="B32" s="14" t="s">
        <v>32</v>
      </c>
      <c r="C32" s="15">
        <v>0.24</v>
      </c>
      <c r="D32" s="14">
        <v>33</v>
      </c>
      <c r="E32" s="30">
        <f>ROUND(C32*D32,2)</f>
        <v>7.92</v>
      </c>
      <c r="F32" s="16">
        <v>0</v>
      </c>
      <c r="G32" s="30">
        <f>ROUND(E32*F32,2)</f>
        <v>0</v>
      </c>
      <c r="H32" s="30">
        <f>ROUND(E32-G32,2)</f>
        <v>7.92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333</v>
      </c>
      <c r="B34" s="14" t="s">
        <v>29</v>
      </c>
      <c r="C34" s="15">
        <v>7.37</v>
      </c>
      <c r="D34" s="14">
        <v>23</v>
      </c>
      <c r="E34" s="30">
        <f>ROUND(C34*D34,2)</f>
        <v>169.51</v>
      </c>
      <c r="F34" s="16">
        <v>0</v>
      </c>
      <c r="G34" s="30">
        <f>ROUND(E34*F34,2)</f>
        <v>0</v>
      </c>
      <c r="H34" s="30">
        <f>ROUND(E34-G34,2)</f>
        <v>169.51</v>
      </c>
    </row>
    <row r="35" spans="1:8" x14ac:dyDescent="0.25">
      <c r="A35" s="14" t="s">
        <v>334</v>
      </c>
      <c r="B35" s="14" t="s">
        <v>29</v>
      </c>
      <c r="C35" s="15">
        <v>2.67</v>
      </c>
      <c r="D35" s="14">
        <v>4.25</v>
      </c>
      <c r="E35" s="30">
        <f>ROUND(C35*D35,2)</f>
        <v>11.35</v>
      </c>
      <c r="F35" s="16">
        <v>0</v>
      </c>
      <c r="G35" s="30">
        <f>ROUND(E35*F35,2)</f>
        <v>0</v>
      </c>
      <c r="H35" s="30">
        <f>ROUND(E35-G35,2)</f>
        <v>11.35</v>
      </c>
    </row>
    <row r="36" spans="1:8" x14ac:dyDescent="0.25">
      <c r="A36" s="14" t="s">
        <v>183</v>
      </c>
      <c r="B36" s="14" t="s">
        <v>184</v>
      </c>
      <c r="C36" s="15">
        <v>0.28999999999999998</v>
      </c>
      <c r="D36" s="14">
        <v>4.25</v>
      </c>
      <c r="E36" s="30">
        <f>ROUND(C36*D36,2)</f>
        <v>1.23</v>
      </c>
      <c r="F36" s="16">
        <v>0</v>
      </c>
      <c r="G36" s="30">
        <f>ROUND(E36*F36,2)</f>
        <v>0</v>
      </c>
      <c r="H36" s="30">
        <f>ROUND(E36-G36,2)</f>
        <v>1.23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187</v>
      </c>
      <c r="B38" s="14" t="s">
        <v>26</v>
      </c>
      <c r="C38" s="15">
        <v>4.38</v>
      </c>
      <c r="D38" s="14">
        <v>1.5</v>
      </c>
      <c r="E38" s="30">
        <f>ROUND(C38*D38,2)</f>
        <v>6.57</v>
      </c>
      <c r="F38" s="16">
        <v>0</v>
      </c>
      <c r="G38" s="30">
        <f>ROUND(E38*F38,2)</f>
        <v>0</v>
      </c>
      <c r="H38" s="30">
        <f>ROUND(E38-G38,2)</f>
        <v>6.57</v>
      </c>
    </row>
    <row r="39" spans="1:8" x14ac:dyDescent="0.25">
      <c r="A39" s="14" t="s">
        <v>186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189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190</v>
      </c>
      <c r="B42" s="14" t="s">
        <v>21</v>
      </c>
      <c r="C42" s="15">
        <v>7.5</v>
      </c>
      <c r="D42" s="14">
        <v>4.3220000000000001</v>
      </c>
      <c r="E42" s="30">
        <f>ROUND(C42*D42,2)</f>
        <v>32.42</v>
      </c>
      <c r="F42" s="16">
        <v>0</v>
      </c>
      <c r="G42" s="30">
        <f>ROUND(E42*F42,2)</f>
        <v>0</v>
      </c>
      <c r="H42" s="30">
        <f>ROUND(E42-G42,2)</f>
        <v>32.42</v>
      </c>
    </row>
    <row r="43" spans="1:8" x14ac:dyDescent="0.25">
      <c r="A43" s="13" t="s">
        <v>132</v>
      </c>
      <c r="C43" s="30"/>
      <c r="E43" s="30"/>
    </row>
    <row r="44" spans="1:8" x14ac:dyDescent="0.25">
      <c r="A44" s="14" t="s">
        <v>191</v>
      </c>
      <c r="B44" s="14" t="s">
        <v>125</v>
      </c>
      <c r="C44" s="15">
        <v>0.35</v>
      </c>
      <c r="D44" s="14">
        <f>D7</f>
        <v>160</v>
      </c>
      <c r="E44" s="30">
        <f>ROUND(C44*D44,2)</f>
        <v>56</v>
      </c>
      <c r="F44" s="16">
        <v>0</v>
      </c>
      <c r="G44" s="30">
        <f>ROUND(E44*F44,2)</f>
        <v>0</v>
      </c>
      <c r="H44" s="30">
        <f>ROUND(E44-G44,2)</f>
        <v>56</v>
      </c>
    </row>
    <row r="45" spans="1:8" x14ac:dyDescent="0.25">
      <c r="A45" s="13" t="s">
        <v>192</v>
      </c>
      <c r="C45" s="30"/>
      <c r="E45" s="30"/>
    </row>
    <row r="46" spans="1:8" x14ac:dyDescent="0.25">
      <c r="A46" s="14" t="s">
        <v>193</v>
      </c>
      <c r="B46" s="14" t="s">
        <v>125</v>
      </c>
      <c r="C46" s="15">
        <v>0.4</v>
      </c>
      <c r="D46" s="14">
        <f>D7</f>
        <v>160</v>
      </c>
      <c r="E46" s="30">
        <f>ROUND(C46*D46,2)</f>
        <v>64</v>
      </c>
      <c r="F46" s="16">
        <v>0</v>
      </c>
      <c r="G46" s="30">
        <f>ROUND(E46*F46,2)</f>
        <v>0</v>
      </c>
      <c r="H46" s="30">
        <f>ROUND(E46-G46,2)</f>
        <v>64</v>
      </c>
    </row>
    <row r="47" spans="1:8" x14ac:dyDescent="0.25">
      <c r="A47" s="13" t="s">
        <v>99</v>
      </c>
      <c r="C47" s="30"/>
      <c r="E47" s="30"/>
    </row>
    <row r="48" spans="1:8" x14ac:dyDescent="0.25">
      <c r="A48" s="14" t="s">
        <v>194</v>
      </c>
      <c r="B48" s="14" t="s">
        <v>48</v>
      </c>
      <c r="C48" s="15">
        <v>4.5</v>
      </c>
      <c r="D48" s="14">
        <v>0.5</v>
      </c>
      <c r="E48" s="30">
        <f>ROUND(C48*D48,2)</f>
        <v>2.25</v>
      </c>
      <c r="F48" s="16">
        <v>0</v>
      </c>
      <c r="G48" s="30">
        <f>ROUND(E48*F48,2)</f>
        <v>0</v>
      </c>
      <c r="H48" s="30">
        <f>ROUND(E48-G48,2)</f>
        <v>2.25</v>
      </c>
    </row>
    <row r="49" spans="1:8" x14ac:dyDescent="0.25">
      <c r="A49" s="13" t="s">
        <v>116</v>
      </c>
      <c r="C49" s="30"/>
      <c r="E49" s="30"/>
    </row>
    <row r="50" spans="1:8" x14ac:dyDescent="0.25">
      <c r="A50" s="14" t="s">
        <v>195</v>
      </c>
      <c r="B50" s="14" t="s">
        <v>48</v>
      </c>
      <c r="C50" s="15">
        <v>8</v>
      </c>
      <c r="D50" s="14">
        <v>1</v>
      </c>
      <c r="E50" s="30">
        <f>ROUND(C50*D50,2)</f>
        <v>8</v>
      </c>
      <c r="F50" s="16">
        <v>0</v>
      </c>
      <c r="G50" s="30">
        <f>ROUND(E50*F50,2)</f>
        <v>0</v>
      </c>
      <c r="H50" s="30">
        <f>ROUND(E50-G50,2)</f>
        <v>8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15.27</v>
      </c>
      <c r="D54" s="14">
        <v>0.52810000000000001</v>
      </c>
      <c r="E54" s="30">
        <f>ROUND(C54*D54,2)</f>
        <v>8.06</v>
      </c>
      <c r="F54" s="16">
        <v>0</v>
      </c>
      <c r="G54" s="30">
        <f>ROUND(E54*F54,2)</f>
        <v>0</v>
      </c>
      <c r="H54" s="30">
        <f>ROUND(E54-G54,2)</f>
        <v>8.06</v>
      </c>
    </row>
    <row r="55" spans="1:8" x14ac:dyDescent="0.25">
      <c r="A55" s="14" t="s">
        <v>135</v>
      </c>
      <c r="B55" s="14" t="s">
        <v>39</v>
      </c>
      <c r="C55" s="15">
        <v>15.27</v>
      </c>
      <c r="D55" s="14">
        <v>0.17599999999999999</v>
      </c>
      <c r="E55" s="30">
        <f>ROUND(C55*D55,2)</f>
        <v>2.69</v>
      </c>
      <c r="F55" s="16">
        <v>0</v>
      </c>
      <c r="G55" s="30">
        <f>ROUND(E55*F55,2)</f>
        <v>0</v>
      </c>
      <c r="H55" s="30">
        <f>ROUND(E55-G55,2)</f>
        <v>2.69</v>
      </c>
    </row>
    <row r="56" spans="1:8" x14ac:dyDescent="0.25">
      <c r="A56" s="13" t="s">
        <v>40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1.125</v>
      </c>
      <c r="E57" s="30">
        <f>ROUND(C57*D57,2)</f>
        <v>10.19</v>
      </c>
      <c r="F57" s="16">
        <v>0</v>
      </c>
      <c r="G57" s="30">
        <f>ROUND(E57*F57,2)</f>
        <v>0</v>
      </c>
      <c r="H57" s="30">
        <f>ROUND(E57-G57,2)</f>
        <v>10.19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3.7499999999999999E-2</v>
      </c>
      <c r="E58" s="30">
        <f>ROUND(C58*D58,2)</f>
        <v>0.34</v>
      </c>
      <c r="F58" s="16">
        <v>0</v>
      </c>
      <c r="G58" s="30">
        <f>ROUND(E58*F58,2)</f>
        <v>0</v>
      </c>
      <c r="H58" s="30">
        <f>ROUND(E58-G58,2)</f>
        <v>0.34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0.53900000000000003</v>
      </c>
      <c r="E64" s="30">
        <f>ROUND(C64*D64,2)</f>
        <v>8.2200000000000006</v>
      </c>
      <c r="F64" s="16">
        <v>0</v>
      </c>
      <c r="G64" s="30">
        <f>ROUND(E64*F64,2)</f>
        <v>0</v>
      </c>
      <c r="H64" s="30">
        <f>ROUND(E64-G64,2)</f>
        <v>8.2200000000000006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5.8181000000000003</v>
      </c>
      <c r="E66" s="30">
        <f>ROUND(C66*D66,2)</f>
        <v>13.73</v>
      </c>
      <c r="F66" s="16">
        <v>0</v>
      </c>
      <c r="G66" s="30">
        <f>ROUND(E66*F66,2)</f>
        <v>0</v>
      </c>
      <c r="H66" s="30">
        <f>ROUND(E66-G66,2)</f>
        <v>13.73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2.9445000000000001</v>
      </c>
      <c r="E67" s="30">
        <f>ROUND(C67*D67,2)</f>
        <v>6.95</v>
      </c>
      <c r="F67" s="16">
        <v>0</v>
      </c>
      <c r="G67" s="30">
        <f>ROUND(E67*F67,2)</f>
        <v>0</v>
      </c>
      <c r="H67" s="30">
        <f>ROUND(E67-G67,2)</f>
        <v>6.95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18.736499999999999</v>
      </c>
      <c r="E68" s="30">
        <f>ROUND(C68*D68,2)</f>
        <v>44.22</v>
      </c>
      <c r="F68" s="16">
        <v>0</v>
      </c>
      <c r="G68" s="30">
        <f>ROUND(E68*F68,2)</f>
        <v>0</v>
      </c>
      <c r="H68" s="30">
        <f>ROUND(E68-G68,2)</f>
        <v>44.22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9.1999999999999993</v>
      </c>
      <c r="D70" s="14">
        <v>1</v>
      </c>
      <c r="E70" s="30">
        <f>ROUND(C70*D70,2)</f>
        <v>9.1999999999999993</v>
      </c>
      <c r="F70" s="16">
        <v>0</v>
      </c>
      <c r="G70" s="30">
        <f>ROUND(E70*F70,2)</f>
        <v>0</v>
      </c>
      <c r="H70" s="30">
        <f t="shared" ref="H70:H76" si="3">ROUND(E70-G70,2)</f>
        <v>9.1999999999999993</v>
      </c>
    </row>
    <row r="71" spans="1:8" x14ac:dyDescent="0.25">
      <c r="A71" s="14" t="s">
        <v>38</v>
      </c>
      <c r="B71" s="14" t="s">
        <v>48</v>
      </c>
      <c r="C71" s="15">
        <v>3.81</v>
      </c>
      <c r="D71" s="14">
        <v>1</v>
      </c>
      <c r="E71" s="30">
        <f>ROUND(C71*D71,2)</f>
        <v>3.81</v>
      </c>
      <c r="F71" s="16">
        <v>0</v>
      </c>
      <c r="G71" s="30">
        <f>ROUND(E71*F71,2)</f>
        <v>0</v>
      </c>
      <c r="H71" s="30">
        <f t="shared" si="3"/>
        <v>3.81</v>
      </c>
    </row>
    <row r="72" spans="1:8" x14ac:dyDescent="0.25">
      <c r="A72" s="14" t="s">
        <v>135</v>
      </c>
      <c r="B72" s="14" t="s">
        <v>48</v>
      </c>
      <c r="C72" s="15">
        <v>7.58</v>
      </c>
      <c r="D72" s="14">
        <v>1</v>
      </c>
      <c r="E72" s="30">
        <f>ROUND(C72*D72,2)</f>
        <v>7.58</v>
      </c>
      <c r="F72" s="16">
        <v>0</v>
      </c>
      <c r="G72" s="30">
        <f>ROUND(E72*F72,2)</f>
        <v>0</v>
      </c>
      <c r="H72" s="30">
        <f t="shared" si="3"/>
        <v>7.58</v>
      </c>
    </row>
    <row r="73" spans="1:8" x14ac:dyDescent="0.25">
      <c r="A73" s="14" t="s">
        <v>196</v>
      </c>
      <c r="B73" s="14" t="s">
        <v>48</v>
      </c>
      <c r="C73" s="15">
        <v>13.96</v>
      </c>
      <c r="D73" s="14">
        <v>1</v>
      </c>
      <c r="E73" s="30">
        <f>ROUND(C73*D73,2)</f>
        <v>13.96</v>
      </c>
      <c r="F73" s="16">
        <v>0</v>
      </c>
      <c r="G73" s="30">
        <f>ROUND(E73*F73,2)</f>
        <v>0</v>
      </c>
      <c r="H73" s="30">
        <f t="shared" si="3"/>
        <v>13.96</v>
      </c>
    </row>
    <row r="74" spans="1:8" x14ac:dyDescent="0.25">
      <c r="A74" s="9" t="s">
        <v>49</v>
      </c>
      <c r="B74" s="9" t="s">
        <v>48</v>
      </c>
      <c r="C74" s="10">
        <v>12.11</v>
      </c>
      <c r="D74" s="9">
        <v>1</v>
      </c>
      <c r="E74" s="28">
        <f>ROUND(C74*D74,2)</f>
        <v>12.11</v>
      </c>
      <c r="F74" s="11">
        <v>0</v>
      </c>
      <c r="G74" s="28">
        <f>ROUND(E74*F74,2)</f>
        <v>0</v>
      </c>
      <c r="H74" s="28">
        <f t="shared" si="3"/>
        <v>12.11</v>
      </c>
    </row>
    <row r="75" spans="1:8" x14ac:dyDescent="0.25">
      <c r="A75" s="7" t="s">
        <v>50</v>
      </c>
      <c r="C75" s="30"/>
      <c r="E75" s="30">
        <f>SUM(E12:E74)</f>
        <v>867.03000000000054</v>
      </c>
      <c r="G75" s="12">
        <f>SUM(G12:G74)</f>
        <v>0</v>
      </c>
      <c r="H75" s="12">
        <f t="shared" si="3"/>
        <v>867.03</v>
      </c>
    </row>
    <row r="76" spans="1:8" x14ac:dyDescent="0.25">
      <c r="A76" s="7" t="s">
        <v>51</v>
      </c>
      <c r="C76" s="30"/>
      <c r="E76" s="30">
        <f>+E8-E75</f>
        <v>60.969999999999459</v>
      </c>
      <c r="G76" s="12">
        <f>+G8-G75</f>
        <v>0</v>
      </c>
      <c r="H76" s="12">
        <f t="shared" si="3"/>
        <v>60.97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18.59</v>
      </c>
      <c r="D79" s="14">
        <v>1</v>
      </c>
      <c r="E79" s="30">
        <f>ROUND(C79*D79,2)</f>
        <v>18.59</v>
      </c>
      <c r="F79" s="16">
        <v>0</v>
      </c>
      <c r="G79" s="30">
        <f>ROUND(E79*F79,2)</f>
        <v>0</v>
      </c>
      <c r="H79" s="30">
        <f t="shared" ref="H79:H85" si="4">ROUND(E79-G79,2)</f>
        <v>18.59</v>
      </c>
    </row>
    <row r="80" spans="1:8" x14ac:dyDescent="0.25">
      <c r="A80" s="14" t="s">
        <v>38</v>
      </c>
      <c r="B80" s="14" t="s">
        <v>48</v>
      </c>
      <c r="C80" s="15">
        <v>22.49</v>
      </c>
      <c r="D80" s="14">
        <v>1</v>
      </c>
      <c r="E80" s="30">
        <f>ROUND(C80*D80,2)</f>
        <v>22.49</v>
      </c>
      <c r="F80" s="16">
        <v>0</v>
      </c>
      <c r="G80" s="30">
        <f>ROUND(E80*F80,2)</f>
        <v>0</v>
      </c>
      <c r="H80" s="30">
        <f t="shared" si="4"/>
        <v>22.49</v>
      </c>
    </row>
    <row r="81" spans="1:8" x14ac:dyDescent="0.25">
      <c r="A81" s="14" t="s">
        <v>135</v>
      </c>
      <c r="B81" s="14" t="s">
        <v>48</v>
      </c>
      <c r="C81" s="15">
        <v>28.15</v>
      </c>
      <c r="D81" s="14">
        <v>1</v>
      </c>
      <c r="E81" s="30">
        <f>ROUND(C81*D81,2)</f>
        <v>28.15</v>
      </c>
      <c r="F81" s="16">
        <v>0</v>
      </c>
      <c r="G81" s="30">
        <f>ROUND(E81*F81,2)</f>
        <v>0</v>
      </c>
      <c r="H81" s="30">
        <f t="shared" si="4"/>
        <v>28.15</v>
      </c>
    </row>
    <row r="82" spans="1:8" x14ac:dyDescent="0.25">
      <c r="A82" s="9" t="s">
        <v>196</v>
      </c>
      <c r="B82" s="9" t="s">
        <v>48</v>
      </c>
      <c r="C82" s="10">
        <v>61.35</v>
      </c>
      <c r="D82" s="9">
        <v>1</v>
      </c>
      <c r="E82" s="28">
        <f>ROUND(C82*D82,2)</f>
        <v>61.35</v>
      </c>
      <c r="F82" s="11">
        <v>0</v>
      </c>
      <c r="G82" s="28">
        <f>ROUND(E82*F82,2)</f>
        <v>0</v>
      </c>
      <c r="H82" s="28">
        <f t="shared" si="4"/>
        <v>61.35</v>
      </c>
    </row>
    <row r="83" spans="1:8" x14ac:dyDescent="0.25">
      <c r="A83" s="7" t="s">
        <v>53</v>
      </c>
      <c r="C83" s="30"/>
      <c r="E83" s="30">
        <f>SUM(E79:E82)</f>
        <v>130.57999999999998</v>
      </c>
      <c r="G83" s="12">
        <f>SUM(G79:G82)</f>
        <v>0</v>
      </c>
      <c r="H83" s="12">
        <f t="shared" si="4"/>
        <v>130.58000000000001</v>
      </c>
    </row>
    <row r="84" spans="1:8" x14ac:dyDescent="0.25">
      <c r="A84" s="7" t="s">
        <v>54</v>
      </c>
      <c r="C84" s="30"/>
      <c r="E84" s="30">
        <f>+E75+E83</f>
        <v>997.61000000000058</v>
      </c>
      <c r="G84" s="12">
        <f>+G75+G83</f>
        <v>0</v>
      </c>
      <c r="H84" s="12">
        <f t="shared" si="4"/>
        <v>997.61</v>
      </c>
    </row>
    <row r="85" spans="1:8" x14ac:dyDescent="0.25">
      <c r="A85" s="7" t="s">
        <v>55</v>
      </c>
      <c r="C85" s="30"/>
      <c r="E85" s="30">
        <f>+E8-E84</f>
        <v>-69.610000000000582</v>
      </c>
      <c r="G85" s="12">
        <f>+G8-G84</f>
        <v>0</v>
      </c>
      <c r="H85" s="12">
        <f t="shared" si="4"/>
        <v>-69.61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9" spans="1:5" x14ac:dyDescent="0.25">
      <c r="A99" s="7" t="s">
        <v>50</v>
      </c>
      <c r="E99" s="34">
        <f>VLOOKUP(A99,$A$1:$H$98,5,FALSE)</f>
        <v>867.03000000000054</v>
      </c>
    </row>
    <row r="100" spans="1:5" x14ac:dyDescent="0.25">
      <c r="A100" s="7" t="s">
        <v>301</v>
      </c>
      <c r="E100" s="34">
        <f>VLOOKUP(A100,$A$1:$H$98,5,FALSE)</f>
        <v>130.57999999999998</v>
      </c>
    </row>
    <row r="101" spans="1:5" x14ac:dyDescent="0.25">
      <c r="A101" s="7" t="s">
        <v>302</v>
      </c>
      <c r="E101" s="34">
        <f t="shared" ref="E101:E102" si="5">VLOOKUP(A101,$A$1:$H$98,5,FALSE)</f>
        <v>997.61000000000058</v>
      </c>
    </row>
    <row r="102" spans="1:5" x14ac:dyDescent="0.25">
      <c r="A102" s="7" t="s">
        <v>55</v>
      </c>
      <c r="E102" s="34">
        <f t="shared" si="5"/>
        <v>-69.610000000000582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-69.610000000000582</v>
      </c>
      <c r="E105" s="34">
        <f>E102</f>
        <v>-69.610000000000582</v>
      </c>
    </row>
    <row r="106" spans="1:5" x14ac:dyDescent="0.25">
      <c r="A106">
        <f>A107-Calculator!$B$15</f>
        <v>205</v>
      </c>
      <c r="B106">
        <f t="dataTable" ref="B106:B112" dt2D="0" dtr="0" r1="D7" ca="1"/>
        <v>157.63999999999942</v>
      </c>
      <c r="D106">
        <f>D107-Calculator!$B$27</f>
        <v>145</v>
      </c>
      <c r="E106">
        <f t="dataTable" ref="E106:E112" dt2D="0" dtr="0" r1="D7"/>
        <v>-145.36000000000058</v>
      </c>
    </row>
    <row r="107" spans="1:5" x14ac:dyDescent="0.25">
      <c r="A107">
        <f>A108-Calculator!$B$15</f>
        <v>210</v>
      </c>
      <c r="B107">
        <v>182.88999999999942</v>
      </c>
      <c r="D107">
        <f>D108-Calculator!$B$27</f>
        <v>150</v>
      </c>
      <c r="E107">
        <v>-120.11000000000058</v>
      </c>
    </row>
    <row r="108" spans="1:5" x14ac:dyDescent="0.25">
      <c r="A108">
        <f>A109-Calculator!$B$15</f>
        <v>215</v>
      </c>
      <c r="B108">
        <v>208.13999999999942</v>
      </c>
      <c r="D108">
        <f>D109-Calculator!$B$27</f>
        <v>155</v>
      </c>
      <c r="E108">
        <v>-94.860000000000582</v>
      </c>
    </row>
    <row r="109" spans="1:5" x14ac:dyDescent="0.25">
      <c r="A109">
        <f>Calculator!B10</f>
        <v>220</v>
      </c>
      <c r="B109">
        <v>233.38999999999942</v>
      </c>
      <c r="D109">
        <f>Calculator!B22</f>
        <v>160</v>
      </c>
      <c r="E109">
        <v>-69.610000000000582</v>
      </c>
    </row>
    <row r="110" spans="1:5" x14ac:dyDescent="0.25">
      <c r="A110">
        <f>A109+Calculator!$B$15</f>
        <v>225</v>
      </c>
      <c r="B110">
        <v>258.63999999999942</v>
      </c>
      <c r="D110">
        <f>D109+Calculator!$B$27</f>
        <v>165</v>
      </c>
      <c r="E110">
        <v>-44.360000000000582</v>
      </c>
    </row>
    <row r="111" spans="1:5" x14ac:dyDescent="0.25">
      <c r="A111">
        <f>A110+Calculator!$B$15</f>
        <v>230</v>
      </c>
      <c r="B111">
        <v>283.88999999999942</v>
      </c>
      <c r="D111">
        <f>D110+Calculator!$B$27</f>
        <v>170</v>
      </c>
      <c r="E111">
        <v>-19.110000000000582</v>
      </c>
    </row>
    <row r="112" spans="1:5" x14ac:dyDescent="0.25">
      <c r="A112">
        <f>A111+Calculator!$B$15</f>
        <v>235</v>
      </c>
      <c r="B112">
        <v>309.13999999999942</v>
      </c>
      <c r="D112">
        <f>D111+Calculator!$B$27</f>
        <v>175</v>
      </c>
      <c r="E112">
        <v>6.1399999999994179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A324-97A5-4F6D-9F81-3FD79BB09151}">
  <dimension ref="A1:H112"/>
  <sheetViews>
    <sheetView topLeftCell="A97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337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IF(Calculator!B7="Rice",Calculator!B10,IF(Calculator!B19="Rice",Calculator!B22,180))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3.5</v>
      </c>
      <c r="E12" s="30">
        <f>ROUND(C12*D12,2)</f>
        <v>24.5</v>
      </c>
      <c r="F12" s="16">
        <v>0</v>
      </c>
      <c r="G12" s="30">
        <f>ROUND(E12*F12,2)</f>
        <v>0</v>
      </c>
      <c r="H12" s="30">
        <f>ROUND(E12-G12,2)</f>
        <v>24.5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3.3220000000000001</v>
      </c>
      <c r="E18" s="30">
        <f>ROUND(C18*D18,2)</f>
        <v>95.11</v>
      </c>
      <c r="F18" s="16">
        <v>0</v>
      </c>
      <c r="G18" s="30">
        <f>ROUND(E18*F18,2)</f>
        <v>0</v>
      </c>
      <c r="H18" s="30">
        <f>ROUND(E18-G18,2)</f>
        <v>95.11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0.8</v>
      </c>
      <c r="E19" s="30">
        <f>ROUND(C19*D19,2)</f>
        <v>10.34</v>
      </c>
      <c r="F19" s="16">
        <v>0</v>
      </c>
      <c r="G19" s="30">
        <f>ROUND(E19*F19,2)</f>
        <v>0</v>
      </c>
      <c r="H19" s="30">
        <f>ROUND(E19-G19,2)</f>
        <v>10.34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80</v>
      </c>
      <c r="E21" s="30">
        <f t="shared" ref="E21:E28" si="0">ROUND(C21*D21,2)</f>
        <v>8.8000000000000007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8.8000000000000007</v>
      </c>
    </row>
    <row r="22" spans="1:8" x14ac:dyDescent="0.25">
      <c r="A22" s="14" t="s">
        <v>139</v>
      </c>
      <c r="B22" s="14" t="s">
        <v>26</v>
      </c>
      <c r="C22" s="15">
        <v>2.64</v>
      </c>
      <c r="D22" s="14">
        <v>2</v>
      </c>
      <c r="E22" s="30">
        <f t="shared" si="0"/>
        <v>5.28</v>
      </c>
      <c r="F22" s="16">
        <v>0</v>
      </c>
      <c r="G22" s="30">
        <f t="shared" si="1"/>
        <v>0</v>
      </c>
      <c r="H22" s="30">
        <f t="shared" si="2"/>
        <v>5.28</v>
      </c>
    </row>
    <row r="23" spans="1:8" x14ac:dyDescent="0.25">
      <c r="A23" s="14" t="s">
        <v>175</v>
      </c>
      <c r="B23" s="14" t="s">
        <v>26</v>
      </c>
      <c r="C23" s="15">
        <v>18</v>
      </c>
      <c r="D23" s="14">
        <v>1</v>
      </c>
      <c r="E23" s="30">
        <f t="shared" si="0"/>
        <v>18</v>
      </c>
      <c r="F23" s="16">
        <v>0</v>
      </c>
      <c r="G23" s="30">
        <f t="shared" si="1"/>
        <v>0</v>
      </c>
      <c r="H23" s="30">
        <f t="shared" si="2"/>
        <v>18</v>
      </c>
    </row>
    <row r="24" spans="1:8" x14ac:dyDescent="0.25">
      <c r="A24" s="14" t="s">
        <v>176</v>
      </c>
      <c r="B24" s="14" t="s">
        <v>18</v>
      </c>
      <c r="C24" s="15">
        <v>5.99</v>
      </c>
      <c r="D24" s="14">
        <v>2</v>
      </c>
      <c r="E24" s="30">
        <f t="shared" si="0"/>
        <v>11.98</v>
      </c>
      <c r="F24" s="16">
        <v>0</v>
      </c>
      <c r="G24" s="30">
        <f t="shared" si="1"/>
        <v>0</v>
      </c>
      <c r="H24" s="30">
        <f t="shared" si="2"/>
        <v>11.98</v>
      </c>
    </row>
    <row r="25" spans="1:8" x14ac:dyDescent="0.25">
      <c r="A25" s="14" t="s">
        <v>332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178</v>
      </c>
      <c r="B26" s="14" t="s">
        <v>26</v>
      </c>
      <c r="C26" s="15">
        <v>14.83</v>
      </c>
      <c r="D26" s="14">
        <v>2</v>
      </c>
      <c r="E26" s="30">
        <f t="shared" si="0"/>
        <v>29.66</v>
      </c>
      <c r="F26" s="16">
        <v>0</v>
      </c>
      <c r="G26" s="30">
        <f t="shared" si="1"/>
        <v>0</v>
      </c>
      <c r="H26" s="30">
        <f t="shared" si="2"/>
        <v>29.66</v>
      </c>
    </row>
    <row r="27" spans="1:8" x14ac:dyDescent="0.25">
      <c r="A27" s="14" t="s">
        <v>209</v>
      </c>
      <c r="B27" s="14" t="s">
        <v>18</v>
      </c>
      <c r="C27" s="15">
        <v>5.79</v>
      </c>
      <c r="D27" s="14">
        <v>1.5</v>
      </c>
      <c r="E27" s="30">
        <f t="shared" si="0"/>
        <v>8.69</v>
      </c>
      <c r="F27" s="16">
        <v>0</v>
      </c>
      <c r="G27" s="30">
        <f t="shared" si="1"/>
        <v>0</v>
      </c>
      <c r="H27" s="30">
        <f t="shared" si="2"/>
        <v>8.69</v>
      </c>
    </row>
    <row r="28" spans="1:8" x14ac:dyDescent="0.25">
      <c r="A28" s="14" t="s">
        <v>180</v>
      </c>
      <c r="B28" s="14" t="s">
        <v>18</v>
      </c>
      <c r="C28" s="15">
        <v>2.56</v>
      </c>
      <c r="D28" s="14">
        <v>7.5</v>
      </c>
      <c r="E28" s="30">
        <f t="shared" si="0"/>
        <v>19.2</v>
      </c>
      <c r="F28" s="16">
        <v>0</v>
      </c>
      <c r="G28" s="30">
        <f t="shared" si="1"/>
        <v>0</v>
      </c>
      <c r="H28" s="30">
        <f t="shared" si="2"/>
        <v>19.2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181</v>
      </c>
      <c r="B30" s="14" t="s">
        <v>18</v>
      </c>
      <c r="C30" s="15">
        <v>2.74</v>
      </c>
      <c r="D30" s="14">
        <v>3</v>
      </c>
      <c r="E30" s="30">
        <f>ROUND(C30*D30,2)</f>
        <v>8.2200000000000006</v>
      </c>
      <c r="F30" s="16">
        <v>0</v>
      </c>
      <c r="G30" s="30">
        <f>ROUND(E30*F30,2)</f>
        <v>0</v>
      </c>
      <c r="H30" s="30">
        <f>ROUND(E30-G30,2)</f>
        <v>8.2200000000000006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333</v>
      </c>
      <c r="B32" s="14" t="s">
        <v>29</v>
      </c>
      <c r="C32" s="15">
        <v>7.37</v>
      </c>
      <c r="D32" s="14">
        <v>23</v>
      </c>
      <c r="E32" s="30">
        <f>ROUND(C32*D32,2)</f>
        <v>169.51</v>
      </c>
      <c r="F32" s="16">
        <v>0</v>
      </c>
      <c r="G32" s="30">
        <f>ROUND(E32*F32,2)</f>
        <v>0</v>
      </c>
      <c r="H32" s="30">
        <f>ROUND(E32-G32,2)</f>
        <v>169.51</v>
      </c>
    </row>
    <row r="33" spans="1:8" x14ac:dyDescent="0.25">
      <c r="A33" s="14" t="s">
        <v>334</v>
      </c>
      <c r="B33" s="14" t="s">
        <v>29</v>
      </c>
      <c r="C33" s="15">
        <v>2.67</v>
      </c>
      <c r="D33" s="14">
        <v>4.25</v>
      </c>
      <c r="E33" s="30">
        <f>ROUND(C33*D33,2)</f>
        <v>11.35</v>
      </c>
      <c r="F33" s="16">
        <v>0</v>
      </c>
      <c r="G33" s="30">
        <f>ROUND(E33*F33,2)</f>
        <v>0</v>
      </c>
      <c r="H33" s="30">
        <f>ROUND(E33-G33,2)</f>
        <v>11.35</v>
      </c>
    </row>
    <row r="34" spans="1:8" x14ac:dyDescent="0.25">
      <c r="A34" s="14" t="s">
        <v>183</v>
      </c>
      <c r="B34" s="14" t="s">
        <v>184</v>
      </c>
      <c r="C34" s="15">
        <v>0.28999999999999998</v>
      </c>
      <c r="D34" s="14">
        <v>4.25</v>
      </c>
      <c r="E34" s="30">
        <f>ROUND(C34*D34,2)</f>
        <v>1.23</v>
      </c>
      <c r="F34" s="16">
        <v>0</v>
      </c>
      <c r="G34" s="30">
        <f>ROUND(E34*F34,2)</f>
        <v>0</v>
      </c>
      <c r="H34" s="30">
        <f>ROUND(E34-G34,2)</f>
        <v>1.23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187</v>
      </c>
      <c r="B36" s="14" t="s">
        <v>26</v>
      </c>
      <c r="C36" s="15">
        <v>4.38</v>
      </c>
      <c r="D36" s="14">
        <v>1.5</v>
      </c>
      <c r="E36" s="30">
        <f>ROUND(C36*D36,2)</f>
        <v>6.57</v>
      </c>
      <c r="F36" s="16">
        <v>0</v>
      </c>
      <c r="G36" s="30">
        <f>ROUND(E36*F36,2)</f>
        <v>0</v>
      </c>
      <c r="H36" s="30">
        <f>ROUND(E36-G36,2)</f>
        <v>6.57</v>
      </c>
    </row>
    <row r="37" spans="1:8" x14ac:dyDescent="0.25">
      <c r="A37" s="14" t="s">
        <v>186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189</v>
      </c>
      <c r="B38" s="14" t="s">
        <v>26</v>
      </c>
      <c r="C38" s="15">
        <v>2.86</v>
      </c>
      <c r="D38" s="14">
        <v>4</v>
      </c>
      <c r="E38" s="30">
        <f>ROUND(C38*D38,2)</f>
        <v>11.44</v>
      </c>
      <c r="F38" s="16">
        <v>0</v>
      </c>
      <c r="G38" s="30">
        <f>ROUND(E38*F38,2)</f>
        <v>0</v>
      </c>
      <c r="H38" s="30">
        <f>ROUND(E38-G38,2)</f>
        <v>11.44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190</v>
      </c>
      <c r="B40" s="14" t="s">
        <v>21</v>
      </c>
      <c r="C40" s="15">
        <v>7.5</v>
      </c>
      <c r="D40" s="14">
        <v>4.3220000000000001</v>
      </c>
      <c r="E40" s="30">
        <f>ROUND(C40*D40,2)</f>
        <v>32.42</v>
      </c>
      <c r="F40" s="16">
        <v>0</v>
      </c>
      <c r="G40" s="30">
        <f>ROUND(E40*F40,2)</f>
        <v>0</v>
      </c>
      <c r="H40" s="30">
        <f>ROUND(E40-G40,2)</f>
        <v>32.42</v>
      </c>
    </row>
    <row r="41" spans="1:8" x14ac:dyDescent="0.25">
      <c r="A41" s="13" t="s">
        <v>132</v>
      </c>
      <c r="C41" s="30"/>
      <c r="E41" s="30"/>
    </row>
    <row r="42" spans="1:8" x14ac:dyDescent="0.25">
      <c r="A42" s="14" t="s">
        <v>191</v>
      </c>
      <c r="B42" s="14" t="s">
        <v>125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192</v>
      </c>
      <c r="C43" s="30"/>
      <c r="E43" s="30"/>
    </row>
    <row r="44" spans="1:8" x14ac:dyDescent="0.25">
      <c r="A44" s="14" t="s">
        <v>193</v>
      </c>
      <c r="B44" s="14" t="s">
        <v>125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195</v>
      </c>
      <c r="B46" s="14" t="s">
        <v>48</v>
      </c>
      <c r="C46" s="15">
        <v>8</v>
      </c>
      <c r="D46" s="14">
        <v>1</v>
      </c>
      <c r="E46" s="30">
        <f>ROUND(C46*D46,2)</f>
        <v>8</v>
      </c>
      <c r="F46" s="16">
        <v>0</v>
      </c>
      <c r="G46" s="30">
        <f>ROUND(E46*F46,2)</f>
        <v>0</v>
      </c>
      <c r="H46" s="30">
        <f>ROUND(E46-G46,2)</f>
        <v>8</v>
      </c>
    </row>
    <row r="47" spans="1:8" x14ac:dyDescent="0.25">
      <c r="A47" s="13" t="s">
        <v>118</v>
      </c>
      <c r="C47" s="30"/>
      <c r="E47" s="30"/>
    </row>
    <row r="48" spans="1:8" x14ac:dyDescent="0.25">
      <c r="A48" s="14" t="s">
        <v>119</v>
      </c>
      <c r="B48" s="14" t="s">
        <v>48</v>
      </c>
      <c r="C48" s="15">
        <v>10</v>
      </c>
      <c r="D48" s="14">
        <v>0.33300000000000002</v>
      </c>
      <c r="E48" s="30">
        <f>ROUND(C48*D48,2)</f>
        <v>3.33</v>
      </c>
      <c r="F48" s="16">
        <v>0</v>
      </c>
      <c r="G48" s="30">
        <f>ROUND(E48*F48,2)</f>
        <v>0</v>
      </c>
      <c r="H48" s="30">
        <f>ROUND(E48-G48,2)</f>
        <v>3.33</v>
      </c>
    </row>
    <row r="49" spans="1:8" x14ac:dyDescent="0.25">
      <c r="A49" s="13" t="s">
        <v>37</v>
      </c>
      <c r="C49" s="30"/>
      <c r="E49" s="30"/>
    </row>
    <row r="50" spans="1:8" x14ac:dyDescent="0.25">
      <c r="A50" s="14" t="s">
        <v>38</v>
      </c>
      <c r="B50" s="14" t="s">
        <v>39</v>
      </c>
      <c r="C50" s="15">
        <v>15.27</v>
      </c>
      <c r="D50" s="14">
        <v>0.42280000000000001</v>
      </c>
      <c r="E50" s="30">
        <f>ROUND(C50*D50,2)</f>
        <v>6.46</v>
      </c>
      <c r="F50" s="16">
        <v>0</v>
      </c>
      <c r="G50" s="30">
        <f>ROUND(E50*F50,2)</f>
        <v>0</v>
      </c>
      <c r="H50" s="30">
        <f>ROUND(E50-G50,2)</f>
        <v>6.46</v>
      </c>
    </row>
    <row r="51" spans="1:8" x14ac:dyDescent="0.25">
      <c r="A51" s="14" t="s">
        <v>135</v>
      </c>
      <c r="B51" s="14" t="s">
        <v>39</v>
      </c>
      <c r="C51" s="15">
        <v>15.27</v>
      </c>
      <c r="D51" s="14">
        <v>0.17599999999999999</v>
      </c>
      <c r="E51" s="30">
        <f>ROUND(C51*D51,2)</f>
        <v>2.69</v>
      </c>
      <c r="F51" s="16">
        <v>0</v>
      </c>
      <c r="G51" s="30">
        <f>ROUND(E51*F51,2)</f>
        <v>0</v>
      </c>
      <c r="H51" s="30">
        <f>ROUND(E51-G51,2)</f>
        <v>2.69</v>
      </c>
    </row>
    <row r="52" spans="1:8" x14ac:dyDescent="0.25">
      <c r="A52" s="13" t="s">
        <v>40</v>
      </c>
      <c r="C52" s="30"/>
      <c r="E52" s="30"/>
    </row>
    <row r="53" spans="1:8" x14ac:dyDescent="0.25">
      <c r="A53" s="14" t="s">
        <v>41</v>
      </c>
      <c r="B53" s="14" t="s">
        <v>39</v>
      </c>
      <c r="C53" s="15">
        <v>9.06</v>
      </c>
      <c r="D53" s="14">
        <v>1.05</v>
      </c>
      <c r="E53" s="30">
        <f>ROUND(C53*D53,2)</f>
        <v>9.51</v>
      </c>
      <c r="F53" s="16">
        <v>0</v>
      </c>
      <c r="G53" s="30">
        <f>ROUND(E53*F53,2)</f>
        <v>0</v>
      </c>
      <c r="H53" s="30">
        <f>ROUND(E53-G53,2)</f>
        <v>9.51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0.25</v>
      </c>
      <c r="E55" s="30">
        <f>ROUND(C55*D55,2)</f>
        <v>2.27</v>
      </c>
      <c r="F55" s="16">
        <v>0</v>
      </c>
      <c r="G55" s="30">
        <f>ROUND(E55*F55,2)</f>
        <v>0</v>
      </c>
      <c r="H55" s="30">
        <f>ROUND(E55-G55,2)</f>
        <v>2.27</v>
      </c>
    </row>
    <row r="56" spans="1:8" x14ac:dyDescent="0.25">
      <c r="A56" s="14" t="s">
        <v>42</v>
      </c>
      <c r="B56" s="14" t="s">
        <v>39</v>
      </c>
      <c r="C56" s="15">
        <v>9.06</v>
      </c>
      <c r="D56" s="14">
        <v>7.8600000000000003E-2</v>
      </c>
      <c r="E56" s="30">
        <f>ROUND(C56*D56,2)</f>
        <v>0.71</v>
      </c>
      <c r="F56" s="16">
        <v>0</v>
      </c>
      <c r="G56" s="30">
        <f>ROUND(E56*F56,2)</f>
        <v>0</v>
      </c>
      <c r="H56" s="30">
        <f>ROUND(E56-G56,2)</f>
        <v>0.71</v>
      </c>
    </row>
    <row r="57" spans="1:8" x14ac:dyDescent="0.25">
      <c r="A57" s="13" t="s">
        <v>100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0.7</v>
      </c>
      <c r="E58" s="30">
        <f>ROUND(C58*D58,2)</f>
        <v>6.34</v>
      </c>
      <c r="F58" s="16">
        <v>0</v>
      </c>
      <c r="G58" s="30">
        <f>ROUND(E58*F58,2)</f>
        <v>0</v>
      </c>
      <c r="H58" s="30">
        <f>ROUND(E58-G58,2)</f>
        <v>6.34</v>
      </c>
    </row>
    <row r="59" spans="1:8" x14ac:dyDescent="0.25">
      <c r="A59" s="14" t="s">
        <v>44</v>
      </c>
      <c r="B59" s="14" t="s">
        <v>39</v>
      </c>
      <c r="C59" s="15">
        <v>15.25</v>
      </c>
      <c r="D59" s="14">
        <v>0.53900000000000003</v>
      </c>
      <c r="E59" s="30">
        <f>ROUND(C59*D59,2)</f>
        <v>8.2200000000000006</v>
      </c>
      <c r="F59" s="16">
        <v>0</v>
      </c>
      <c r="G59" s="30">
        <f>ROUND(E59*F59,2)</f>
        <v>0</v>
      </c>
      <c r="H59" s="30">
        <f>ROUND(E59-G59,2)</f>
        <v>8.2200000000000006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2.36</v>
      </c>
      <c r="D61" s="14">
        <v>4.8970000000000002</v>
      </c>
      <c r="E61" s="30">
        <f>ROUND(C61*D61,2)</f>
        <v>11.56</v>
      </c>
      <c r="F61" s="16">
        <v>0</v>
      </c>
      <c r="G61" s="30">
        <f>ROUND(E61*F61,2)</f>
        <v>0</v>
      </c>
      <c r="H61" s="30">
        <f>ROUND(E61-G61,2)</f>
        <v>11.56</v>
      </c>
    </row>
    <row r="62" spans="1:8" x14ac:dyDescent="0.25">
      <c r="A62" s="14" t="s">
        <v>135</v>
      </c>
      <c r="B62" s="14" t="s">
        <v>19</v>
      </c>
      <c r="C62" s="15">
        <v>2.36</v>
      </c>
      <c r="D62" s="14">
        <v>2.9445000000000001</v>
      </c>
      <c r="E62" s="30">
        <f>ROUND(C62*D62,2)</f>
        <v>6.95</v>
      </c>
      <c r="F62" s="16">
        <v>0</v>
      </c>
      <c r="G62" s="30">
        <f>ROUND(E62*F62,2)</f>
        <v>0</v>
      </c>
      <c r="H62" s="30">
        <f>ROUND(E62-G62,2)</f>
        <v>6.95</v>
      </c>
    </row>
    <row r="63" spans="1:8" x14ac:dyDescent="0.25">
      <c r="A63" s="14" t="s">
        <v>196</v>
      </c>
      <c r="B63" s="14" t="s">
        <v>19</v>
      </c>
      <c r="C63" s="15">
        <v>2.36</v>
      </c>
      <c r="D63" s="14">
        <v>15.4779</v>
      </c>
      <c r="E63" s="30">
        <f>ROUND(C63*D63,2)</f>
        <v>36.53</v>
      </c>
      <c r="F63" s="16">
        <v>0</v>
      </c>
      <c r="G63" s="30">
        <f>ROUND(E63*F63,2)</f>
        <v>0</v>
      </c>
      <c r="H63" s="30">
        <f>ROUND(E63-G63,2)</f>
        <v>36.53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9.02</v>
      </c>
      <c r="D65" s="14">
        <v>1</v>
      </c>
      <c r="E65" s="30">
        <f>ROUND(C65*D65,2)</f>
        <v>9.02</v>
      </c>
      <c r="F65" s="16">
        <v>0</v>
      </c>
      <c r="G65" s="30">
        <f>ROUND(E65*F65,2)</f>
        <v>0</v>
      </c>
      <c r="H65" s="30">
        <f t="shared" ref="H65:H71" si="3">ROUND(E65-G65,2)</f>
        <v>9.02</v>
      </c>
    </row>
    <row r="66" spans="1:8" x14ac:dyDescent="0.25">
      <c r="A66" s="14" t="s">
        <v>38</v>
      </c>
      <c r="B66" s="14" t="s">
        <v>48</v>
      </c>
      <c r="C66" s="15">
        <v>3.28</v>
      </c>
      <c r="D66" s="14">
        <v>1</v>
      </c>
      <c r="E66" s="30">
        <f>ROUND(C66*D66,2)</f>
        <v>3.28</v>
      </c>
      <c r="F66" s="16">
        <v>0</v>
      </c>
      <c r="G66" s="30">
        <f>ROUND(E66*F66,2)</f>
        <v>0</v>
      </c>
      <c r="H66" s="30">
        <f t="shared" si="3"/>
        <v>3.28</v>
      </c>
    </row>
    <row r="67" spans="1:8" x14ac:dyDescent="0.25">
      <c r="A67" s="14" t="s">
        <v>135</v>
      </c>
      <c r="B67" s="14" t="s">
        <v>48</v>
      </c>
      <c r="C67" s="15">
        <v>7.58</v>
      </c>
      <c r="D67" s="14">
        <v>1</v>
      </c>
      <c r="E67" s="30">
        <f>ROUND(C67*D67,2)</f>
        <v>7.58</v>
      </c>
      <c r="F67" s="16">
        <v>0</v>
      </c>
      <c r="G67" s="30">
        <f>ROUND(E67*F67,2)</f>
        <v>0</v>
      </c>
      <c r="H67" s="30">
        <f t="shared" si="3"/>
        <v>7.58</v>
      </c>
    </row>
    <row r="68" spans="1:8" x14ac:dyDescent="0.25">
      <c r="A68" s="14" t="s">
        <v>196</v>
      </c>
      <c r="B68" s="14" t="s">
        <v>48</v>
      </c>
      <c r="C68" s="15">
        <v>11.8</v>
      </c>
      <c r="D68" s="14">
        <v>1</v>
      </c>
      <c r="E68" s="30">
        <f>ROUND(C68*D68,2)</f>
        <v>11.8</v>
      </c>
      <c r="F68" s="16">
        <v>0</v>
      </c>
      <c r="G68" s="30">
        <f>ROUND(E68*F68,2)</f>
        <v>0</v>
      </c>
      <c r="H68" s="30">
        <f t="shared" si="3"/>
        <v>11.8</v>
      </c>
    </row>
    <row r="69" spans="1:8" x14ac:dyDescent="0.25">
      <c r="A69" s="9" t="s">
        <v>49</v>
      </c>
      <c r="B69" s="9" t="s">
        <v>48</v>
      </c>
      <c r="C69" s="10">
        <v>11.73</v>
      </c>
      <c r="D69" s="9">
        <v>1</v>
      </c>
      <c r="E69" s="28">
        <f>ROUND(C69*D69,2)</f>
        <v>11.73</v>
      </c>
      <c r="F69" s="11">
        <v>0</v>
      </c>
      <c r="G69" s="28">
        <f>ROUND(E69*F69,2)</f>
        <v>0</v>
      </c>
      <c r="H69" s="28">
        <f t="shared" si="3"/>
        <v>11.73</v>
      </c>
    </row>
    <row r="70" spans="1:8" x14ac:dyDescent="0.25">
      <c r="A70" s="7" t="s">
        <v>50</v>
      </c>
      <c r="C70" s="30"/>
      <c r="E70" s="30">
        <f>SUM(E12:E69)</f>
        <v>841.13000000000022</v>
      </c>
      <c r="G70" s="12">
        <f>SUM(G12:G69)</f>
        <v>0</v>
      </c>
      <c r="H70" s="12">
        <f t="shared" si="3"/>
        <v>841.13</v>
      </c>
    </row>
    <row r="71" spans="1:8" x14ac:dyDescent="0.25">
      <c r="A71" s="7" t="s">
        <v>51</v>
      </c>
      <c r="C71" s="30"/>
      <c r="E71" s="30">
        <f>+E8-E70</f>
        <v>86.869999999999777</v>
      </c>
      <c r="G71" s="12">
        <f>+G8-G70</f>
        <v>0</v>
      </c>
      <c r="H71" s="12">
        <f t="shared" si="3"/>
        <v>86.87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17.48</v>
      </c>
      <c r="D74" s="14">
        <v>1</v>
      </c>
      <c r="E74" s="30">
        <f>ROUND(C74*D74,2)</f>
        <v>17.48</v>
      </c>
      <c r="F74" s="16">
        <v>0</v>
      </c>
      <c r="G74" s="30">
        <f>ROUND(E74*F74,2)</f>
        <v>0</v>
      </c>
      <c r="H74" s="30">
        <f t="shared" ref="H74:H80" si="4">ROUND(E74-G74,2)</f>
        <v>17.48</v>
      </c>
    </row>
    <row r="75" spans="1:8" x14ac:dyDescent="0.25">
      <c r="A75" s="14" t="s">
        <v>38</v>
      </c>
      <c r="B75" s="14" t="s">
        <v>48</v>
      </c>
      <c r="C75" s="15">
        <v>19.309999999999999</v>
      </c>
      <c r="D75" s="14">
        <v>1</v>
      </c>
      <c r="E75" s="30">
        <f>ROUND(C75*D75,2)</f>
        <v>19.309999999999999</v>
      </c>
      <c r="F75" s="16">
        <v>0</v>
      </c>
      <c r="G75" s="30">
        <f>ROUND(E75*F75,2)</f>
        <v>0</v>
      </c>
      <c r="H75" s="30">
        <f t="shared" si="4"/>
        <v>19.309999999999999</v>
      </c>
    </row>
    <row r="76" spans="1:8" x14ac:dyDescent="0.25">
      <c r="A76" s="14" t="s">
        <v>135</v>
      </c>
      <c r="B76" s="14" t="s">
        <v>48</v>
      </c>
      <c r="C76" s="15">
        <v>28.15</v>
      </c>
      <c r="D76" s="14">
        <v>1</v>
      </c>
      <c r="E76" s="30">
        <f>ROUND(C76*D76,2)</f>
        <v>28.15</v>
      </c>
      <c r="F76" s="16">
        <v>0</v>
      </c>
      <c r="G76" s="30">
        <f>ROUND(E76*F76,2)</f>
        <v>0</v>
      </c>
      <c r="H76" s="30">
        <f t="shared" si="4"/>
        <v>28.15</v>
      </c>
    </row>
    <row r="77" spans="1:8" x14ac:dyDescent="0.25">
      <c r="A77" s="9" t="s">
        <v>196</v>
      </c>
      <c r="B77" s="9" t="s">
        <v>48</v>
      </c>
      <c r="C77" s="10">
        <v>61.03</v>
      </c>
      <c r="D77" s="9">
        <v>1</v>
      </c>
      <c r="E77" s="28">
        <f>ROUND(C77*D77,2)</f>
        <v>61.03</v>
      </c>
      <c r="F77" s="11">
        <v>0</v>
      </c>
      <c r="G77" s="28">
        <f>ROUND(E77*F77,2)</f>
        <v>0</v>
      </c>
      <c r="H77" s="28">
        <f t="shared" si="4"/>
        <v>61.03</v>
      </c>
    </row>
    <row r="78" spans="1:8" x14ac:dyDescent="0.25">
      <c r="A78" s="7" t="s">
        <v>53</v>
      </c>
      <c r="C78" s="30"/>
      <c r="E78" s="30">
        <f>SUM(E74:E77)</f>
        <v>125.97</v>
      </c>
      <c r="G78" s="12">
        <f>SUM(G74:G77)</f>
        <v>0</v>
      </c>
      <c r="H78" s="12">
        <f t="shared" si="4"/>
        <v>125.97</v>
      </c>
    </row>
    <row r="79" spans="1:8" x14ac:dyDescent="0.25">
      <c r="A79" s="7" t="s">
        <v>54</v>
      </c>
      <c r="C79" s="30"/>
      <c r="E79" s="30">
        <f>+E70+E78</f>
        <v>967.10000000000025</v>
      </c>
      <c r="G79" s="12">
        <f>+G70+G78</f>
        <v>0</v>
      </c>
      <c r="H79" s="12">
        <f t="shared" si="4"/>
        <v>967.1</v>
      </c>
    </row>
    <row r="80" spans="1:8" x14ac:dyDescent="0.25">
      <c r="A80" s="7" t="s">
        <v>55</v>
      </c>
      <c r="C80" s="30"/>
      <c r="E80" s="30">
        <f>+E8-E79</f>
        <v>-39.10000000000025</v>
      </c>
      <c r="G80" s="12">
        <f>+G8-G79</f>
        <v>0</v>
      </c>
      <c r="H80" s="12">
        <f t="shared" si="4"/>
        <v>-39.1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403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5" x14ac:dyDescent="0.25">
      <c r="A99" s="7" t="s">
        <v>50</v>
      </c>
      <c r="E99" s="34">
        <f>VLOOKUP(A99,$A$1:$H$98,5,FALSE)</f>
        <v>841.13000000000022</v>
      </c>
    </row>
    <row r="100" spans="1:5" x14ac:dyDescent="0.25">
      <c r="A100" s="7" t="s">
        <v>301</v>
      </c>
      <c r="E100" s="34">
        <f>VLOOKUP(A100,$A$1:$H$98,5,FALSE)</f>
        <v>125.97</v>
      </c>
    </row>
    <row r="101" spans="1:5" x14ac:dyDescent="0.25">
      <c r="A101" s="7" t="s">
        <v>302</v>
      </c>
      <c r="E101" s="34">
        <f t="shared" ref="E101:E102" si="5">VLOOKUP(A101,$A$1:$H$98,5,FALSE)</f>
        <v>967.10000000000025</v>
      </c>
    </row>
    <row r="102" spans="1:5" x14ac:dyDescent="0.25">
      <c r="A102" s="7" t="s">
        <v>55</v>
      </c>
      <c r="E102" s="34">
        <f t="shared" si="5"/>
        <v>-39.10000000000025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-39.10000000000025</v>
      </c>
      <c r="E105" s="34">
        <f>E102</f>
        <v>-39.10000000000025</v>
      </c>
    </row>
    <row r="106" spans="1:5" x14ac:dyDescent="0.25">
      <c r="A106">
        <f>A107-Calculator!$B$15</f>
        <v>205</v>
      </c>
      <c r="B106">
        <f t="dataTable" ref="B106:B112" dt2D="0" dtr="0" r1="D7"/>
        <v>188.14999999999975</v>
      </c>
      <c r="D106">
        <f>D107-Calculator!$B$27</f>
        <v>145</v>
      </c>
      <c r="E106">
        <f t="dataTable" ref="E106:E112" dt2D="0" dtr="0" r1="D7" ca="1"/>
        <v>-114.85000000000025</v>
      </c>
    </row>
    <row r="107" spans="1:5" x14ac:dyDescent="0.25">
      <c r="A107">
        <f>A108-Calculator!$B$15</f>
        <v>210</v>
      </c>
      <c r="B107">
        <v>213.39999999999975</v>
      </c>
      <c r="D107">
        <f>D108-Calculator!$B$27</f>
        <v>150</v>
      </c>
      <c r="E107">
        <v>-89.60000000000025</v>
      </c>
    </row>
    <row r="108" spans="1:5" x14ac:dyDescent="0.25">
      <c r="A108">
        <f>A109-Calculator!$B$15</f>
        <v>215</v>
      </c>
      <c r="B108">
        <v>238.64999999999975</v>
      </c>
      <c r="D108">
        <f>D109-Calculator!$B$27</f>
        <v>155</v>
      </c>
      <c r="E108">
        <v>-64.35000000000025</v>
      </c>
    </row>
    <row r="109" spans="1:5" x14ac:dyDescent="0.25">
      <c r="A109">
        <f>Calculator!B10</f>
        <v>220</v>
      </c>
      <c r="B109">
        <v>263.89999999999975</v>
      </c>
      <c r="D109">
        <f>Calculator!B22</f>
        <v>160</v>
      </c>
      <c r="E109">
        <v>-39.10000000000025</v>
      </c>
    </row>
    <row r="110" spans="1:5" x14ac:dyDescent="0.25">
      <c r="A110">
        <f>A109+Calculator!$B$15</f>
        <v>225</v>
      </c>
      <c r="B110">
        <v>289.14999999999975</v>
      </c>
      <c r="D110">
        <f>D109+Calculator!$B$27</f>
        <v>165</v>
      </c>
      <c r="E110">
        <v>-13.85000000000025</v>
      </c>
    </row>
    <row r="111" spans="1:5" x14ac:dyDescent="0.25">
      <c r="A111">
        <f>A110+Calculator!$B$15</f>
        <v>230</v>
      </c>
      <c r="B111">
        <v>314.39999999999975</v>
      </c>
      <c r="D111">
        <f>D110+Calculator!$B$27</f>
        <v>170</v>
      </c>
      <c r="E111">
        <v>11.39999999999975</v>
      </c>
    </row>
    <row r="112" spans="1:5" x14ac:dyDescent="0.25">
      <c r="A112">
        <f>A111+Calculator!$B$15</f>
        <v>235</v>
      </c>
      <c r="B112">
        <v>339.64999999999975</v>
      </c>
      <c r="D112">
        <f>D111+Calculator!$B$27</f>
        <v>175</v>
      </c>
      <c r="E112">
        <v>36.64999999999975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CD2E-D18D-470D-AB58-36B9941AE78B}">
  <dimension ref="A1:H112"/>
  <sheetViews>
    <sheetView topLeftCell="A91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IF(Calculator!B7="Rice",Calculator!B10,IF(Calculator!B19="Rice",Calculator!B22,156))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215</v>
      </c>
      <c r="B27" s="14" t="s">
        <v>18</v>
      </c>
      <c r="C27" s="15">
        <v>0.76</v>
      </c>
      <c r="D27" s="14">
        <v>31</v>
      </c>
      <c r="E27" s="30">
        <f t="shared" si="0"/>
        <v>23.56</v>
      </c>
      <c r="F27" s="16">
        <v>0</v>
      </c>
      <c r="G27" s="30">
        <f t="shared" si="1"/>
        <v>0</v>
      </c>
      <c r="H27" s="30">
        <f t="shared" si="2"/>
        <v>23.56</v>
      </c>
    </row>
    <row r="28" spans="1:8" x14ac:dyDescent="0.25">
      <c r="A28" s="14" t="s">
        <v>209</v>
      </c>
      <c r="B28" s="14" t="s">
        <v>18</v>
      </c>
      <c r="C28" s="15">
        <v>5.79</v>
      </c>
      <c r="D28" s="14">
        <v>1</v>
      </c>
      <c r="E28" s="30">
        <f t="shared" si="0"/>
        <v>5.79</v>
      </c>
      <c r="F28" s="16">
        <v>0</v>
      </c>
      <c r="G28" s="30">
        <f t="shared" si="1"/>
        <v>0</v>
      </c>
      <c r="H28" s="30">
        <f t="shared" si="2"/>
        <v>5.79</v>
      </c>
    </row>
    <row r="29" spans="1:8" x14ac:dyDescent="0.25">
      <c r="A29" s="14" t="s">
        <v>179</v>
      </c>
      <c r="B29" s="14" t="s">
        <v>18</v>
      </c>
      <c r="C29" s="15">
        <v>21.96</v>
      </c>
      <c r="D29" s="14">
        <v>0.75</v>
      </c>
      <c r="E29" s="30">
        <f t="shared" si="0"/>
        <v>16.47</v>
      </c>
      <c r="F29" s="16">
        <v>0</v>
      </c>
      <c r="G29" s="30">
        <f t="shared" si="1"/>
        <v>0</v>
      </c>
      <c r="H29" s="30">
        <f t="shared" si="2"/>
        <v>16.47</v>
      </c>
    </row>
    <row r="30" spans="1:8" x14ac:dyDescent="0.25">
      <c r="A30" s="14" t="s">
        <v>177</v>
      </c>
      <c r="B30" s="14" t="s">
        <v>18</v>
      </c>
      <c r="C30" s="15">
        <v>45.5</v>
      </c>
      <c r="D30" s="14">
        <v>0.25</v>
      </c>
      <c r="E30" s="30">
        <f t="shared" si="0"/>
        <v>11.38</v>
      </c>
      <c r="F30" s="16">
        <v>0</v>
      </c>
      <c r="G30" s="30">
        <f t="shared" si="1"/>
        <v>0</v>
      </c>
      <c r="H30" s="30">
        <f t="shared" si="2"/>
        <v>11.38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216</v>
      </c>
      <c r="B34" s="14" t="s">
        <v>29</v>
      </c>
      <c r="C34" s="15">
        <v>1.25</v>
      </c>
      <c r="D34" s="14">
        <v>77</v>
      </c>
      <c r="E34" s="30">
        <f>ROUND(C34*D34,2)</f>
        <v>96.25</v>
      </c>
      <c r="F34" s="16">
        <v>0</v>
      </c>
      <c r="G34" s="30">
        <f>ROUND(E34*F34,2)</f>
        <v>0</v>
      </c>
      <c r="H34" s="30">
        <f>ROUND(E34-G34,2)</f>
        <v>96.25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186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187</v>
      </c>
      <c r="B38" s="14" t="s">
        <v>26</v>
      </c>
      <c r="C38" s="15">
        <v>4.38</v>
      </c>
      <c r="D38" s="14">
        <v>0.5</v>
      </c>
      <c r="E38" s="30">
        <f>ROUND(C38*D38,2)</f>
        <v>2.19</v>
      </c>
      <c r="F38" s="16">
        <v>0</v>
      </c>
      <c r="G38" s="30">
        <f>ROUND(E38*F38,2)</f>
        <v>0</v>
      </c>
      <c r="H38" s="30">
        <f>ROUND(E38-G38,2)</f>
        <v>2.19</v>
      </c>
    </row>
    <row r="39" spans="1:8" x14ac:dyDescent="0.25">
      <c r="A39" s="14" t="s">
        <v>189</v>
      </c>
      <c r="B39" s="14" t="s">
        <v>26</v>
      </c>
      <c r="C39" s="15">
        <v>2.86</v>
      </c>
      <c r="D39" s="14">
        <v>4</v>
      </c>
      <c r="E39" s="30">
        <f>ROUND(C39*D39,2)</f>
        <v>11.44</v>
      </c>
      <c r="F39" s="16">
        <v>0</v>
      </c>
      <c r="G39" s="30">
        <f>ROUND(E39*F39,2)</f>
        <v>0</v>
      </c>
      <c r="H39" s="30">
        <f>ROUND(E39-G39,2)</f>
        <v>11.44</v>
      </c>
    </row>
    <row r="40" spans="1:8" x14ac:dyDescent="0.25">
      <c r="A40" s="14" t="s">
        <v>188</v>
      </c>
      <c r="B40" s="14" t="s">
        <v>26</v>
      </c>
      <c r="C40" s="15">
        <v>4.13</v>
      </c>
      <c r="D40" s="14">
        <v>0.25</v>
      </c>
      <c r="E40" s="30">
        <f>ROUND(C40*D40,2)</f>
        <v>1.03</v>
      </c>
      <c r="F40" s="16">
        <v>0</v>
      </c>
      <c r="G40" s="30">
        <f>ROUND(E40*F40,2)</f>
        <v>0</v>
      </c>
      <c r="H40" s="30">
        <f>ROUND(E40-G40,2)</f>
        <v>1.03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194</v>
      </c>
      <c r="B49" s="14" t="s">
        <v>48</v>
      </c>
      <c r="C49" s="15">
        <v>4.5</v>
      </c>
      <c r="D49" s="14">
        <v>1</v>
      </c>
      <c r="E49" s="30">
        <f>ROUND(C49*D49,2)</f>
        <v>4.5</v>
      </c>
      <c r="F49" s="16">
        <v>0</v>
      </c>
      <c r="G49" s="30">
        <f>ROUND(E49*F49,2)</f>
        <v>0</v>
      </c>
      <c r="H49" s="30">
        <f>ROUND(E49-G49,2)</f>
        <v>4.5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195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15.27</v>
      </c>
      <c r="D55" s="14">
        <v>0.54759999999999998</v>
      </c>
      <c r="E55" s="30">
        <f>ROUND(C55*D55,2)</f>
        <v>8.36</v>
      </c>
      <c r="F55" s="16">
        <v>0</v>
      </c>
      <c r="G55" s="30">
        <f>ROUND(E55*F55,2)</f>
        <v>0</v>
      </c>
      <c r="H55" s="30">
        <f>ROUND(E55-G55,2)</f>
        <v>8.36</v>
      </c>
    </row>
    <row r="56" spans="1:8" x14ac:dyDescent="0.25">
      <c r="A56" s="14" t="s">
        <v>135</v>
      </c>
      <c r="B56" s="14" t="s">
        <v>39</v>
      </c>
      <c r="C56" s="15">
        <v>15.27</v>
      </c>
      <c r="D56" s="14">
        <v>0.2031</v>
      </c>
      <c r="E56" s="30">
        <f>ROUND(C56*D56,2)</f>
        <v>3.1</v>
      </c>
      <c r="F56" s="16">
        <v>0</v>
      </c>
      <c r="G56" s="30">
        <f>ROUND(E56*F56,2)</f>
        <v>0</v>
      </c>
      <c r="H56" s="30">
        <f>ROUND(E56-G56,2)</f>
        <v>3.1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3.5249999999999999</v>
      </c>
      <c r="E58" s="30">
        <f>ROUND(C58*D58,2)</f>
        <v>31.94</v>
      </c>
      <c r="F58" s="16">
        <v>0</v>
      </c>
      <c r="G58" s="30">
        <f>ROUND(E58*F58,2)</f>
        <v>0</v>
      </c>
      <c r="H58" s="30">
        <f>ROUND(E58-G58,2)</f>
        <v>31.94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1.5</v>
      </c>
      <c r="E63" s="30">
        <f>ROUND(C63*D63,2)</f>
        <v>13.59</v>
      </c>
      <c r="F63" s="16">
        <v>0</v>
      </c>
      <c r="G63" s="30">
        <f>ROUND(E63*F63,2)</f>
        <v>0</v>
      </c>
      <c r="H63" s="30">
        <f>ROUND(E63-G63,2)</f>
        <v>13.59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0.56330000000000002</v>
      </c>
      <c r="E64" s="30">
        <f>ROUND(C64*D64,2)</f>
        <v>8.59</v>
      </c>
      <c r="F64" s="16">
        <v>0</v>
      </c>
      <c r="G64" s="30">
        <f>ROUND(E64*F64,2)</f>
        <v>0</v>
      </c>
      <c r="H64" s="30">
        <f>ROUND(E64-G64,2)</f>
        <v>8.59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5.9885999999999999</v>
      </c>
      <c r="E66" s="30">
        <f>ROUND(C66*D66,2)</f>
        <v>14.13</v>
      </c>
      <c r="F66" s="16">
        <v>0</v>
      </c>
      <c r="G66" s="30">
        <f>ROUND(E66*F66,2)</f>
        <v>0</v>
      </c>
      <c r="H66" s="30">
        <f>ROUND(E66-G66,2)</f>
        <v>14.13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3.3975</v>
      </c>
      <c r="E67" s="30">
        <f>ROUND(C67*D67,2)</f>
        <v>8.02</v>
      </c>
      <c r="F67" s="16">
        <v>0</v>
      </c>
      <c r="G67" s="30">
        <f>ROUND(E67*F67,2)</f>
        <v>0</v>
      </c>
      <c r="H67" s="30">
        <f>ROUND(E67-G67,2)</f>
        <v>8.02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26.8827</v>
      </c>
      <c r="E68" s="30">
        <f>ROUND(C68*D68,2)</f>
        <v>63.44</v>
      </c>
      <c r="F68" s="16">
        <v>0</v>
      </c>
      <c r="G68" s="30">
        <f>ROUND(E68*F68,2)</f>
        <v>0</v>
      </c>
      <c r="H68" s="30">
        <f>ROUND(E68-G68,2)</f>
        <v>63.44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9.64</v>
      </c>
      <c r="D70" s="14">
        <v>1</v>
      </c>
      <c r="E70" s="30">
        <f>ROUND(C70*D70,2)</f>
        <v>9.64</v>
      </c>
      <c r="F70" s="16">
        <v>0</v>
      </c>
      <c r="G70" s="30">
        <f>ROUND(E70*F70,2)</f>
        <v>0</v>
      </c>
      <c r="H70" s="30">
        <f t="shared" ref="H70:H76" si="3">ROUND(E70-G70,2)</f>
        <v>9.64</v>
      </c>
    </row>
    <row r="71" spans="1:8" x14ac:dyDescent="0.25">
      <c r="A71" s="14" t="s">
        <v>38</v>
      </c>
      <c r="B71" s="14" t="s">
        <v>48</v>
      </c>
      <c r="C71" s="15">
        <v>3.91</v>
      </c>
      <c r="D71" s="14">
        <v>1</v>
      </c>
      <c r="E71" s="30">
        <f>ROUND(C71*D71,2)</f>
        <v>3.91</v>
      </c>
      <c r="F71" s="16">
        <v>0</v>
      </c>
      <c r="G71" s="30">
        <f>ROUND(E71*F71,2)</f>
        <v>0</v>
      </c>
      <c r="H71" s="30">
        <f t="shared" si="3"/>
        <v>3.91</v>
      </c>
    </row>
    <row r="72" spans="1:8" x14ac:dyDescent="0.25">
      <c r="A72" s="14" t="s">
        <v>135</v>
      </c>
      <c r="B72" s="14" t="s">
        <v>48</v>
      </c>
      <c r="C72" s="15">
        <v>8.75</v>
      </c>
      <c r="D72" s="14">
        <v>1</v>
      </c>
      <c r="E72" s="30">
        <f>ROUND(C72*D72,2)</f>
        <v>8.75</v>
      </c>
      <c r="F72" s="16">
        <v>0</v>
      </c>
      <c r="G72" s="30">
        <f>ROUND(E72*F72,2)</f>
        <v>0</v>
      </c>
      <c r="H72" s="30">
        <f t="shared" si="3"/>
        <v>8.75</v>
      </c>
    </row>
    <row r="73" spans="1:8" x14ac:dyDescent="0.25">
      <c r="A73" s="14" t="s">
        <v>196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11.06</v>
      </c>
      <c r="D74" s="9">
        <v>1</v>
      </c>
      <c r="E74" s="28">
        <f>ROUND(C74*D74,2)</f>
        <v>11.06</v>
      </c>
      <c r="F74" s="11">
        <v>0</v>
      </c>
      <c r="G74" s="28">
        <f>ROUND(E74*F74,2)</f>
        <v>0</v>
      </c>
      <c r="H74" s="28">
        <f t="shared" si="3"/>
        <v>11.06</v>
      </c>
    </row>
    <row r="75" spans="1:8" x14ac:dyDescent="0.25">
      <c r="A75" s="7" t="s">
        <v>50</v>
      </c>
      <c r="C75" s="30"/>
      <c r="E75" s="30">
        <f>SUM(E12:E74)</f>
        <v>846.98</v>
      </c>
      <c r="G75" s="12">
        <f>SUM(G12:G74)</f>
        <v>0</v>
      </c>
      <c r="H75" s="12">
        <f t="shared" si="3"/>
        <v>846.98</v>
      </c>
    </row>
    <row r="76" spans="1:8" x14ac:dyDescent="0.25">
      <c r="A76" s="7" t="s">
        <v>51</v>
      </c>
      <c r="C76" s="30"/>
      <c r="E76" s="30">
        <f>+E8-E75</f>
        <v>81.019999999999982</v>
      </c>
      <c r="G76" s="12">
        <f>+G8-G75</f>
        <v>0</v>
      </c>
      <c r="H76" s="12">
        <f t="shared" si="3"/>
        <v>81.02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18.850000000000001</v>
      </c>
      <c r="D79" s="14">
        <v>1</v>
      </c>
      <c r="E79" s="30">
        <f>ROUND(C79*D79,2)</f>
        <v>18.850000000000001</v>
      </c>
      <c r="F79" s="16">
        <v>0</v>
      </c>
      <c r="G79" s="30">
        <f>ROUND(E79*F79,2)</f>
        <v>0</v>
      </c>
      <c r="H79" s="30">
        <f t="shared" ref="H79:H85" si="4">ROUND(E79-G79,2)</f>
        <v>18.850000000000001</v>
      </c>
    </row>
    <row r="80" spans="1:8" x14ac:dyDescent="0.25">
      <c r="A80" s="14" t="s">
        <v>38</v>
      </c>
      <c r="B80" s="14" t="s">
        <v>48</v>
      </c>
      <c r="C80" s="15">
        <v>23.08</v>
      </c>
      <c r="D80" s="14">
        <v>1</v>
      </c>
      <c r="E80" s="30">
        <f>ROUND(C80*D80,2)</f>
        <v>23.08</v>
      </c>
      <c r="F80" s="16">
        <v>0</v>
      </c>
      <c r="G80" s="30">
        <f>ROUND(E80*F80,2)</f>
        <v>0</v>
      </c>
      <c r="H80" s="30">
        <f t="shared" si="4"/>
        <v>23.08</v>
      </c>
    </row>
    <row r="81" spans="1:8" x14ac:dyDescent="0.25">
      <c r="A81" s="14" t="s">
        <v>135</v>
      </c>
      <c r="B81" s="14" t="s">
        <v>48</v>
      </c>
      <c r="C81" s="15">
        <v>32.479999999999997</v>
      </c>
      <c r="D81" s="14">
        <v>1</v>
      </c>
      <c r="E81" s="30">
        <f>ROUND(C81*D81,2)</f>
        <v>32.479999999999997</v>
      </c>
      <c r="F81" s="16">
        <v>0</v>
      </c>
      <c r="G81" s="30">
        <f>ROUND(E81*F81,2)</f>
        <v>0</v>
      </c>
      <c r="H81" s="30">
        <f t="shared" si="4"/>
        <v>32.479999999999997</v>
      </c>
    </row>
    <row r="82" spans="1:8" x14ac:dyDescent="0.25">
      <c r="A82" s="9" t="s">
        <v>196</v>
      </c>
      <c r="B82" s="9" t="s">
        <v>48</v>
      </c>
      <c r="C82" s="10">
        <v>40.090000000000003</v>
      </c>
      <c r="D82" s="9">
        <v>1</v>
      </c>
      <c r="E82" s="28">
        <f>ROUND(C82*D82,2)</f>
        <v>40.090000000000003</v>
      </c>
      <c r="F82" s="11">
        <v>0</v>
      </c>
      <c r="G82" s="28">
        <f>ROUND(E82*F82,2)</f>
        <v>0</v>
      </c>
      <c r="H82" s="28">
        <f t="shared" si="4"/>
        <v>40.090000000000003</v>
      </c>
    </row>
    <row r="83" spans="1:8" x14ac:dyDescent="0.25">
      <c r="A83" s="7" t="s">
        <v>53</v>
      </c>
      <c r="C83" s="30"/>
      <c r="E83" s="30">
        <f>SUM(E79:E82)</f>
        <v>114.5</v>
      </c>
      <c r="G83" s="12">
        <f>SUM(G79:G82)</f>
        <v>0</v>
      </c>
      <c r="H83" s="12">
        <f t="shared" si="4"/>
        <v>114.5</v>
      </c>
    </row>
    <row r="84" spans="1:8" x14ac:dyDescent="0.25">
      <c r="A84" s="7" t="s">
        <v>54</v>
      </c>
      <c r="C84" s="30"/>
      <c r="E84" s="30">
        <f>+E75+E83</f>
        <v>961.48</v>
      </c>
      <c r="G84" s="12">
        <f>+G75+G83</f>
        <v>0</v>
      </c>
      <c r="H84" s="12">
        <f t="shared" si="4"/>
        <v>961.48</v>
      </c>
    </row>
    <row r="85" spans="1:8" x14ac:dyDescent="0.25">
      <c r="A85" s="7" t="s">
        <v>55</v>
      </c>
      <c r="C85" s="30"/>
      <c r="E85" s="30">
        <f>+E8-E84</f>
        <v>-33.480000000000018</v>
      </c>
      <c r="G85" s="12">
        <f>+G8-G84</f>
        <v>0</v>
      </c>
      <c r="H85" s="12">
        <f t="shared" si="4"/>
        <v>-33.479999999999997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846.98</v>
      </c>
    </row>
    <row r="100" spans="1:5" x14ac:dyDescent="0.25">
      <c r="A100" s="7" t="s">
        <v>301</v>
      </c>
      <c r="E100" s="34">
        <f>VLOOKUP(A100,$A$1:$H$98,5,FALSE)</f>
        <v>114.5</v>
      </c>
    </row>
    <row r="101" spans="1:5" x14ac:dyDescent="0.25">
      <c r="A101" s="7" t="s">
        <v>302</v>
      </c>
      <c r="E101" s="34">
        <f t="shared" ref="E101:E102" si="5">VLOOKUP(A101,$A$1:$H$98,5,FALSE)</f>
        <v>961.48</v>
      </c>
    </row>
    <row r="102" spans="1:5" x14ac:dyDescent="0.25">
      <c r="A102" s="7" t="s">
        <v>55</v>
      </c>
      <c r="E102" s="34">
        <f t="shared" si="5"/>
        <v>-33.480000000000018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-33.480000000000018</v>
      </c>
      <c r="E105" s="34">
        <f>E102</f>
        <v>-33.480000000000018</v>
      </c>
    </row>
    <row r="106" spans="1:5" x14ac:dyDescent="0.25">
      <c r="A106">
        <f>A107-Calculator!$B$15</f>
        <v>205</v>
      </c>
      <c r="B106">
        <f t="dataTable" ref="B106:B112" dt2D="0" dtr="0" r1="D7" ca="1"/>
        <v>193.76999999999998</v>
      </c>
      <c r="D106">
        <f>D107-Calculator!$B$27</f>
        <v>145</v>
      </c>
      <c r="E106">
        <f t="dataTable" ref="E106:E112" dt2D="0" dtr="0" r1="D7"/>
        <v>-109.23000000000002</v>
      </c>
    </row>
    <row r="107" spans="1:5" x14ac:dyDescent="0.25">
      <c r="A107">
        <f>A108-Calculator!$B$15</f>
        <v>210</v>
      </c>
      <c r="B107">
        <v>219.01999999999998</v>
      </c>
      <c r="D107">
        <f>D108-Calculator!$B$27</f>
        <v>150</v>
      </c>
      <c r="E107">
        <v>-83.980000000000018</v>
      </c>
    </row>
    <row r="108" spans="1:5" x14ac:dyDescent="0.25">
      <c r="A108">
        <f>A109-Calculator!$B$15</f>
        <v>215</v>
      </c>
      <c r="B108">
        <v>244.26999999999998</v>
      </c>
      <c r="D108">
        <f>D109-Calculator!$B$27</f>
        <v>155</v>
      </c>
      <c r="E108">
        <v>-58.730000000000018</v>
      </c>
    </row>
    <row r="109" spans="1:5" x14ac:dyDescent="0.25">
      <c r="A109">
        <f>Calculator!B10</f>
        <v>220</v>
      </c>
      <c r="B109">
        <v>269.52</v>
      </c>
      <c r="D109">
        <f>Calculator!B22</f>
        <v>160</v>
      </c>
      <c r="E109">
        <v>-33.480000000000018</v>
      </c>
    </row>
    <row r="110" spans="1:5" x14ac:dyDescent="0.25">
      <c r="A110">
        <f>A109+Calculator!$B$15</f>
        <v>225</v>
      </c>
      <c r="B110">
        <v>294.77</v>
      </c>
      <c r="D110">
        <f>D109+Calculator!$B$27</f>
        <v>165</v>
      </c>
      <c r="E110">
        <v>-8.2300000000000182</v>
      </c>
    </row>
    <row r="111" spans="1:5" x14ac:dyDescent="0.25">
      <c r="A111">
        <f>A110+Calculator!$B$15</f>
        <v>230</v>
      </c>
      <c r="B111">
        <v>320.02</v>
      </c>
      <c r="D111">
        <f>D110+Calculator!$B$27</f>
        <v>170</v>
      </c>
      <c r="E111">
        <v>17.019999999999982</v>
      </c>
    </row>
    <row r="112" spans="1:5" x14ac:dyDescent="0.25">
      <c r="A112">
        <f>A111+Calculator!$B$15</f>
        <v>235</v>
      </c>
      <c r="B112">
        <v>345.27</v>
      </c>
      <c r="D112">
        <f>D111+Calculator!$B$27</f>
        <v>175</v>
      </c>
      <c r="E112">
        <v>42.269999999999982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329-A914-455B-9C27-A3F2453B8213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IF(Calculator!B7="Corn",Calculator!B10,IF(Calculator!B19="Corn",Calculator!B22,220))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0.2</v>
      </c>
      <c r="E13" s="30">
        <f>ROUND(C13*D13,2)</f>
        <v>1.1200000000000001</v>
      </c>
      <c r="F13" s="16">
        <v>0</v>
      </c>
      <c r="G13" s="30">
        <f>ROUND(E13*F13,2)</f>
        <v>0</v>
      </c>
      <c r="H13" s="30">
        <f>ROUND(E13-G13,2)</f>
        <v>1.1200000000000001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1.9570000000000001</v>
      </c>
      <c r="E15" s="30">
        <f t="shared" ref="E15:E21" si="0">ROUND(C15*D15,2)</f>
        <v>54.31</v>
      </c>
      <c r="F15" s="16">
        <v>0</v>
      </c>
      <c r="G15" s="30">
        <f t="shared" ref="G15:G21" si="1">ROUND(E15*F15,2)</f>
        <v>0</v>
      </c>
      <c r="H15" s="30">
        <f t="shared" ref="H15:H21" si="2">ROUND(E15-G15,2)</f>
        <v>54.31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1.5</v>
      </c>
      <c r="E16" s="30">
        <f t="shared" si="0"/>
        <v>39.450000000000003</v>
      </c>
      <c r="F16" s="16">
        <v>0</v>
      </c>
      <c r="G16" s="30">
        <f t="shared" si="1"/>
        <v>0</v>
      </c>
      <c r="H16" s="30">
        <f t="shared" si="2"/>
        <v>39.450000000000003</v>
      </c>
    </row>
    <row r="17" spans="1:8" x14ac:dyDescent="0.25">
      <c r="A17" s="14" t="s">
        <v>150</v>
      </c>
      <c r="B17" s="14" t="s">
        <v>19</v>
      </c>
      <c r="C17" s="15">
        <v>3.68</v>
      </c>
      <c r="D17" s="14">
        <v>4</v>
      </c>
      <c r="E17" s="30">
        <f t="shared" si="0"/>
        <v>14.72</v>
      </c>
      <c r="F17" s="16">
        <v>0</v>
      </c>
      <c r="G17" s="30">
        <f t="shared" si="1"/>
        <v>0</v>
      </c>
      <c r="H17" s="30">
        <f t="shared" si="2"/>
        <v>14.72</v>
      </c>
    </row>
    <row r="18" spans="1:8" x14ac:dyDescent="0.25">
      <c r="A18" s="14" t="s">
        <v>151</v>
      </c>
      <c r="B18" s="14" t="s">
        <v>26</v>
      </c>
      <c r="C18" s="15">
        <v>3.4</v>
      </c>
      <c r="D18" s="14">
        <v>2</v>
      </c>
      <c r="E18" s="30">
        <f t="shared" si="0"/>
        <v>6.8</v>
      </c>
      <c r="F18" s="16">
        <v>0</v>
      </c>
      <c r="G18" s="30">
        <f t="shared" si="1"/>
        <v>0</v>
      </c>
      <c r="H18" s="30">
        <f t="shared" si="2"/>
        <v>6.8</v>
      </c>
    </row>
    <row r="19" spans="1:8" x14ac:dyDescent="0.25">
      <c r="A19" s="14" t="s">
        <v>127</v>
      </c>
      <c r="B19" s="14" t="s">
        <v>19</v>
      </c>
      <c r="C19" s="15">
        <v>2.0499999999999998</v>
      </c>
      <c r="D19" s="14">
        <v>32.171199999999999</v>
      </c>
      <c r="E19" s="30">
        <f t="shared" si="0"/>
        <v>65.95</v>
      </c>
      <c r="F19" s="16">
        <v>0</v>
      </c>
      <c r="G19" s="30">
        <f t="shared" si="1"/>
        <v>0</v>
      </c>
      <c r="H19" s="30">
        <f t="shared" si="2"/>
        <v>65.95</v>
      </c>
    </row>
    <row r="20" spans="1:8" x14ac:dyDescent="0.25">
      <c r="A20" s="14" t="s">
        <v>103</v>
      </c>
      <c r="B20" s="14" t="s">
        <v>19</v>
      </c>
      <c r="C20" s="15">
        <v>2.1</v>
      </c>
      <c r="D20" s="14">
        <v>30</v>
      </c>
      <c r="E20" s="30">
        <f t="shared" si="0"/>
        <v>63</v>
      </c>
      <c r="F20" s="16">
        <v>0</v>
      </c>
      <c r="G20" s="30">
        <f t="shared" si="1"/>
        <v>0</v>
      </c>
      <c r="H20" s="30">
        <f t="shared" si="2"/>
        <v>63</v>
      </c>
    </row>
    <row r="21" spans="1:8" x14ac:dyDescent="0.25">
      <c r="A21" s="14" t="s">
        <v>173</v>
      </c>
      <c r="B21" s="14" t="s">
        <v>21</v>
      </c>
      <c r="C21" s="15">
        <v>28.63</v>
      </c>
      <c r="D21" s="14">
        <v>1</v>
      </c>
      <c r="E21" s="30">
        <f t="shared" si="0"/>
        <v>28.63</v>
      </c>
      <c r="F21" s="16">
        <v>0</v>
      </c>
      <c r="G21" s="30">
        <f t="shared" si="1"/>
        <v>0</v>
      </c>
      <c r="H21" s="30">
        <f t="shared" si="2"/>
        <v>28.63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32</v>
      </c>
      <c r="E23" s="30">
        <f>ROUND(C23*D23,2)</f>
        <v>3.52</v>
      </c>
      <c r="F23" s="16">
        <v>0</v>
      </c>
      <c r="G23" s="30">
        <f>ROUND(E23*F23,2)</f>
        <v>0</v>
      </c>
      <c r="H23" s="30">
        <f>ROUND(E23-G23,2)</f>
        <v>3.52</v>
      </c>
    </row>
    <row r="24" spans="1:8" x14ac:dyDescent="0.25">
      <c r="A24" s="14" t="s">
        <v>59</v>
      </c>
      <c r="B24" s="14" t="s">
        <v>26</v>
      </c>
      <c r="C24" s="15">
        <v>11</v>
      </c>
      <c r="D24" s="14">
        <v>0.5</v>
      </c>
      <c r="E24" s="30">
        <f>ROUND(C24*D24,2)</f>
        <v>5.5</v>
      </c>
      <c r="F24" s="16">
        <v>0</v>
      </c>
      <c r="G24" s="30">
        <f>ROUND(E24*F24,2)</f>
        <v>0</v>
      </c>
      <c r="H24" s="30">
        <f>ROUND(E24-G24,2)</f>
        <v>5.5</v>
      </c>
    </row>
    <row r="25" spans="1:8" x14ac:dyDescent="0.25">
      <c r="A25" s="14" t="s">
        <v>104</v>
      </c>
      <c r="B25" s="14" t="s">
        <v>26</v>
      </c>
      <c r="C25" s="15">
        <v>12.73</v>
      </c>
      <c r="D25" s="14">
        <v>1</v>
      </c>
      <c r="E25" s="30">
        <f>ROUND(C25*D25,2)</f>
        <v>12.73</v>
      </c>
      <c r="F25" s="16">
        <v>0</v>
      </c>
      <c r="G25" s="30">
        <f>ROUND(E25*F25,2)</f>
        <v>0</v>
      </c>
      <c r="H25" s="30">
        <f>ROUND(E25-G25,2)</f>
        <v>12.73</v>
      </c>
    </row>
    <row r="26" spans="1:8" x14ac:dyDescent="0.25">
      <c r="A26" s="14" t="s">
        <v>128</v>
      </c>
      <c r="B26" s="14" t="s">
        <v>26</v>
      </c>
      <c r="C26" s="15">
        <v>1.67</v>
      </c>
      <c r="D26" s="14">
        <v>4</v>
      </c>
      <c r="E26" s="30">
        <f>ROUND(C26*D26,2)</f>
        <v>6.68</v>
      </c>
      <c r="F26" s="16">
        <v>0</v>
      </c>
      <c r="G26" s="30">
        <f>ROUND(E26*F26,2)</f>
        <v>0</v>
      </c>
      <c r="H26" s="30">
        <f>ROUND(E26-G26,2)</f>
        <v>6.68</v>
      </c>
    </row>
    <row r="27" spans="1:8" x14ac:dyDescent="0.25">
      <c r="A27" s="14" t="s">
        <v>129</v>
      </c>
      <c r="B27" s="14" t="s">
        <v>26</v>
      </c>
      <c r="C27" s="15">
        <v>5.82</v>
      </c>
      <c r="D27" s="14">
        <v>3.6</v>
      </c>
      <c r="E27" s="30">
        <f>ROUND(C27*D27,2)</f>
        <v>20.95</v>
      </c>
      <c r="F27" s="16">
        <v>0</v>
      </c>
      <c r="G27" s="30">
        <f>ROUND(E27*F27,2)</f>
        <v>0</v>
      </c>
      <c r="H27" s="30">
        <f>ROUND(E27-G27,2)</f>
        <v>20.95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110</v>
      </c>
      <c r="B29" s="14" t="s">
        <v>18</v>
      </c>
      <c r="C29" s="15">
        <v>0.86</v>
      </c>
      <c r="D29" s="14">
        <v>1.28</v>
      </c>
      <c r="E29" s="30">
        <f>ROUND(C29*D29,2)</f>
        <v>1.1000000000000001</v>
      </c>
      <c r="F29" s="16">
        <v>0</v>
      </c>
      <c r="G29" s="30">
        <f>ROUND(E29*F29,2)</f>
        <v>0</v>
      </c>
      <c r="H29" s="30">
        <f>ROUND(E29-G29,2)</f>
        <v>1.1000000000000001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152</v>
      </c>
      <c r="B31" s="14" t="s">
        <v>60</v>
      </c>
      <c r="C31" s="15">
        <v>3.75</v>
      </c>
      <c r="D31" s="14">
        <v>34</v>
      </c>
      <c r="E31" s="30">
        <f>ROUND(C31*D31,2)</f>
        <v>127.5</v>
      </c>
      <c r="F31" s="16">
        <v>0</v>
      </c>
      <c r="G31" s="30">
        <f>ROUND(E31*F31,2)</f>
        <v>0</v>
      </c>
      <c r="H31" s="30">
        <f>ROUND(E31-G31,2)</f>
        <v>127.5</v>
      </c>
    </row>
    <row r="32" spans="1:8" x14ac:dyDescent="0.25">
      <c r="A32" s="13" t="s">
        <v>61</v>
      </c>
      <c r="C32" s="30"/>
      <c r="E32" s="30"/>
    </row>
    <row r="33" spans="1:8" x14ac:dyDescent="0.25">
      <c r="A33" s="14" t="s">
        <v>62</v>
      </c>
      <c r="B33" s="14" t="s">
        <v>48</v>
      </c>
      <c r="C33" s="15">
        <v>7.5</v>
      </c>
      <c r="D33" s="14">
        <v>1</v>
      </c>
      <c r="E33" s="30">
        <f>ROUND(C33*D33,2)</f>
        <v>7.5</v>
      </c>
      <c r="F33" s="16">
        <v>0</v>
      </c>
      <c r="G33" s="30">
        <f>ROUND(E33*F33,2)</f>
        <v>0</v>
      </c>
      <c r="H33" s="30">
        <f>ROUND(E33-G33,2)</f>
        <v>7.5</v>
      </c>
    </row>
    <row r="34" spans="1:8" x14ac:dyDescent="0.25">
      <c r="A34" s="14" t="s">
        <v>190</v>
      </c>
      <c r="B34" s="14" t="s">
        <v>21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132</v>
      </c>
      <c r="C35" s="30"/>
      <c r="E35" s="30"/>
    </row>
    <row r="36" spans="1:8" x14ac:dyDescent="0.25">
      <c r="A36" s="14" t="s">
        <v>133</v>
      </c>
      <c r="B36" s="14" t="s">
        <v>125</v>
      </c>
      <c r="C36" s="15">
        <v>0.23</v>
      </c>
      <c r="D36" s="14">
        <f>D7</f>
        <v>220</v>
      </c>
      <c r="E36" s="30">
        <f>ROUND(C36*D36,2)</f>
        <v>50.6</v>
      </c>
      <c r="F36" s="16">
        <v>0</v>
      </c>
      <c r="G36" s="30">
        <f>ROUND(E36*F36,2)</f>
        <v>0</v>
      </c>
      <c r="H36" s="30">
        <f>ROUND(E36-G36,2)</f>
        <v>50.6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59</v>
      </c>
      <c r="D38" s="14">
        <v>0.66600000000000004</v>
      </c>
      <c r="E38" s="30">
        <f>ROUND(C38*D38,2)</f>
        <v>39.29</v>
      </c>
      <c r="F38" s="16">
        <v>0</v>
      </c>
      <c r="G38" s="30">
        <f>ROUND(E38*F38,2)</f>
        <v>0</v>
      </c>
      <c r="H38" s="30">
        <f>ROUND(E38-G38,2)</f>
        <v>39.29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134</v>
      </c>
      <c r="B40" s="14" t="s">
        <v>48</v>
      </c>
      <c r="C40" s="15">
        <v>6</v>
      </c>
      <c r="D40" s="14">
        <v>1</v>
      </c>
      <c r="E40" s="30">
        <f>ROUND(C40*D40,2)</f>
        <v>6</v>
      </c>
      <c r="F40" s="16">
        <v>0</v>
      </c>
      <c r="G40" s="30">
        <f>ROUND(E40*F40,2)</f>
        <v>0</v>
      </c>
      <c r="H40" s="30">
        <f>ROUND(E40-G40,2)</f>
        <v>6</v>
      </c>
    </row>
    <row r="41" spans="1:8" x14ac:dyDescent="0.25">
      <c r="A41" s="13" t="s">
        <v>118</v>
      </c>
      <c r="C41" s="30"/>
      <c r="E41" s="30"/>
    </row>
    <row r="42" spans="1:8" x14ac:dyDescent="0.25">
      <c r="A42" s="14" t="s">
        <v>119</v>
      </c>
      <c r="B42" s="14" t="s">
        <v>48</v>
      </c>
      <c r="C42" s="15">
        <v>10</v>
      </c>
      <c r="D42" s="14">
        <v>0.33300000000000002</v>
      </c>
      <c r="E42" s="30">
        <f>ROUND(C42*D42,2)</f>
        <v>3.33</v>
      </c>
      <c r="F42" s="16">
        <v>0</v>
      </c>
      <c r="G42" s="30">
        <f>ROUND(E42*F42,2)</f>
        <v>0</v>
      </c>
      <c r="H42" s="30">
        <f>ROUND(E42-G42,2)</f>
        <v>3.33</v>
      </c>
    </row>
    <row r="43" spans="1:8" x14ac:dyDescent="0.25">
      <c r="A43" s="13" t="s">
        <v>37</v>
      </c>
      <c r="C43" s="30"/>
      <c r="E43" s="30"/>
    </row>
    <row r="44" spans="1:8" x14ac:dyDescent="0.25">
      <c r="A44" s="14" t="s">
        <v>38</v>
      </c>
      <c r="B44" s="14" t="s">
        <v>39</v>
      </c>
      <c r="C44" s="15">
        <v>15.27</v>
      </c>
      <c r="D44" s="14">
        <v>0.36990000000000001</v>
      </c>
      <c r="E44" s="30">
        <f>ROUND(C44*D44,2)</f>
        <v>5.65</v>
      </c>
      <c r="F44" s="16">
        <v>0</v>
      </c>
      <c r="G44" s="30">
        <f>ROUND(E44*F44,2)</f>
        <v>0</v>
      </c>
      <c r="H44" s="30">
        <f>ROUND(E44-G44,2)</f>
        <v>5.65</v>
      </c>
    </row>
    <row r="45" spans="1:8" x14ac:dyDescent="0.25">
      <c r="A45" s="14" t="s">
        <v>135</v>
      </c>
      <c r="B45" s="14" t="s">
        <v>39</v>
      </c>
      <c r="C45" s="15">
        <v>15.27</v>
      </c>
      <c r="D45" s="14">
        <v>0.12770000000000001</v>
      </c>
      <c r="E45" s="30">
        <f>ROUND(C45*D45,2)</f>
        <v>1.95</v>
      </c>
      <c r="F45" s="16">
        <v>0</v>
      </c>
      <c r="G45" s="30">
        <f>ROUND(E45*F45,2)</f>
        <v>0</v>
      </c>
      <c r="H45" s="30">
        <f>ROUND(E45-G45,2)</f>
        <v>1.95</v>
      </c>
    </row>
    <row r="46" spans="1:8" x14ac:dyDescent="0.25">
      <c r="A46" s="13" t="s">
        <v>40</v>
      </c>
      <c r="C46" s="30"/>
      <c r="E46" s="30"/>
    </row>
    <row r="47" spans="1:8" x14ac:dyDescent="0.25">
      <c r="A47" s="14" t="s">
        <v>41</v>
      </c>
      <c r="B47" s="14" t="s">
        <v>39</v>
      </c>
      <c r="C47" s="15">
        <v>9.06</v>
      </c>
      <c r="D47" s="14">
        <v>0.20369999999999999</v>
      </c>
      <c r="E47" s="30">
        <f>ROUND(C47*D47,2)</f>
        <v>1.85</v>
      </c>
      <c r="F47" s="16">
        <v>0</v>
      </c>
      <c r="G47" s="30">
        <f>ROUND(E47*F47,2)</f>
        <v>0</v>
      </c>
      <c r="H47" s="30">
        <f>ROUND(E47-G47,2)</f>
        <v>1.85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0.14630000000000001</v>
      </c>
      <c r="E49" s="30">
        <f>ROUND(C49*D49,2)</f>
        <v>1.33</v>
      </c>
      <c r="F49" s="16">
        <v>0</v>
      </c>
      <c r="G49" s="30">
        <f>ROUND(E49*F49,2)</f>
        <v>0</v>
      </c>
      <c r="H49" s="30">
        <f>ROUND(E49-G49,2)</f>
        <v>1.33</v>
      </c>
    </row>
    <row r="50" spans="1:8" x14ac:dyDescent="0.25">
      <c r="A50" s="14" t="s">
        <v>44</v>
      </c>
      <c r="B50" s="14" t="s">
        <v>39</v>
      </c>
      <c r="C50" s="15">
        <v>15.29</v>
      </c>
      <c r="D50" s="14">
        <v>0.44790000000000002</v>
      </c>
      <c r="E50" s="30">
        <f>ROUND(C50*D50,2)</f>
        <v>6.85</v>
      </c>
      <c r="F50" s="16">
        <v>0</v>
      </c>
      <c r="G50" s="30">
        <f>ROUND(E50*F50,2)</f>
        <v>0</v>
      </c>
      <c r="H50" s="30">
        <f>ROUND(E50-G50,2)</f>
        <v>6.85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2.36</v>
      </c>
      <c r="D52" s="14">
        <v>4.2843999999999998</v>
      </c>
      <c r="E52" s="30">
        <f>ROUND(C52*D52,2)</f>
        <v>10.11</v>
      </c>
      <c r="F52" s="16">
        <v>0</v>
      </c>
      <c r="G52" s="30">
        <f>ROUND(E52*F52,2)</f>
        <v>0</v>
      </c>
      <c r="H52" s="30">
        <f>ROUND(E52-G52,2)</f>
        <v>10.11</v>
      </c>
    </row>
    <row r="53" spans="1:8" x14ac:dyDescent="0.25">
      <c r="A53" s="14" t="s">
        <v>135</v>
      </c>
      <c r="B53" s="14" t="s">
        <v>19</v>
      </c>
      <c r="C53" s="15">
        <v>2.36</v>
      </c>
      <c r="D53" s="14">
        <v>1.742</v>
      </c>
      <c r="E53" s="30">
        <f>ROUND(C53*D53,2)</f>
        <v>4.1100000000000003</v>
      </c>
      <c r="F53" s="16">
        <v>0</v>
      </c>
      <c r="G53" s="30">
        <f>ROUND(E53*F53,2)</f>
        <v>0</v>
      </c>
      <c r="H53" s="30">
        <f>ROUND(E53-G53,2)</f>
        <v>4.1100000000000003</v>
      </c>
    </row>
    <row r="54" spans="1:8" x14ac:dyDescent="0.25">
      <c r="A54" s="14" t="s">
        <v>164</v>
      </c>
      <c r="B54" s="14" t="s">
        <v>19</v>
      </c>
      <c r="C54" s="15">
        <v>2.36</v>
      </c>
      <c r="D54" s="14">
        <v>11.2011</v>
      </c>
      <c r="E54" s="30">
        <f>ROUND(C54*D54,2)</f>
        <v>26.43</v>
      </c>
      <c r="F54" s="16">
        <v>0</v>
      </c>
      <c r="G54" s="30">
        <f>ROUND(E54*F54,2)</f>
        <v>0</v>
      </c>
      <c r="H54" s="30">
        <f>ROUND(E54-G54,2)</f>
        <v>26.43</v>
      </c>
    </row>
    <row r="55" spans="1:8" x14ac:dyDescent="0.25">
      <c r="A55" s="13" t="s">
        <v>47</v>
      </c>
      <c r="C55" s="30"/>
      <c r="E55" s="30"/>
    </row>
    <row r="56" spans="1:8" x14ac:dyDescent="0.25">
      <c r="A56" s="14" t="s">
        <v>42</v>
      </c>
      <c r="B56" s="14" t="s">
        <v>48</v>
      </c>
      <c r="C56" s="15">
        <v>10.06</v>
      </c>
      <c r="D56" s="14">
        <v>1</v>
      </c>
      <c r="E56" s="30">
        <f>ROUND(C56*D56,2)</f>
        <v>10.06</v>
      </c>
      <c r="F56" s="16">
        <v>0</v>
      </c>
      <c r="G56" s="30">
        <f>ROUND(E56*F56,2)</f>
        <v>0</v>
      </c>
      <c r="H56" s="30">
        <f t="shared" ref="H56:H62" si="3">ROUND(E56-G56,2)</f>
        <v>10.06</v>
      </c>
    </row>
    <row r="57" spans="1:8" x14ac:dyDescent="0.25">
      <c r="A57" s="14" t="s">
        <v>38</v>
      </c>
      <c r="B57" s="14" t="s">
        <v>48</v>
      </c>
      <c r="C57" s="15">
        <v>2.87</v>
      </c>
      <c r="D57" s="14">
        <v>1</v>
      </c>
      <c r="E57" s="30">
        <f>ROUND(C57*D57,2)</f>
        <v>2.87</v>
      </c>
      <c r="F57" s="16">
        <v>0</v>
      </c>
      <c r="G57" s="30">
        <f>ROUND(E57*F57,2)</f>
        <v>0</v>
      </c>
      <c r="H57" s="30">
        <f t="shared" si="3"/>
        <v>2.87</v>
      </c>
    </row>
    <row r="58" spans="1:8" x14ac:dyDescent="0.25">
      <c r="A58" s="14" t="s">
        <v>135</v>
      </c>
      <c r="B58" s="14" t="s">
        <v>48</v>
      </c>
      <c r="C58" s="15">
        <v>5.2</v>
      </c>
      <c r="D58" s="14">
        <v>1</v>
      </c>
      <c r="E58" s="30">
        <f>ROUND(C58*D58,2)</f>
        <v>5.2</v>
      </c>
      <c r="F58" s="16">
        <v>0</v>
      </c>
      <c r="G58" s="30">
        <f>ROUND(E58*F58,2)</f>
        <v>0</v>
      </c>
      <c r="H58" s="30">
        <f t="shared" si="3"/>
        <v>5.2</v>
      </c>
    </row>
    <row r="59" spans="1:8" x14ac:dyDescent="0.25">
      <c r="A59" s="14" t="s">
        <v>164</v>
      </c>
      <c r="B59" s="14" t="s">
        <v>48</v>
      </c>
      <c r="C59" s="15">
        <v>21.95</v>
      </c>
      <c r="D59" s="14">
        <v>1</v>
      </c>
      <c r="E59" s="30">
        <f>ROUND(C59*D59,2)</f>
        <v>21.95</v>
      </c>
      <c r="F59" s="16">
        <v>0</v>
      </c>
      <c r="G59" s="30">
        <f>ROUND(E59*F59,2)</f>
        <v>0</v>
      </c>
      <c r="H59" s="30">
        <f t="shared" si="3"/>
        <v>21.95</v>
      </c>
    </row>
    <row r="60" spans="1:8" x14ac:dyDescent="0.25">
      <c r="A60" s="9" t="s">
        <v>49</v>
      </c>
      <c r="B60" s="9" t="s">
        <v>48</v>
      </c>
      <c r="C60" s="10">
        <v>13.14</v>
      </c>
      <c r="D60" s="9">
        <v>1</v>
      </c>
      <c r="E60" s="28">
        <f>ROUND(C60*D60,2)</f>
        <v>13.14</v>
      </c>
      <c r="F60" s="11">
        <v>0</v>
      </c>
      <c r="G60" s="28">
        <f>ROUND(E60*F60,2)</f>
        <v>0</v>
      </c>
      <c r="H60" s="28">
        <f t="shared" si="3"/>
        <v>13.14</v>
      </c>
    </row>
    <row r="61" spans="1:8" x14ac:dyDescent="0.25">
      <c r="A61" s="7" t="s">
        <v>50</v>
      </c>
      <c r="C61" s="30"/>
      <c r="E61" s="30">
        <f>SUM(E12:E60)</f>
        <v>684.68000000000018</v>
      </c>
      <c r="G61" s="12">
        <f>SUM(G12:G60)</f>
        <v>0</v>
      </c>
      <c r="H61" s="12">
        <f t="shared" si="3"/>
        <v>684.68</v>
      </c>
    </row>
    <row r="62" spans="1:8" x14ac:dyDescent="0.25">
      <c r="A62" s="7" t="s">
        <v>51</v>
      </c>
      <c r="C62" s="30"/>
      <c r="E62" s="30">
        <f>+E8-E61</f>
        <v>580.31999999999982</v>
      </c>
      <c r="G62" s="12">
        <f>+G8-G61</f>
        <v>0</v>
      </c>
      <c r="H62" s="12">
        <f t="shared" si="3"/>
        <v>580.32000000000005</v>
      </c>
    </row>
    <row r="63" spans="1:8" x14ac:dyDescent="0.25">
      <c r="A63" t="s">
        <v>12</v>
      </c>
      <c r="C63" s="30"/>
      <c r="E63" s="30"/>
    </row>
    <row r="64" spans="1:8" x14ac:dyDescent="0.25">
      <c r="A64" s="7" t="s">
        <v>52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13.51</v>
      </c>
      <c r="D65" s="14">
        <v>1</v>
      </c>
      <c r="E65" s="30">
        <f>ROUND(C65*D65,2)</f>
        <v>13.51</v>
      </c>
      <c r="F65" s="16">
        <v>0</v>
      </c>
      <c r="G65" s="30">
        <f>ROUND(E65*F65,2)</f>
        <v>0</v>
      </c>
      <c r="H65" s="30">
        <f t="shared" ref="H65:H71" si="4">ROUND(E65-G65,2)</f>
        <v>13.51</v>
      </c>
    </row>
    <row r="66" spans="1:8" x14ac:dyDescent="0.25">
      <c r="A66" s="14" t="s">
        <v>38</v>
      </c>
      <c r="B66" s="14" t="s">
        <v>48</v>
      </c>
      <c r="C66" s="15">
        <v>16.91</v>
      </c>
      <c r="D66" s="14">
        <v>1</v>
      </c>
      <c r="E66" s="30">
        <f>ROUND(C66*D66,2)</f>
        <v>16.91</v>
      </c>
      <c r="F66" s="16">
        <v>0</v>
      </c>
      <c r="G66" s="30">
        <f>ROUND(E66*F66,2)</f>
        <v>0</v>
      </c>
      <c r="H66" s="30">
        <f t="shared" si="4"/>
        <v>16.91</v>
      </c>
    </row>
    <row r="67" spans="1:8" x14ac:dyDescent="0.25">
      <c r="A67" s="14" t="s">
        <v>135</v>
      </c>
      <c r="B67" s="14" t="s">
        <v>48</v>
      </c>
      <c r="C67" s="15">
        <v>19.3</v>
      </c>
      <c r="D67" s="14">
        <v>1</v>
      </c>
      <c r="E67" s="30">
        <f>ROUND(C67*D67,2)</f>
        <v>19.3</v>
      </c>
      <c r="F67" s="16">
        <v>0</v>
      </c>
      <c r="G67" s="30">
        <f>ROUND(E67*F67,2)</f>
        <v>0</v>
      </c>
      <c r="H67" s="30">
        <f t="shared" si="4"/>
        <v>19.3</v>
      </c>
    </row>
    <row r="68" spans="1:8" x14ac:dyDescent="0.25">
      <c r="A68" s="9" t="s">
        <v>164</v>
      </c>
      <c r="B68" s="9" t="s">
        <v>48</v>
      </c>
      <c r="C68" s="10">
        <v>68.7</v>
      </c>
      <c r="D68" s="9">
        <v>1</v>
      </c>
      <c r="E68" s="28">
        <f>ROUND(C68*D68,2)</f>
        <v>68.7</v>
      </c>
      <c r="F68" s="11">
        <v>0</v>
      </c>
      <c r="G68" s="28">
        <f>ROUND(E68*F68,2)</f>
        <v>0</v>
      </c>
      <c r="H68" s="28">
        <f t="shared" si="4"/>
        <v>68.7</v>
      </c>
    </row>
    <row r="69" spans="1:8" x14ac:dyDescent="0.25">
      <c r="A69" s="7" t="s">
        <v>53</v>
      </c>
      <c r="C69" s="30"/>
      <c r="E69" s="30">
        <f>SUM(E65:E68)</f>
        <v>118.42</v>
      </c>
      <c r="G69" s="12">
        <f>SUM(G65:G68)</f>
        <v>0</v>
      </c>
      <c r="H69" s="12">
        <f t="shared" si="4"/>
        <v>118.42</v>
      </c>
    </row>
    <row r="70" spans="1:8" x14ac:dyDescent="0.25">
      <c r="A70" s="7" t="s">
        <v>54</v>
      </c>
      <c r="C70" s="30"/>
      <c r="E70" s="30">
        <f>+E61+E69</f>
        <v>803.10000000000014</v>
      </c>
      <c r="G70" s="12">
        <f>+G61+G69</f>
        <v>0</v>
      </c>
      <c r="H70" s="12">
        <f t="shared" si="4"/>
        <v>803.1</v>
      </c>
    </row>
    <row r="71" spans="1:8" x14ac:dyDescent="0.25">
      <c r="A71" s="7" t="s">
        <v>55</v>
      </c>
      <c r="C71" s="30"/>
      <c r="E71" s="30">
        <f>+E8-E70</f>
        <v>461.89999999999986</v>
      </c>
      <c r="G71" s="12">
        <f>+G8-G70</f>
        <v>0</v>
      </c>
      <c r="H71" s="12">
        <f t="shared" si="4"/>
        <v>461.9</v>
      </c>
    </row>
    <row r="72" spans="1:8" x14ac:dyDescent="0.25">
      <c r="A72" t="s">
        <v>120</v>
      </c>
      <c r="C72" s="30"/>
      <c r="E72" s="30"/>
    </row>
    <row r="73" spans="1:8" x14ac:dyDescent="0.25">
      <c r="A73" t="s">
        <v>403</v>
      </c>
      <c r="C73" s="30"/>
      <c r="E73" s="30"/>
    </row>
    <row r="74" spans="1:8" x14ac:dyDescent="0.25">
      <c r="C74" s="30"/>
      <c r="E74" s="30"/>
    </row>
    <row r="75" spans="1:8" x14ac:dyDescent="0.25">
      <c r="A75" s="7" t="s">
        <v>121</v>
      </c>
      <c r="C75" s="30"/>
      <c r="E75" s="30"/>
    </row>
    <row r="76" spans="1:8" x14ac:dyDescent="0.25">
      <c r="A76" s="7" t="s">
        <v>122</v>
      </c>
      <c r="C76" s="30"/>
      <c r="E76" s="30"/>
    </row>
    <row r="99" spans="1:5" x14ac:dyDescent="0.25">
      <c r="A99" s="7" t="s">
        <v>50</v>
      </c>
      <c r="E99" s="34">
        <f>VLOOKUP(A99,$A$1:$H$98,5,FALSE)</f>
        <v>684.68000000000018</v>
      </c>
    </row>
    <row r="100" spans="1:5" x14ac:dyDescent="0.25">
      <c r="A100" s="7" t="s">
        <v>301</v>
      </c>
      <c r="E100" s="34">
        <f>VLOOKUP(A100,$A$1:$H$98,5,FALSE)</f>
        <v>118.42</v>
      </c>
    </row>
    <row r="101" spans="1:5" x14ac:dyDescent="0.25">
      <c r="A101" s="7" t="s">
        <v>302</v>
      </c>
      <c r="E101" s="34">
        <f t="shared" ref="E101:E102" si="5">VLOOKUP(A101,$A$1:$H$98,5,FALSE)</f>
        <v>803.10000000000014</v>
      </c>
    </row>
    <row r="102" spans="1:5" x14ac:dyDescent="0.25">
      <c r="A102" s="7" t="s">
        <v>55</v>
      </c>
      <c r="E102" s="34">
        <f t="shared" si="5"/>
        <v>461.89999999999986</v>
      </c>
    </row>
    <row r="104" spans="1:5" x14ac:dyDescent="0.25">
      <c r="A104" s="39" t="s">
        <v>263</v>
      </c>
      <c r="D104" s="39" t="s">
        <v>264</v>
      </c>
    </row>
    <row r="105" spans="1:5" x14ac:dyDescent="0.25">
      <c r="B105" s="34">
        <f>E102</f>
        <v>461.89999999999986</v>
      </c>
      <c r="E105" s="34">
        <f>E102</f>
        <v>461.89999999999986</v>
      </c>
    </row>
    <row r="106" spans="1:5" x14ac:dyDescent="0.25">
      <c r="A106">
        <f>A107-Calculator!$B$15</f>
        <v>205</v>
      </c>
      <c r="B106">
        <f t="dataTable" ref="B106:B112" dt2D="0" dtr="0" r1="D7" ca="1"/>
        <v>379.09999999999991</v>
      </c>
      <c r="D106">
        <f>D107-Calculator!$B$27</f>
        <v>145</v>
      </c>
      <c r="E106">
        <f t="dataTable" ref="E106:E112" dt2D="0" dtr="0" r1="D7"/>
        <v>47.899999999999864</v>
      </c>
    </row>
    <row r="107" spans="1:5" x14ac:dyDescent="0.25">
      <c r="A107">
        <f>A108-Calculator!$B$15</f>
        <v>210</v>
      </c>
      <c r="B107">
        <v>406.69999999999993</v>
      </c>
      <c r="D107">
        <f>D108-Calculator!$B$27</f>
        <v>150</v>
      </c>
      <c r="E107">
        <v>75.499999999999886</v>
      </c>
    </row>
    <row r="108" spans="1:5" x14ac:dyDescent="0.25">
      <c r="A108">
        <f>A109-Calculator!$B$15</f>
        <v>215</v>
      </c>
      <c r="B108">
        <v>434.29999999999984</v>
      </c>
      <c r="D108">
        <f>D109-Calculator!$B$27</f>
        <v>155</v>
      </c>
      <c r="E108">
        <v>103.09999999999991</v>
      </c>
    </row>
    <row r="109" spans="1:5" x14ac:dyDescent="0.25">
      <c r="A109">
        <f>Calculator!B10</f>
        <v>220</v>
      </c>
      <c r="B109">
        <v>461.89999999999986</v>
      </c>
      <c r="D109">
        <f>Calculator!B22</f>
        <v>160</v>
      </c>
      <c r="E109">
        <v>130.69999999999982</v>
      </c>
    </row>
    <row r="110" spans="1:5" x14ac:dyDescent="0.25">
      <c r="A110">
        <f>A109+Calculator!$B$15</f>
        <v>225</v>
      </c>
      <c r="B110">
        <v>489.49999999999989</v>
      </c>
      <c r="D110">
        <f>D109+Calculator!$B$27</f>
        <v>165</v>
      </c>
      <c r="E110">
        <v>158.29999999999984</v>
      </c>
    </row>
    <row r="111" spans="1:5" x14ac:dyDescent="0.25">
      <c r="A111">
        <f>A110+Calculator!$B$15</f>
        <v>230</v>
      </c>
      <c r="B111">
        <v>517.09999999999991</v>
      </c>
      <c r="D111">
        <f>D110+Calculator!$B$27</f>
        <v>170</v>
      </c>
      <c r="E111">
        <v>185.89999999999986</v>
      </c>
    </row>
    <row r="112" spans="1:5" x14ac:dyDescent="0.25">
      <c r="A112">
        <f>A111+Calculator!$B$15</f>
        <v>235</v>
      </c>
      <c r="B112">
        <v>544.69999999999993</v>
      </c>
      <c r="D112">
        <f>D111+Calculator!$B$27</f>
        <v>175</v>
      </c>
      <c r="E112">
        <v>213.49999999999989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CF60-30D1-4DAE-9EFB-3B1CB8F554D0}">
  <dimension ref="A1:H112"/>
  <sheetViews>
    <sheetView topLeftCell="A79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155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IF(Calculator!B7="Rice",Calculator!B10,IF(Calculator!B19="Rice",Calculator!B22,156))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215</v>
      </c>
      <c r="B27" s="14" t="s">
        <v>18</v>
      </c>
      <c r="C27" s="15">
        <v>0.76</v>
      </c>
      <c r="D27" s="14">
        <v>31</v>
      </c>
      <c r="E27" s="30">
        <f t="shared" si="0"/>
        <v>23.56</v>
      </c>
      <c r="F27" s="16">
        <v>0</v>
      </c>
      <c r="G27" s="30">
        <f t="shared" si="1"/>
        <v>0</v>
      </c>
      <c r="H27" s="30">
        <f t="shared" si="2"/>
        <v>23.56</v>
      </c>
    </row>
    <row r="28" spans="1:8" x14ac:dyDescent="0.25">
      <c r="A28" s="14" t="s">
        <v>209</v>
      </c>
      <c r="B28" s="14" t="s">
        <v>18</v>
      </c>
      <c r="C28" s="15">
        <v>5.79</v>
      </c>
      <c r="D28" s="14">
        <v>1</v>
      </c>
      <c r="E28" s="30">
        <f t="shared" si="0"/>
        <v>5.79</v>
      </c>
      <c r="F28" s="16">
        <v>0</v>
      </c>
      <c r="G28" s="30">
        <f t="shared" si="1"/>
        <v>0</v>
      </c>
      <c r="H28" s="30">
        <f t="shared" si="2"/>
        <v>5.79</v>
      </c>
    </row>
    <row r="29" spans="1:8" x14ac:dyDescent="0.25">
      <c r="A29" s="14" t="s">
        <v>179</v>
      </c>
      <c r="B29" s="14" t="s">
        <v>18</v>
      </c>
      <c r="C29" s="15">
        <v>21.96</v>
      </c>
      <c r="D29" s="14">
        <v>0.75</v>
      </c>
      <c r="E29" s="30">
        <f t="shared" si="0"/>
        <v>16.47</v>
      </c>
      <c r="F29" s="16">
        <v>0</v>
      </c>
      <c r="G29" s="30">
        <f t="shared" si="1"/>
        <v>0</v>
      </c>
      <c r="H29" s="30">
        <f t="shared" si="2"/>
        <v>16.47</v>
      </c>
    </row>
    <row r="30" spans="1:8" x14ac:dyDescent="0.25">
      <c r="A30" s="14" t="s">
        <v>177</v>
      </c>
      <c r="B30" s="14" t="s">
        <v>18</v>
      </c>
      <c r="C30" s="15">
        <v>45.5</v>
      </c>
      <c r="D30" s="14">
        <v>0.25</v>
      </c>
      <c r="E30" s="30">
        <f t="shared" si="0"/>
        <v>11.38</v>
      </c>
      <c r="F30" s="16">
        <v>0</v>
      </c>
      <c r="G30" s="30">
        <f t="shared" si="1"/>
        <v>0</v>
      </c>
      <c r="H30" s="30">
        <f t="shared" si="2"/>
        <v>11.38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216</v>
      </c>
      <c r="B34" s="14" t="s">
        <v>29</v>
      </c>
      <c r="C34" s="15">
        <v>1.25</v>
      </c>
      <c r="D34" s="14">
        <v>77</v>
      </c>
      <c r="E34" s="30">
        <f>ROUND(C34*D34,2)</f>
        <v>96.25</v>
      </c>
      <c r="F34" s="16">
        <v>0</v>
      </c>
      <c r="G34" s="30">
        <f>ROUND(E34*F34,2)</f>
        <v>0</v>
      </c>
      <c r="H34" s="30">
        <f>ROUND(E34-G34,2)</f>
        <v>96.25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187</v>
      </c>
      <c r="B37" s="14" t="s">
        <v>26</v>
      </c>
      <c r="C37" s="15">
        <v>4.38</v>
      </c>
      <c r="D37" s="14">
        <v>0.5</v>
      </c>
      <c r="E37" s="30">
        <f>ROUND(C37*D37,2)</f>
        <v>2.19</v>
      </c>
      <c r="F37" s="16">
        <v>0</v>
      </c>
      <c r="G37" s="30">
        <f>ROUND(E37*F37,2)</f>
        <v>0</v>
      </c>
      <c r="H37" s="30">
        <f>ROUND(E37-G37,2)</f>
        <v>2.19</v>
      </c>
    </row>
    <row r="38" spans="1:8" x14ac:dyDescent="0.25">
      <c r="A38" s="14" t="s">
        <v>186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189</v>
      </c>
      <c r="B39" s="14" t="s">
        <v>26</v>
      </c>
      <c r="C39" s="15">
        <v>2.86</v>
      </c>
      <c r="D39" s="14">
        <v>4</v>
      </c>
      <c r="E39" s="30">
        <f>ROUND(C39*D39,2)</f>
        <v>11.44</v>
      </c>
      <c r="F39" s="16">
        <v>0</v>
      </c>
      <c r="G39" s="30">
        <f>ROUND(E39*F39,2)</f>
        <v>0</v>
      </c>
      <c r="H39" s="30">
        <f>ROUND(E39-G39,2)</f>
        <v>11.44</v>
      </c>
    </row>
    <row r="40" spans="1:8" x14ac:dyDescent="0.25">
      <c r="A40" s="14" t="s">
        <v>188</v>
      </c>
      <c r="B40" s="14" t="s">
        <v>26</v>
      </c>
      <c r="C40" s="15">
        <v>4.13</v>
      </c>
      <c r="D40" s="14">
        <v>0.25</v>
      </c>
      <c r="E40" s="30">
        <f>ROUND(C40*D40,2)</f>
        <v>1.03</v>
      </c>
      <c r="F40" s="16">
        <v>0</v>
      </c>
      <c r="G40" s="30">
        <f>ROUND(E40*F40,2)</f>
        <v>0</v>
      </c>
      <c r="H40" s="30">
        <f>ROUND(E40-G40,2)</f>
        <v>1.03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194</v>
      </c>
      <c r="B49" s="14" t="s">
        <v>48</v>
      </c>
      <c r="C49" s="15">
        <v>4.5</v>
      </c>
      <c r="D49" s="14">
        <v>0.5</v>
      </c>
      <c r="E49" s="30">
        <f>ROUND(C49*D49,2)</f>
        <v>2.25</v>
      </c>
      <c r="F49" s="16">
        <v>0</v>
      </c>
      <c r="G49" s="30">
        <f>ROUND(E49*F49,2)</f>
        <v>0</v>
      </c>
      <c r="H49" s="30">
        <f>ROUND(E49-G49,2)</f>
        <v>2.25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195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15.27</v>
      </c>
      <c r="D55" s="14">
        <v>0.5</v>
      </c>
      <c r="E55" s="30">
        <f>ROUND(C55*D55,2)</f>
        <v>7.64</v>
      </c>
      <c r="F55" s="16">
        <v>0</v>
      </c>
      <c r="G55" s="30">
        <f>ROUND(E55*F55,2)</f>
        <v>0</v>
      </c>
      <c r="H55" s="30">
        <f>ROUND(E55-G55,2)</f>
        <v>7.64</v>
      </c>
    </row>
    <row r="56" spans="1:8" x14ac:dyDescent="0.25">
      <c r="A56" s="14" t="s">
        <v>135</v>
      </c>
      <c r="B56" s="14" t="s">
        <v>39</v>
      </c>
      <c r="C56" s="15">
        <v>15.27</v>
      </c>
      <c r="D56" s="14">
        <v>0.17599999999999999</v>
      </c>
      <c r="E56" s="30">
        <f>ROUND(C56*D56,2)</f>
        <v>2.69</v>
      </c>
      <c r="F56" s="16">
        <v>0</v>
      </c>
      <c r="G56" s="30">
        <f>ROUND(E56*F56,2)</f>
        <v>0</v>
      </c>
      <c r="H56" s="30">
        <f>ROUND(E56-G56,2)</f>
        <v>2.69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2.375</v>
      </c>
      <c r="E58" s="30">
        <f>ROUND(C58*D58,2)</f>
        <v>21.52</v>
      </c>
      <c r="F58" s="16">
        <v>0</v>
      </c>
      <c r="G58" s="30">
        <f>ROUND(E58*F58,2)</f>
        <v>0</v>
      </c>
      <c r="H58" s="30">
        <f>ROUND(E58-G58,2)</f>
        <v>21.52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15.25</v>
      </c>
      <c r="D64" s="14">
        <v>0.53900000000000003</v>
      </c>
      <c r="E64" s="30">
        <f>ROUND(C64*D64,2)</f>
        <v>8.2200000000000006</v>
      </c>
      <c r="F64" s="16">
        <v>0</v>
      </c>
      <c r="G64" s="30">
        <f>ROUND(E64*F64,2)</f>
        <v>0</v>
      </c>
      <c r="H64" s="30">
        <f>ROUND(E64-G64,2)</f>
        <v>8.2200000000000006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2.36</v>
      </c>
      <c r="D66" s="14">
        <v>5.5720000000000001</v>
      </c>
      <c r="E66" s="30">
        <f>ROUND(C66*D66,2)</f>
        <v>13.15</v>
      </c>
      <c r="F66" s="16">
        <v>0</v>
      </c>
      <c r="G66" s="30">
        <f>ROUND(E66*F66,2)</f>
        <v>0</v>
      </c>
      <c r="H66" s="30">
        <f>ROUND(E66-G66,2)</f>
        <v>13.15</v>
      </c>
    </row>
    <row r="67" spans="1:8" x14ac:dyDescent="0.25">
      <c r="A67" s="14" t="s">
        <v>135</v>
      </c>
      <c r="B67" s="14" t="s">
        <v>19</v>
      </c>
      <c r="C67" s="15">
        <v>2.36</v>
      </c>
      <c r="D67" s="14">
        <v>2.9445000000000001</v>
      </c>
      <c r="E67" s="30">
        <f>ROUND(C67*D67,2)</f>
        <v>6.95</v>
      </c>
      <c r="F67" s="16">
        <v>0</v>
      </c>
      <c r="G67" s="30">
        <f>ROUND(E67*F67,2)</f>
        <v>0</v>
      </c>
      <c r="H67" s="30">
        <f>ROUND(E67-G67,2)</f>
        <v>6.95</v>
      </c>
    </row>
    <row r="68" spans="1:8" x14ac:dyDescent="0.25">
      <c r="A68" s="14" t="s">
        <v>196</v>
      </c>
      <c r="B68" s="14" t="s">
        <v>19</v>
      </c>
      <c r="C68" s="15">
        <v>2.36</v>
      </c>
      <c r="D68" s="14">
        <v>21.995000000000001</v>
      </c>
      <c r="E68" s="30">
        <f>ROUND(C68*D68,2)</f>
        <v>51.91</v>
      </c>
      <c r="F68" s="16">
        <v>0</v>
      </c>
      <c r="G68" s="30">
        <f>ROUND(E68*F68,2)</f>
        <v>0</v>
      </c>
      <c r="H68" s="30">
        <f>ROUND(E68-G68,2)</f>
        <v>51.91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9.11</v>
      </c>
      <c r="D70" s="14">
        <v>1</v>
      </c>
      <c r="E70" s="30">
        <f>ROUND(C70*D70,2)</f>
        <v>9.11</v>
      </c>
      <c r="F70" s="16">
        <v>0</v>
      </c>
      <c r="G70" s="30">
        <f>ROUND(E70*F70,2)</f>
        <v>0</v>
      </c>
      <c r="H70" s="30">
        <f t="shared" ref="H70:H76" si="3">ROUND(E70-G70,2)</f>
        <v>9.11</v>
      </c>
    </row>
    <row r="71" spans="1:8" x14ac:dyDescent="0.25">
      <c r="A71" s="14" t="s">
        <v>38</v>
      </c>
      <c r="B71" s="14" t="s">
        <v>48</v>
      </c>
      <c r="C71" s="15">
        <v>3.67</v>
      </c>
      <c r="D71" s="14">
        <v>1</v>
      </c>
      <c r="E71" s="30">
        <f>ROUND(C71*D71,2)</f>
        <v>3.67</v>
      </c>
      <c r="F71" s="16">
        <v>0</v>
      </c>
      <c r="G71" s="30">
        <f>ROUND(E71*F71,2)</f>
        <v>0</v>
      </c>
      <c r="H71" s="30">
        <f t="shared" si="3"/>
        <v>3.67</v>
      </c>
    </row>
    <row r="72" spans="1:8" x14ac:dyDescent="0.25">
      <c r="A72" s="14" t="s">
        <v>135</v>
      </c>
      <c r="B72" s="14" t="s">
        <v>48</v>
      </c>
      <c r="C72" s="15">
        <v>7.58</v>
      </c>
      <c r="D72" s="14">
        <v>1</v>
      </c>
      <c r="E72" s="30">
        <f>ROUND(C72*D72,2)</f>
        <v>7.58</v>
      </c>
      <c r="F72" s="16">
        <v>0</v>
      </c>
      <c r="G72" s="30">
        <f>ROUND(E72*F72,2)</f>
        <v>0</v>
      </c>
      <c r="H72" s="30">
        <f t="shared" si="3"/>
        <v>7.58</v>
      </c>
    </row>
    <row r="73" spans="1:8" x14ac:dyDescent="0.25">
      <c r="A73" s="14" t="s">
        <v>196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10.61</v>
      </c>
      <c r="D74" s="9">
        <v>1</v>
      </c>
      <c r="E74" s="28">
        <f>ROUND(C74*D74,2)</f>
        <v>10.61</v>
      </c>
      <c r="F74" s="11">
        <v>0</v>
      </c>
      <c r="G74" s="28">
        <f>ROUND(E74*F74,2)</f>
        <v>0</v>
      </c>
      <c r="H74" s="28">
        <f t="shared" si="3"/>
        <v>10.61</v>
      </c>
    </row>
    <row r="75" spans="1:8" x14ac:dyDescent="0.25">
      <c r="A75" s="7" t="s">
        <v>50</v>
      </c>
      <c r="C75" s="30"/>
      <c r="E75" s="30">
        <f>SUM(E12:E74)</f>
        <v>809.59000000000015</v>
      </c>
      <c r="G75" s="12">
        <f>SUM(G12:G74)</f>
        <v>0</v>
      </c>
      <c r="H75" s="12">
        <f t="shared" si="3"/>
        <v>809.59</v>
      </c>
    </row>
    <row r="76" spans="1:8" x14ac:dyDescent="0.25">
      <c r="A76" s="7" t="s">
        <v>51</v>
      </c>
      <c r="C76" s="30"/>
      <c r="E76" s="30">
        <f>+E8-E75</f>
        <v>118.40999999999985</v>
      </c>
      <c r="G76" s="12">
        <f>+G8-G75</f>
        <v>0</v>
      </c>
      <c r="H76" s="12">
        <f t="shared" si="3"/>
        <v>118.41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17.86</v>
      </c>
      <c r="D79" s="14">
        <v>1</v>
      </c>
      <c r="E79" s="30">
        <f>ROUND(C79*D79,2)</f>
        <v>17.86</v>
      </c>
      <c r="F79" s="16">
        <v>0</v>
      </c>
      <c r="G79" s="30">
        <f>ROUND(E79*F79,2)</f>
        <v>0</v>
      </c>
      <c r="H79" s="30">
        <f t="shared" ref="H79:H85" si="4">ROUND(E79-G79,2)</f>
        <v>17.86</v>
      </c>
    </row>
    <row r="80" spans="1:8" x14ac:dyDescent="0.25">
      <c r="A80" s="14" t="s">
        <v>38</v>
      </c>
      <c r="B80" s="14" t="s">
        <v>48</v>
      </c>
      <c r="C80" s="15">
        <v>21.64</v>
      </c>
      <c r="D80" s="14">
        <v>1</v>
      </c>
      <c r="E80" s="30">
        <f>ROUND(C80*D80,2)</f>
        <v>21.64</v>
      </c>
      <c r="F80" s="16">
        <v>0</v>
      </c>
      <c r="G80" s="30">
        <f>ROUND(E80*F80,2)</f>
        <v>0</v>
      </c>
      <c r="H80" s="30">
        <f t="shared" si="4"/>
        <v>21.64</v>
      </c>
    </row>
    <row r="81" spans="1:8" x14ac:dyDescent="0.25">
      <c r="A81" s="14" t="s">
        <v>135</v>
      </c>
      <c r="B81" s="14" t="s">
        <v>48</v>
      </c>
      <c r="C81" s="15">
        <v>28.15</v>
      </c>
      <c r="D81" s="14">
        <v>1</v>
      </c>
      <c r="E81" s="30">
        <f>ROUND(C81*D81,2)</f>
        <v>28.15</v>
      </c>
      <c r="F81" s="16">
        <v>0</v>
      </c>
      <c r="G81" s="30">
        <f>ROUND(E81*F81,2)</f>
        <v>0</v>
      </c>
      <c r="H81" s="30">
        <f t="shared" si="4"/>
        <v>28.15</v>
      </c>
    </row>
    <row r="82" spans="1:8" x14ac:dyDescent="0.25">
      <c r="A82" s="9" t="s">
        <v>196</v>
      </c>
      <c r="B82" s="9" t="s">
        <v>48</v>
      </c>
      <c r="C82" s="10">
        <v>61.67</v>
      </c>
      <c r="D82" s="9">
        <v>1</v>
      </c>
      <c r="E82" s="28">
        <f>ROUND(C82*D82,2)</f>
        <v>61.67</v>
      </c>
      <c r="F82" s="11">
        <v>0</v>
      </c>
      <c r="G82" s="28">
        <f>ROUND(E82*F82,2)</f>
        <v>0</v>
      </c>
      <c r="H82" s="28">
        <f t="shared" si="4"/>
        <v>61.67</v>
      </c>
    </row>
    <row r="83" spans="1:8" x14ac:dyDescent="0.25">
      <c r="A83" s="7" t="s">
        <v>53</v>
      </c>
      <c r="C83" s="30"/>
      <c r="E83" s="30">
        <f>SUM(E79:E82)</f>
        <v>129.32</v>
      </c>
      <c r="G83" s="12">
        <f>SUM(G79:G82)</f>
        <v>0</v>
      </c>
      <c r="H83" s="12">
        <f t="shared" si="4"/>
        <v>129.32</v>
      </c>
    </row>
    <row r="84" spans="1:8" x14ac:dyDescent="0.25">
      <c r="A84" s="7" t="s">
        <v>54</v>
      </c>
      <c r="C84" s="30"/>
      <c r="E84" s="30">
        <f>+E75+E83</f>
        <v>938.91000000000008</v>
      </c>
      <c r="G84" s="12">
        <f>+G75+G83</f>
        <v>0</v>
      </c>
      <c r="H84" s="12">
        <f t="shared" si="4"/>
        <v>938.91</v>
      </c>
    </row>
    <row r="85" spans="1:8" x14ac:dyDescent="0.25">
      <c r="A85" s="7" t="s">
        <v>55</v>
      </c>
      <c r="C85" s="30"/>
      <c r="E85" s="30">
        <f>+E8-E84</f>
        <v>-10.910000000000082</v>
      </c>
      <c r="G85" s="12">
        <f>+G8-G84</f>
        <v>0</v>
      </c>
      <c r="H85" s="12">
        <f t="shared" si="4"/>
        <v>-10.91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403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809.59000000000015</v>
      </c>
    </row>
    <row r="100" spans="1:5" x14ac:dyDescent="0.25">
      <c r="A100" s="7" t="s">
        <v>301</v>
      </c>
      <c r="E100" s="34">
        <f>VLOOKUP(A100,$A$1:$H$98,5,FALSE)</f>
        <v>129.32</v>
      </c>
    </row>
    <row r="101" spans="1:5" x14ac:dyDescent="0.25">
      <c r="A101" s="7" t="s">
        <v>302</v>
      </c>
      <c r="E101" s="34">
        <f t="shared" ref="E101:E102" si="5">VLOOKUP(A101,$A$1:$H$98,5,FALSE)</f>
        <v>938.91000000000008</v>
      </c>
    </row>
    <row r="102" spans="1:5" x14ac:dyDescent="0.25">
      <c r="A102" s="7" t="s">
        <v>55</v>
      </c>
      <c r="E102" s="34">
        <f t="shared" si="5"/>
        <v>-10.910000000000082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-10.910000000000082</v>
      </c>
      <c r="E105" s="34">
        <f>E102</f>
        <v>-10.910000000000082</v>
      </c>
    </row>
    <row r="106" spans="1:5" x14ac:dyDescent="0.25">
      <c r="A106">
        <f>A107-Calculator!$B$15</f>
        <v>205</v>
      </c>
      <c r="B106">
        <f t="dataTable" ref="B106:B112" dt2D="0" dtr="0" r1="D7" ca="1"/>
        <v>216.33999999999992</v>
      </c>
      <c r="D106">
        <f>D107-Calculator!$B$27</f>
        <v>145</v>
      </c>
      <c r="E106">
        <f t="dataTable" ref="E106:E112" dt2D="0" dtr="0" r1="D7"/>
        <v>-86.660000000000082</v>
      </c>
    </row>
    <row r="107" spans="1:5" x14ac:dyDescent="0.25">
      <c r="A107">
        <f>A108-Calculator!$B$15</f>
        <v>210</v>
      </c>
      <c r="B107">
        <v>241.58999999999992</v>
      </c>
      <c r="D107">
        <f>D108-Calculator!$B$27</f>
        <v>150</v>
      </c>
      <c r="E107">
        <v>-61.410000000000082</v>
      </c>
    </row>
    <row r="108" spans="1:5" x14ac:dyDescent="0.25">
      <c r="A108">
        <f>A109-Calculator!$B$15</f>
        <v>215</v>
      </c>
      <c r="B108">
        <v>266.83999999999992</v>
      </c>
      <c r="D108">
        <f>D109-Calculator!$B$27</f>
        <v>155</v>
      </c>
      <c r="E108">
        <v>-36.160000000000082</v>
      </c>
    </row>
    <row r="109" spans="1:5" x14ac:dyDescent="0.25">
      <c r="A109">
        <f>Calculator!B10</f>
        <v>220</v>
      </c>
      <c r="B109">
        <v>292.08999999999992</v>
      </c>
      <c r="D109">
        <f>Calculator!B22</f>
        <v>160</v>
      </c>
      <c r="E109">
        <v>-10.910000000000082</v>
      </c>
    </row>
    <row r="110" spans="1:5" x14ac:dyDescent="0.25">
      <c r="A110">
        <f>A109+Calculator!$B$15</f>
        <v>225</v>
      </c>
      <c r="B110">
        <v>317.33999999999992</v>
      </c>
      <c r="D110">
        <f>D109+Calculator!$B$27</f>
        <v>165</v>
      </c>
      <c r="E110">
        <v>14.339999999999918</v>
      </c>
    </row>
    <row r="111" spans="1:5" x14ac:dyDescent="0.25">
      <c r="A111">
        <f>A110+Calculator!$B$15</f>
        <v>230</v>
      </c>
      <c r="B111">
        <v>342.58999999999992</v>
      </c>
      <c r="D111">
        <f>D110+Calculator!$B$27</f>
        <v>170</v>
      </c>
      <c r="E111">
        <v>39.589999999999918</v>
      </c>
    </row>
    <row r="112" spans="1:5" x14ac:dyDescent="0.25">
      <c r="A112">
        <f>A111+Calculator!$B$15</f>
        <v>235</v>
      </c>
      <c r="B112">
        <v>367.83999999999992</v>
      </c>
      <c r="D112">
        <f>D111+Calculator!$B$27</f>
        <v>175</v>
      </c>
      <c r="E112">
        <v>64.839999999999918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F2BF-C03D-4926-A0D6-B4B31E5116E5}">
  <dimension ref="A1:H112"/>
  <sheetViews>
    <sheetView topLeftCell="A85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IF(Calculator!B7="Rice",Calculator!B10,IF(Calculator!B19="Rice",Calculator!B22,156))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215</v>
      </c>
      <c r="B27" s="14" t="s">
        <v>18</v>
      </c>
      <c r="C27" s="15">
        <v>0.76</v>
      </c>
      <c r="D27" s="14">
        <v>31</v>
      </c>
      <c r="E27" s="30">
        <f t="shared" si="0"/>
        <v>23.56</v>
      </c>
      <c r="F27" s="16">
        <v>0</v>
      </c>
      <c r="G27" s="30">
        <f t="shared" si="1"/>
        <v>0</v>
      </c>
      <c r="H27" s="30">
        <f t="shared" si="2"/>
        <v>23.56</v>
      </c>
    </row>
    <row r="28" spans="1:8" x14ac:dyDescent="0.25">
      <c r="A28" s="14" t="s">
        <v>209</v>
      </c>
      <c r="B28" s="14" t="s">
        <v>18</v>
      </c>
      <c r="C28" s="15">
        <v>5.79</v>
      </c>
      <c r="D28" s="14">
        <v>1</v>
      </c>
      <c r="E28" s="30">
        <f t="shared" si="0"/>
        <v>5.79</v>
      </c>
      <c r="F28" s="16">
        <v>0</v>
      </c>
      <c r="G28" s="30">
        <f t="shared" si="1"/>
        <v>0</v>
      </c>
      <c r="H28" s="30">
        <f t="shared" si="2"/>
        <v>5.79</v>
      </c>
    </row>
    <row r="29" spans="1:8" x14ac:dyDescent="0.25">
      <c r="A29" s="14" t="s">
        <v>179</v>
      </c>
      <c r="B29" s="14" t="s">
        <v>18</v>
      </c>
      <c r="C29" s="15">
        <v>21.96</v>
      </c>
      <c r="D29" s="14">
        <v>0.75</v>
      </c>
      <c r="E29" s="30">
        <f t="shared" si="0"/>
        <v>16.47</v>
      </c>
      <c r="F29" s="16">
        <v>0</v>
      </c>
      <c r="G29" s="30">
        <f t="shared" si="1"/>
        <v>0</v>
      </c>
      <c r="H29" s="30">
        <f t="shared" si="2"/>
        <v>16.47</v>
      </c>
    </row>
    <row r="30" spans="1:8" x14ac:dyDescent="0.25">
      <c r="A30" s="14" t="s">
        <v>177</v>
      </c>
      <c r="B30" s="14" t="s">
        <v>18</v>
      </c>
      <c r="C30" s="15">
        <v>45.5</v>
      </c>
      <c r="D30" s="14">
        <v>0.25</v>
      </c>
      <c r="E30" s="30">
        <f t="shared" si="0"/>
        <v>11.38</v>
      </c>
      <c r="F30" s="16">
        <v>0</v>
      </c>
      <c r="G30" s="30">
        <f t="shared" si="1"/>
        <v>0</v>
      </c>
      <c r="H30" s="30">
        <f t="shared" si="2"/>
        <v>11.38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30</v>
      </c>
      <c r="C33" s="30"/>
      <c r="E33" s="30"/>
    </row>
    <row r="34" spans="1:8" x14ac:dyDescent="0.25">
      <c r="A34" s="14" t="s">
        <v>31</v>
      </c>
      <c r="B34" s="14" t="s">
        <v>32</v>
      </c>
      <c r="C34" s="15">
        <v>0.24</v>
      </c>
      <c r="D34" s="14">
        <v>33</v>
      </c>
      <c r="E34" s="30">
        <f>ROUND(C34*D34,2)</f>
        <v>7.92</v>
      </c>
      <c r="F34" s="16">
        <v>0</v>
      </c>
      <c r="G34" s="30">
        <f>ROUND(E34*F34,2)</f>
        <v>0</v>
      </c>
      <c r="H34" s="30">
        <f>ROUND(E34-G34,2)</f>
        <v>7.92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216</v>
      </c>
      <c r="B36" s="14" t="s">
        <v>29</v>
      </c>
      <c r="C36" s="15">
        <v>1.25</v>
      </c>
      <c r="D36" s="14">
        <v>77</v>
      </c>
      <c r="E36" s="30">
        <f>ROUND(C36*D36,2)</f>
        <v>96.25</v>
      </c>
      <c r="F36" s="16">
        <v>0</v>
      </c>
      <c r="G36" s="30">
        <f>ROUND(E36*F36,2)</f>
        <v>0</v>
      </c>
      <c r="H36" s="30">
        <f>ROUND(E36-G36,2)</f>
        <v>96.25</v>
      </c>
    </row>
    <row r="37" spans="1:8" x14ac:dyDescent="0.25">
      <c r="A37" s="14" t="s">
        <v>183</v>
      </c>
      <c r="B37" s="14" t="s">
        <v>184</v>
      </c>
      <c r="C37" s="15">
        <v>0.28999999999999998</v>
      </c>
      <c r="D37" s="14">
        <v>77</v>
      </c>
      <c r="E37" s="30">
        <f>ROUND(C37*D37,2)</f>
        <v>22.33</v>
      </c>
      <c r="F37" s="16">
        <v>0</v>
      </c>
      <c r="G37" s="30">
        <f>ROUND(E37*F37,2)</f>
        <v>0</v>
      </c>
      <c r="H37" s="30">
        <f>ROUND(E37-G37,2)</f>
        <v>22.33</v>
      </c>
    </row>
    <row r="38" spans="1:8" x14ac:dyDescent="0.25">
      <c r="A38" s="13" t="s">
        <v>114</v>
      </c>
      <c r="C38" s="30"/>
      <c r="E38" s="30"/>
    </row>
    <row r="39" spans="1:8" x14ac:dyDescent="0.25">
      <c r="A39" s="14" t="s">
        <v>187</v>
      </c>
      <c r="B39" s="14" t="s">
        <v>26</v>
      </c>
      <c r="C39" s="15">
        <v>4.38</v>
      </c>
      <c r="D39" s="14">
        <v>0.5</v>
      </c>
      <c r="E39" s="30">
        <f>ROUND(C39*D39,2)</f>
        <v>2.19</v>
      </c>
      <c r="F39" s="16">
        <v>0</v>
      </c>
      <c r="G39" s="30">
        <f>ROUND(E39*F39,2)</f>
        <v>0</v>
      </c>
      <c r="H39" s="30">
        <f>ROUND(E39-G39,2)</f>
        <v>2.19</v>
      </c>
    </row>
    <row r="40" spans="1:8" x14ac:dyDescent="0.25">
      <c r="A40" s="14" t="s">
        <v>186</v>
      </c>
      <c r="B40" s="14" t="s">
        <v>26</v>
      </c>
      <c r="C40" s="15">
        <v>4.75</v>
      </c>
      <c r="D40" s="14">
        <v>0.5</v>
      </c>
      <c r="E40" s="30">
        <f>ROUND(C40*D40,2)</f>
        <v>2.38</v>
      </c>
      <c r="F40" s="16">
        <v>0</v>
      </c>
      <c r="G40" s="30">
        <f>ROUND(E40*F40,2)</f>
        <v>0</v>
      </c>
      <c r="H40" s="30">
        <f>ROUND(E40-G40,2)</f>
        <v>2.38</v>
      </c>
    </row>
    <row r="41" spans="1:8" x14ac:dyDescent="0.25">
      <c r="A41" s="14" t="s">
        <v>189</v>
      </c>
      <c r="B41" s="14" t="s">
        <v>26</v>
      </c>
      <c r="C41" s="15">
        <v>2.86</v>
      </c>
      <c r="D41" s="14">
        <v>4</v>
      </c>
      <c r="E41" s="30">
        <f>ROUND(C41*D41,2)</f>
        <v>11.44</v>
      </c>
      <c r="F41" s="16">
        <v>0</v>
      </c>
      <c r="G41" s="30">
        <f>ROUND(E41*F41,2)</f>
        <v>0</v>
      </c>
      <c r="H41" s="30">
        <f>ROUND(E41-G41,2)</f>
        <v>11.44</v>
      </c>
    </row>
    <row r="42" spans="1:8" x14ac:dyDescent="0.25">
      <c r="A42" s="14" t="s">
        <v>188</v>
      </c>
      <c r="B42" s="14" t="s">
        <v>26</v>
      </c>
      <c r="C42" s="15">
        <v>4.13</v>
      </c>
      <c r="D42" s="14">
        <v>0.25</v>
      </c>
      <c r="E42" s="30">
        <f>ROUND(C42*D42,2)</f>
        <v>1.03</v>
      </c>
      <c r="F42" s="16">
        <v>0</v>
      </c>
      <c r="G42" s="30">
        <f>ROUND(E42*F42,2)</f>
        <v>0</v>
      </c>
      <c r="H42" s="30">
        <f>ROUND(E42-G42,2)</f>
        <v>1.03</v>
      </c>
    </row>
    <row r="43" spans="1:8" x14ac:dyDescent="0.25">
      <c r="A43" s="14" t="s">
        <v>115</v>
      </c>
      <c r="B43" s="14" t="s">
        <v>26</v>
      </c>
      <c r="C43" s="15">
        <v>3.3</v>
      </c>
      <c r="D43" s="14">
        <v>0.1</v>
      </c>
      <c r="E43" s="30">
        <f>ROUND(C43*D43,2)</f>
        <v>0.33</v>
      </c>
      <c r="F43" s="16">
        <v>0</v>
      </c>
      <c r="G43" s="30">
        <f>ROUND(E43*F43,2)</f>
        <v>0</v>
      </c>
      <c r="H43" s="30">
        <f>ROUND(E43-G43,2)</f>
        <v>0.33</v>
      </c>
    </row>
    <row r="44" spans="1:8" x14ac:dyDescent="0.25">
      <c r="A44" s="13" t="s">
        <v>61</v>
      </c>
      <c r="C44" s="30"/>
      <c r="E44" s="30"/>
    </row>
    <row r="45" spans="1:8" x14ac:dyDescent="0.25">
      <c r="A45" s="14" t="s">
        <v>190</v>
      </c>
      <c r="B45" s="14" t="s">
        <v>21</v>
      </c>
      <c r="C45" s="15">
        <v>7.5</v>
      </c>
      <c r="D45" s="14">
        <v>5</v>
      </c>
      <c r="E45" s="30">
        <f>ROUND(C45*D45,2)</f>
        <v>37.5</v>
      </c>
      <c r="F45" s="16">
        <v>0</v>
      </c>
      <c r="G45" s="30">
        <f>ROUND(E45*F45,2)</f>
        <v>0</v>
      </c>
      <c r="H45" s="30">
        <f>ROUND(E45-G45,2)</f>
        <v>37.5</v>
      </c>
    </row>
    <row r="46" spans="1:8" x14ac:dyDescent="0.25">
      <c r="A46" s="13" t="s">
        <v>132</v>
      </c>
      <c r="C46" s="30"/>
      <c r="E46" s="30"/>
    </row>
    <row r="47" spans="1:8" x14ac:dyDescent="0.25">
      <c r="A47" s="14" t="s">
        <v>191</v>
      </c>
      <c r="B47" s="14" t="s">
        <v>125</v>
      </c>
      <c r="C47" s="15">
        <v>0.35</v>
      </c>
      <c r="D47" s="14">
        <f>D7</f>
        <v>160</v>
      </c>
      <c r="E47" s="30">
        <f>ROUND(C47*D47,2)</f>
        <v>56</v>
      </c>
      <c r="F47" s="16">
        <v>0</v>
      </c>
      <c r="G47" s="30">
        <f>ROUND(E47*F47,2)</f>
        <v>0</v>
      </c>
      <c r="H47" s="30">
        <f>ROUND(E47-G47,2)</f>
        <v>56</v>
      </c>
    </row>
    <row r="48" spans="1:8" x14ac:dyDescent="0.25">
      <c r="A48" s="13" t="s">
        <v>192</v>
      </c>
      <c r="C48" s="30"/>
      <c r="E48" s="30"/>
    </row>
    <row r="49" spans="1:8" x14ac:dyDescent="0.25">
      <c r="A49" s="14" t="s">
        <v>193</v>
      </c>
      <c r="B49" s="14" t="s">
        <v>125</v>
      </c>
      <c r="C49" s="15">
        <v>0.4</v>
      </c>
      <c r="D49" s="14">
        <f>D7</f>
        <v>160</v>
      </c>
      <c r="E49" s="30">
        <f>ROUND(C49*D49,2)</f>
        <v>64</v>
      </c>
      <c r="F49" s="16">
        <v>0</v>
      </c>
      <c r="G49" s="30">
        <f>ROUND(E49*F49,2)</f>
        <v>0</v>
      </c>
      <c r="H49" s="30">
        <f>ROUND(E49-G49,2)</f>
        <v>64</v>
      </c>
    </row>
    <row r="50" spans="1:8" x14ac:dyDescent="0.25">
      <c r="A50" s="13" t="s">
        <v>99</v>
      </c>
      <c r="C50" s="30"/>
      <c r="E50" s="30"/>
    </row>
    <row r="51" spans="1:8" x14ac:dyDescent="0.25">
      <c r="A51" s="14" t="s">
        <v>194</v>
      </c>
      <c r="B51" s="14" t="s">
        <v>48</v>
      </c>
      <c r="C51" s="15">
        <v>4.5</v>
      </c>
      <c r="D51" s="14">
        <v>0.5</v>
      </c>
      <c r="E51" s="30">
        <f>ROUND(C51*D51,2)</f>
        <v>2.25</v>
      </c>
      <c r="F51" s="16">
        <v>0</v>
      </c>
      <c r="G51" s="30">
        <f>ROUND(E51*F51,2)</f>
        <v>0</v>
      </c>
      <c r="H51" s="30">
        <f>ROUND(E51-G51,2)</f>
        <v>2.25</v>
      </c>
    </row>
    <row r="52" spans="1:8" x14ac:dyDescent="0.25">
      <c r="A52" s="13" t="s">
        <v>116</v>
      </c>
      <c r="C52" s="30"/>
      <c r="E52" s="30"/>
    </row>
    <row r="53" spans="1:8" x14ac:dyDescent="0.25">
      <c r="A53" s="14" t="s">
        <v>195</v>
      </c>
      <c r="B53" s="14" t="s">
        <v>48</v>
      </c>
      <c r="C53" s="15">
        <v>8</v>
      </c>
      <c r="D53" s="14">
        <v>1</v>
      </c>
      <c r="E53" s="30">
        <f>ROUND(C53*D53,2)</f>
        <v>8</v>
      </c>
      <c r="F53" s="16">
        <v>0</v>
      </c>
      <c r="G53" s="30">
        <f>ROUND(E53*F53,2)</f>
        <v>0</v>
      </c>
      <c r="H53" s="30">
        <f>ROUND(E53-G53,2)</f>
        <v>8</v>
      </c>
    </row>
    <row r="54" spans="1:8" x14ac:dyDescent="0.25">
      <c r="A54" s="13" t="s">
        <v>118</v>
      </c>
      <c r="C54" s="30"/>
      <c r="E54" s="30"/>
    </row>
    <row r="55" spans="1:8" x14ac:dyDescent="0.25">
      <c r="A55" s="14" t="s">
        <v>119</v>
      </c>
      <c r="B55" s="14" t="s">
        <v>48</v>
      </c>
      <c r="C55" s="15">
        <v>10</v>
      </c>
      <c r="D55" s="14">
        <v>0.33300000000000002</v>
      </c>
      <c r="E55" s="30">
        <f>ROUND(C55*D55,2)</f>
        <v>3.33</v>
      </c>
      <c r="F55" s="16">
        <v>0</v>
      </c>
      <c r="G55" s="30">
        <f>ROUND(E55*F55,2)</f>
        <v>0</v>
      </c>
      <c r="H55" s="30">
        <f>ROUND(E55-G55,2)</f>
        <v>3.33</v>
      </c>
    </row>
    <row r="56" spans="1:8" x14ac:dyDescent="0.25">
      <c r="A56" s="13" t="s">
        <v>37</v>
      </c>
      <c r="C56" s="30"/>
      <c r="E56" s="30"/>
    </row>
    <row r="57" spans="1:8" x14ac:dyDescent="0.25">
      <c r="A57" s="14" t="s">
        <v>38</v>
      </c>
      <c r="B57" s="14" t="s">
        <v>39</v>
      </c>
      <c r="C57" s="15">
        <v>15.27</v>
      </c>
      <c r="D57" s="14">
        <v>0.52810000000000001</v>
      </c>
      <c r="E57" s="30">
        <f>ROUND(C57*D57,2)</f>
        <v>8.06</v>
      </c>
      <c r="F57" s="16">
        <v>0</v>
      </c>
      <c r="G57" s="30">
        <f>ROUND(E57*F57,2)</f>
        <v>0</v>
      </c>
      <c r="H57" s="30">
        <f>ROUND(E57-G57,2)</f>
        <v>8.06</v>
      </c>
    </row>
    <row r="58" spans="1:8" x14ac:dyDescent="0.25">
      <c r="A58" s="14" t="s">
        <v>135</v>
      </c>
      <c r="B58" s="14" t="s">
        <v>39</v>
      </c>
      <c r="C58" s="15">
        <v>15.27</v>
      </c>
      <c r="D58" s="14">
        <v>0.17599999999999999</v>
      </c>
      <c r="E58" s="30">
        <f>ROUND(C58*D58,2)</f>
        <v>2.69</v>
      </c>
      <c r="F58" s="16">
        <v>0</v>
      </c>
      <c r="G58" s="30">
        <f>ROUND(E58*F58,2)</f>
        <v>0</v>
      </c>
      <c r="H58" s="30">
        <f>ROUND(E58-G58,2)</f>
        <v>2.69</v>
      </c>
    </row>
    <row r="59" spans="1:8" x14ac:dyDescent="0.25">
      <c r="A59" s="13" t="s">
        <v>40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1.125</v>
      </c>
      <c r="E60" s="30">
        <f>ROUND(C60*D60,2)</f>
        <v>10.19</v>
      </c>
      <c r="F60" s="16">
        <v>0</v>
      </c>
      <c r="G60" s="30">
        <f>ROUND(E60*F60,2)</f>
        <v>0</v>
      </c>
      <c r="H60" s="30">
        <f>ROUND(E60-G60,2)</f>
        <v>10.19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3.7499999999999999E-2</v>
      </c>
      <c r="E61" s="30">
        <f>ROUND(C61*D61,2)</f>
        <v>0.34</v>
      </c>
      <c r="F61" s="16">
        <v>0</v>
      </c>
      <c r="G61" s="30">
        <f>ROUND(E61*F61,2)</f>
        <v>0</v>
      </c>
      <c r="H61" s="30">
        <f>ROUND(E61-G61,2)</f>
        <v>0.34</v>
      </c>
    </row>
    <row r="62" spans="1:8" x14ac:dyDescent="0.25">
      <c r="A62" s="13" t="s">
        <v>43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0.25</v>
      </c>
      <c r="E63" s="30">
        <f>ROUND(C63*D63,2)</f>
        <v>2.27</v>
      </c>
      <c r="F63" s="16">
        <v>0</v>
      </c>
      <c r="G63" s="30">
        <f>ROUND(E63*F63,2)</f>
        <v>0</v>
      </c>
      <c r="H63" s="30">
        <f>ROUND(E63-G63,2)</f>
        <v>2.27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7.8600000000000003E-2</v>
      </c>
      <c r="E64" s="30">
        <f>ROUND(C64*D64,2)</f>
        <v>0.71</v>
      </c>
      <c r="F64" s="16">
        <v>0</v>
      </c>
      <c r="G64" s="30">
        <f>ROUND(E64*F64,2)</f>
        <v>0</v>
      </c>
      <c r="H64" s="30">
        <f>ROUND(E64-G64,2)</f>
        <v>0.71</v>
      </c>
    </row>
    <row r="65" spans="1:8" x14ac:dyDescent="0.25">
      <c r="A65" s="13" t="s">
        <v>100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0.7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4" t="s">
        <v>44</v>
      </c>
      <c r="B67" s="14" t="s">
        <v>39</v>
      </c>
      <c r="C67" s="15">
        <v>15.25</v>
      </c>
      <c r="D67" s="14">
        <v>0.53900000000000003</v>
      </c>
      <c r="E67" s="30">
        <f>ROUND(C67*D67,2)</f>
        <v>8.2200000000000006</v>
      </c>
      <c r="F67" s="16">
        <v>0</v>
      </c>
      <c r="G67" s="30">
        <f>ROUND(E67*F67,2)</f>
        <v>0</v>
      </c>
      <c r="H67" s="30">
        <f>ROUND(E67-G67,2)</f>
        <v>8.2200000000000006</v>
      </c>
    </row>
    <row r="68" spans="1:8" x14ac:dyDescent="0.25">
      <c r="A68" s="13" t="s">
        <v>45</v>
      </c>
      <c r="C68" s="30"/>
      <c r="E68" s="30"/>
    </row>
    <row r="69" spans="1:8" x14ac:dyDescent="0.25">
      <c r="A69" s="14" t="s">
        <v>38</v>
      </c>
      <c r="B69" s="14" t="s">
        <v>19</v>
      </c>
      <c r="C69" s="15">
        <v>2.36</v>
      </c>
      <c r="D69" s="14">
        <v>5.8181000000000003</v>
      </c>
      <c r="E69" s="30">
        <f>ROUND(C69*D69,2)</f>
        <v>13.73</v>
      </c>
      <c r="F69" s="16">
        <v>0</v>
      </c>
      <c r="G69" s="30">
        <f>ROUND(E69*F69,2)</f>
        <v>0</v>
      </c>
      <c r="H69" s="30">
        <f>ROUND(E69-G69,2)</f>
        <v>13.73</v>
      </c>
    </row>
    <row r="70" spans="1:8" x14ac:dyDescent="0.25">
      <c r="A70" s="14" t="s">
        <v>135</v>
      </c>
      <c r="B70" s="14" t="s">
        <v>19</v>
      </c>
      <c r="C70" s="15">
        <v>2.36</v>
      </c>
      <c r="D70" s="14">
        <v>2.9445000000000001</v>
      </c>
      <c r="E70" s="30">
        <f>ROUND(C70*D70,2)</f>
        <v>6.95</v>
      </c>
      <c r="F70" s="16">
        <v>0</v>
      </c>
      <c r="G70" s="30">
        <f>ROUND(E70*F70,2)</f>
        <v>0</v>
      </c>
      <c r="H70" s="30">
        <f>ROUND(E70-G70,2)</f>
        <v>6.95</v>
      </c>
    </row>
    <row r="71" spans="1:8" x14ac:dyDescent="0.25">
      <c r="A71" s="14" t="s">
        <v>196</v>
      </c>
      <c r="B71" s="14" t="s">
        <v>19</v>
      </c>
      <c r="C71" s="15">
        <v>2.36</v>
      </c>
      <c r="D71" s="14">
        <v>18.736499999999999</v>
      </c>
      <c r="E71" s="30">
        <f>ROUND(C71*D71,2)</f>
        <v>44.22</v>
      </c>
      <c r="F71" s="16">
        <v>0</v>
      </c>
      <c r="G71" s="30">
        <f>ROUND(E71*F71,2)</f>
        <v>0</v>
      </c>
      <c r="H71" s="30">
        <f>ROUND(E71-G71,2)</f>
        <v>44.22</v>
      </c>
    </row>
    <row r="72" spans="1:8" x14ac:dyDescent="0.25">
      <c r="A72" s="13" t="s">
        <v>47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9.1999999999999993</v>
      </c>
      <c r="D73" s="14">
        <v>1</v>
      </c>
      <c r="E73" s="30">
        <f>ROUND(C73*D73,2)</f>
        <v>9.1999999999999993</v>
      </c>
      <c r="F73" s="16">
        <v>0</v>
      </c>
      <c r="G73" s="30">
        <f>ROUND(E73*F73,2)</f>
        <v>0</v>
      </c>
      <c r="H73" s="30">
        <f t="shared" ref="H73:H79" si="3">ROUND(E73-G73,2)</f>
        <v>9.1999999999999993</v>
      </c>
    </row>
    <row r="74" spans="1:8" x14ac:dyDescent="0.25">
      <c r="A74" s="14" t="s">
        <v>38</v>
      </c>
      <c r="B74" s="14" t="s">
        <v>48</v>
      </c>
      <c r="C74" s="15">
        <v>3.81</v>
      </c>
      <c r="D74" s="14">
        <v>1</v>
      </c>
      <c r="E74" s="30">
        <f>ROUND(C74*D74,2)</f>
        <v>3.81</v>
      </c>
      <c r="F74" s="16">
        <v>0</v>
      </c>
      <c r="G74" s="30">
        <f>ROUND(E74*F74,2)</f>
        <v>0</v>
      </c>
      <c r="H74" s="30">
        <f t="shared" si="3"/>
        <v>3.81</v>
      </c>
    </row>
    <row r="75" spans="1:8" x14ac:dyDescent="0.25">
      <c r="A75" s="14" t="s">
        <v>135</v>
      </c>
      <c r="B75" s="14" t="s">
        <v>48</v>
      </c>
      <c r="C75" s="15">
        <v>7.58</v>
      </c>
      <c r="D75" s="14">
        <v>1</v>
      </c>
      <c r="E75" s="30">
        <f>ROUND(C75*D75,2)</f>
        <v>7.58</v>
      </c>
      <c r="F75" s="16">
        <v>0</v>
      </c>
      <c r="G75" s="30">
        <f>ROUND(E75*F75,2)</f>
        <v>0</v>
      </c>
      <c r="H75" s="30">
        <f t="shared" si="3"/>
        <v>7.58</v>
      </c>
    </row>
    <row r="76" spans="1:8" x14ac:dyDescent="0.25">
      <c r="A76" s="14" t="s">
        <v>196</v>
      </c>
      <c r="B76" s="14" t="s">
        <v>48</v>
      </c>
      <c r="C76" s="15">
        <v>13.96</v>
      </c>
      <c r="D76" s="14">
        <v>1</v>
      </c>
      <c r="E76" s="30">
        <f>ROUND(C76*D76,2)</f>
        <v>13.96</v>
      </c>
      <c r="F76" s="16">
        <v>0</v>
      </c>
      <c r="G76" s="30">
        <f>ROUND(E76*F76,2)</f>
        <v>0</v>
      </c>
      <c r="H76" s="30">
        <f t="shared" si="3"/>
        <v>13.96</v>
      </c>
    </row>
    <row r="77" spans="1:8" x14ac:dyDescent="0.25">
      <c r="A77" s="9" t="s">
        <v>49</v>
      </c>
      <c r="B77" s="9" t="s">
        <v>48</v>
      </c>
      <c r="C77" s="10">
        <v>10.52</v>
      </c>
      <c r="D77" s="9">
        <v>1</v>
      </c>
      <c r="E77" s="28">
        <f>ROUND(C77*D77,2)</f>
        <v>10.52</v>
      </c>
      <c r="F77" s="11">
        <v>0</v>
      </c>
      <c r="G77" s="28">
        <f>ROUND(E77*F77,2)</f>
        <v>0</v>
      </c>
      <c r="H77" s="28">
        <f t="shared" si="3"/>
        <v>10.52</v>
      </c>
    </row>
    <row r="78" spans="1:8" x14ac:dyDescent="0.25">
      <c r="A78" s="7" t="s">
        <v>50</v>
      </c>
      <c r="C78" s="30"/>
      <c r="E78" s="30">
        <f>SUM(E12:E77)</f>
        <v>799.62000000000035</v>
      </c>
      <c r="G78" s="12">
        <f>SUM(G12:G77)</f>
        <v>0</v>
      </c>
      <c r="H78" s="12">
        <f t="shared" si="3"/>
        <v>799.62</v>
      </c>
    </row>
    <row r="79" spans="1:8" x14ac:dyDescent="0.25">
      <c r="A79" s="7" t="s">
        <v>51</v>
      </c>
      <c r="C79" s="30"/>
      <c r="E79" s="30">
        <f>+E8-E78</f>
        <v>128.37999999999965</v>
      </c>
      <c r="G79" s="12">
        <f>+G8-G78</f>
        <v>0</v>
      </c>
      <c r="H79" s="12">
        <f t="shared" si="3"/>
        <v>128.38</v>
      </c>
    </row>
    <row r="80" spans="1:8" x14ac:dyDescent="0.25">
      <c r="A80" t="s">
        <v>12</v>
      </c>
      <c r="C80" s="30"/>
      <c r="E80" s="30"/>
    </row>
    <row r="81" spans="1:8" x14ac:dyDescent="0.25">
      <c r="A81" s="7" t="s">
        <v>52</v>
      </c>
      <c r="C81" s="30"/>
      <c r="E81" s="30"/>
    </row>
    <row r="82" spans="1:8" x14ac:dyDescent="0.25">
      <c r="A82" s="14" t="s">
        <v>42</v>
      </c>
      <c r="B82" s="14" t="s">
        <v>48</v>
      </c>
      <c r="C82" s="15">
        <v>18.59</v>
      </c>
      <c r="D82" s="14">
        <v>1</v>
      </c>
      <c r="E82" s="30">
        <f>ROUND(C82*D82,2)</f>
        <v>18.59</v>
      </c>
      <c r="F82" s="16">
        <v>0</v>
      </c>
      <c r="G82" s="30">
        <f>ROUND(E82*F82,2)</f>
        <v>0</v>
      </c>
      <c r="H82" s="30">
        <f t="shared" ref="H82:H88" si="4">ROUND(E82-G82,2)</f>
        <v>18.59</v>
      </c>
    </row>
    <row r="83" spans="1:8" x14ac:dyDescent="0.25">
      <c r="A83" s="14" t="s">
        <v>38</v>
      </c>
      <c r="B83" s="14" t="s">
        <v>48</v>
      </c>
      <c r="C83" s="15">
        <v>22.49</v>
      </c>
      <c r="D83" s="14">
        <v>1</v>
      </c>
      <c r="E83" s="30">
        <f>ROUND(C83*D83,2)</f>
        <v>22.49</v>
      </c>
      <c r="F83" s="16">
        <v>0</v>
      </c>
      <c r="G83" s="30">
        <f>ROUND(E83*F83,2)</f>
        <v>0</v>
      </c>
      <c r="H83" s="30">
        <f t="shared" si="4"/>
        <v>22.49</v>
      </c>
    </row>
    <row r="84" spans="1:8" x14ac:dyDescent="0.25">
      <c r="A84" s="14" t="s">
        <v>135</v>
      </c>
      <c r="B84" s="14" t="s">
        <v>48</v>
      </c>
      <c r="C84" s="15">
        <v>28.15</v>
      </c>
      <c r="D84" s="14">
        <v>1</v>
      </c>
      <c r="E84" s="30">
        <f>ROUND(C84*D84,2)</f>
        <v>28.15</v>
      </c>
      <c r="F84" s="16">
        <v>0</v>
      </c>
      <c r="G84" s="30">
        <f>ROUND(E84*F84,2)</f>
        <v>0</v>
      </c>
      <c r="H84" s="30">
        <f t="shared" si="4"/>
        <v>28.15</v>
      </c>
    </row>
    <row r="85" spans="1:8" x14ac:dyDescent="0.25">
      <c r="A85" s="9" t="s">
        <v>196</v>
      </c>
      <c r="B85" s="9" t="s">
        <v>48</v>
      </c>
      <c r="C85" s="10">
        <v>61.35</v>
      </c>
      <c r="D85" s="9">
        <v>1</v>
      </c>
      <c r="E85" s="28">
        <f>ROUND(C85*D85,2)</f>
        <v>61.35</v>
      </c>
      <c r="F85" s="11">
        <v>0</v>
      </c>
      <c r="G85" s="28">
        <f>ROUND(E85*F85,2)</f>
        <v>0</v>
      </c>
      <c r="H85" s="28">
        <f t="shared" si="4"/>
        <v>61.35</v>
      </c>
    </row>
    <row r="86" spans="1:8" x14ac:dyDescent="0.25">
      <c r="A86" s="7" t="s">
        <v>53</v>
      </c>
      <c r="C86" s="30"/>
      <c r="E86" s="30">
        <f>SUM(E82:E85)</f>
        <v>130.57999999999998</v>
      </c>
      <c r="G86" s="12">
        <f>SUM(G82:G85)</f>
        <v>0</v>
      </c>
      <c r="H86" s="12">
        <f t="shared" si="4"/>
        <v>130.58000000000001</v>
      </c>
    </row>
    <row r="87" spans="1:8" x14ac:dyDescent="0.25">
      <c r="A87" s="7" t="s">
        <v>54</v>
      </c>
      <c r="C87" s="30"/>
      <c r="E87" s="30">
        <f>+E78+E86</f>
        <v>930.20000000000027</v>
      </c>
      <c r="G87" s="12">
        <f>+G78+G86</f>
        <v>0</v>
      </c>
      <c r="H87" s="12">
        <f t="shared" si="4"/>
        <v>930.2</v>
      </c>
    </row>
    <row r="88" spans="1:8" x14ac:dyDescent="0.25">
      <c r="A88" s="7" t="s">
        <v>55</v>
      </c>
      <c r="C88" s="30"/>
      <c r="E88" s="30">
        <f>+E8-E87</f>
        <v>-2.2000000000002728</v>
      </c>
      <c r="G88" s="12">
        <f>+G8-G87</f>
        <v>0</v>
      </c>
      <c r="H88" s="12">
        <f t="shared" si="4"/>
        <v>-2.2000000000000002</v>
      </c>
    </row>
    <row r="89" spans="1:8" x14ac:dyDescent="0.25">
      <c r="A89" t="s">
        <v>120</v>
      </c>
      <c r="C89" s="30"/>
      <c r="E89" s="30"/>
    </row>
    <row r="90" spans="1:8" x14ac:dyDescent="0.25">
      <c r="A90" t="s">
        <v>403</v>
      </c>
      <c r="C90" s="30"/>
      <c r="E90" s="30"/>
    </row>
    <row r="91" spans="1:8" x14ac:dyDescent="0.25">
      <c r="C91" s="30"/>
      <c r="E91" s="30"/>
    </row>
    <row r="92" spans="1:8" x14ac:dyDescent="0.25">
      <c r="A92" s="7" t="s">
        <v>121</v>
      </c>
      <c r="C92" s="30"/>
      <c r="E92" s="30"/>
    </row>
    <row r="93" spans="1:8" x14ac:dyDescent="0.25">
      <c r="A93" s="7" t="s">
        <v>122</v>
      </c>
      <c r="C93" s="30"/>
      <c r="E93" s="30"/>
    </row>
    <row r="94" spans="1:8" x14ac:dyDescent="0.25">
      <c r="A94" s="7"/>
      <c r="C94" s="30"/>
      <c r="E94" s="30"/>
    </row>
    <row r="99" spans="1:5" x14ac:dyDescent="0.25">
      <c r="A99" s="7" t="s">
        <v>50</v>
      </c>
      <c r="E99" s="34">
        <f>VLOOKUP(A99,$A$1:$H$98,5,FALSE)</f>
        <v>799.62000000000035</v>
      </c>
    </row>
    <row r="100" spans="1:5" x14ac:dyDescent="0.25">
      <c r="A100" s="7" t="s">
        <v>301</v>
      </c>
      <c r="E100" s="34">
        <f>VLOOKUP(A100,$A$1:$H$98,5,FALSE)</f>
        <v>130.57999999999998</v>
      </c>
    </row>
    <row r="101" spans="1:5" x14ac:dyDescent="0.25">
      <c r="A101" s="7" t="s">
        <v>302</v>
      </c>
      <c r="E101" s="34">
        <f t="shared" ref="E101:E102" si="5">VLOOKUP(A101,$A$1:$H$98,5,FALSE)</f>
        <v>930.20000000000027</v>
      </c>
    </row>
    <row r="102" spans="1:5" x14ac:dyDescent="0.25">
      <c r="A102" s="7" t="s">
        <v>55</v>
      </c>
      <c r="E102" s="34">
        <f t="shared" si="5"/>
        <v>-2.2000000000002728</v>
      </c>
    </row>
    <row r="104" spans="1:5" x14ac:dyDescent="0.25">
      <c r="A104" s="42" t="s">
        <v>263</v>
      </c>
      <c r="D104" s="39" t="s">
        <v>264</v>
      </c>
    </row>
    <row r="105" spans="1:5" x14ac:dyDescent="0.25">
      <c r="B105" s="34">
        <f>E102</f>
        <v>-2.2000000000002728</v>
      </c>
      <c r="E105" s="34">
        <f>E102</f>
        <v>-2.2000000000002728</v>
      </c>
    </row>
    <row r="106" spans="1:5" x14ac:dyDescent="0.25">
      <c r="A106">
        <f>A107-Calculator!$B$15</f>
        <v>205</v>
      </c>
      <c r="B106">
        <f t="dataTable" ref="B106:B112" dt2D="0" dtr="0" r1="D7" ca="1"/>
        <v>225.04999999999973</v>
      </c>
      <c r="D106">
        <f>D107-Calculator!$B$27</f>
        <v>145</v>
      </c>
      <c r="E106">
        <f t="dataTable" ref="E106:E112" dt2D="0" dtr="0" r1="D7"/>
        <v>-77.950000000000273</v>
      </c>
    </row>
    <row r="107" spans="1:5" x14ac:dyDescent="0.25">
      <c r="A107">
        <f>A108-Calculator!$B$15</f>
        <v>210</v>
      </c>
      <c r="B107">
        <v>250.29999999999973</v>
      </c>
      <c r="D107">
        <f>D108-Calculator!$B$27</f>
        <v>150</v>
      </c>
      <c r="E107">
        <v>-52.700000000000273</v>
      </c>
    </row>
    <row r="108" spans="1:5" x14ac:dyDescent="0.25">
      <c r="A108">
        <f>A109-Calculator!$B$15</f>
        <v>215</v>
      </c>
      <c r="B108">
        <v>275.54999999999973</v>
      </c>
      <c r="D108">
        <f>D109-Calculator!$B$27</f>
        <v>155</v>
      </c>
      <c r="E108">
        <v>-27.450000000000273</v>
      </c>
    </row>
    <row r="109" spans="1:5" x14ac:dyDescent="0.25">
      <c r="A109">
        <f>Calculator!B10</f>
        <v>220</v>
      </c>
      <c r="B109">
        <v>300.79999999999973</v>
      </c>
      <c r="D109">
        <f>Calculator!B22</f>
        <v>160</v>
      </c>
      <c r="E109">
        <v>-2.2000000000002728</v>
      </c>
    </row>
    <row r="110" spans="1:5" x14ac:dyDescent="0.25">
      <c r="A110">
        <f>A109+Calculator!$B$15</f>
        <v>225</v>
      </c>
      <c r="B110">
        <v>326.04999999999973</v>
      </c>
      <c r="D110">
        <f>D109+Calculator!$B$27</f>
        <v>165</v>
      </c>
      <c r="E110">
        <v>23.049999999999727</v>
      </c>
    </row>
    <row r="111" spans="1:5" x14ac:dyDescent="0.25">
      <c r="A111">
        <f>A110+Calculator!$B$15</f>
        <v>230</v>
      </c>
      <c r="B111">
        <v>351.29999999999973</v>
      </c>
      <c r="D111">
        <f>D110+Calculator!$B$27</f>
        <v>170</v>
      </c>
      <c r="E111">
        <v>48.299999999999727</v>
      </c>
    </row>
    <row r="112" spans="1:5" x14ac:dyDescent="0.25">
      <c r="A112">
        <f>A111+Calculator!$B$15</f>
        <v>235</v>
      </c>
      <c r="B112">
        <v>376.54999999999973</v>
      </c>
      <c r="D112">
        <f>D111+Calculator!$B$27</f>
        <v>175</v>
      </c>
      <c r="E112">
        <v>73.549999999999727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34FA-5864-4943-831D-94CA2E6D088C}">
  <dimension ref="A1:H112"/>
  <sheetViews>
    <sheetView topLeftCell="A76" workbookViewId="0">
      <selection activeCell="I2" sqref="I2"/>
    </sheetView>
  </sheetViews>
  <sheetFormatPr defaultRowHeight="15" x14ac:dyDescent="0.25"/>
  <cols>
    <col min="1" max="1" width="25.7109375" customWidth="1"/>
    <col min="5" max="5" width="11" customWidth="1"/>
  </cols>
  <sheetData>
    <row r="1" spans="1:8" x14ac:dyDescent="0.25">
      <c r="A1" s="59" t="s">
        <v>237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125</v>
      </c>
      <c r="C7" s="49">
        <f>IF(Calculator!B7="Rice",Calculator!B13,IF(Calculator!B19="Rice",Calculator!B25,5.8))</f>
        <v>5.8</v>
      </c>
      <c r="D7" s="52">
        <f>IF(Calculator!B7="Rice",Calculator!B10,IF(Calculator!B19="Rice",Calculator!B22,156))</f>
        <v>160</v>
      </c>
      <c r="E7" s="28">
        <f>ROUND(C7*D7,2)</f>
        <v>928</v>
      </c>
      <c r="F7" s="11">
        <v>0</v>
      </c>
      <c r="G7" s="28">
        <f>ROUND(E7*F7,2)</f>
        <v>0</v>
      </c>
      <c r="H7" s="28">
        <f>ROUND(E7-G7,2)</f>
        <v>928</v>
      </c>
    </row>
    <row r="8" spans="1:8" x14ac:dyDescent="0.25">
      <c r="A8" s="7" t="s">
        <v>11</v>
      </c>
      <c r="C8" s="30"/>
      <c r="E8" s="30">
        <f>SUM(E7:E7)</f>
        <v>928</v>
      </c>
      <c r="G8" s="12">
        <f>SUM(G7:G7)</f>
        <v>0</v>
      </c>
      <c r="H8" s="12">
        <f>ROUND(E8-G8,2)</f>
        <v>928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4.5</v>
      </c>
      <c r="E12" s="30">
        <f>ROUND(C12*D12,2)</f>
        <v>31.5</v>
      </c>
      <c r="F12" s="16">
        <v>0</v>
      </c>
      <c r="G12" s="30">
        <f>ROUND(E12*F12,2)</f>
        <v>0</v>
      </c>
      <c r="H12" s="30">
        <f>ROUND(E12-G12,2)</f>
        <v>31.5</v>
      </c>
    </row>
    <row r="13" spans="1:8" x14ac:dyDescent="0.25">
      <c r="A13" s="14" t="s">
        <v>206</v>
      </c>
      <c r="B13" s="14" t="s">
        <v>16</v>
      </c>
      <c r="C13" s="15">
        <v>9.3000000000000007</v>
      </c>
      <c r="D13" s="14">
        <v>1</v>
      </c>
      <c r="E13" s="30">
        <f>ROUND(C13*D13,2)</f>
        <v>9.3000000000000007</v>
      </c>
      <c r="F13" s="16">
        <v>0</v>
      </c>
      <c r="G13" s="30">
        <f>ROUND(E13*F13,2)</f>
        <v>0</v>
      </c>
      <c r="H13" s="30">
        <f>ROUND(E13-G13,2)</f>
        <v>9.3000000000000007</v>
      </c>
    </row>
    <row r="14" spans="1:8" x14ac:dyDescent="0.25">
      <c r="A14" s="14" t="s">
        <v>57</v>
      </c>
      <c r="B14" s="14" t="s">
        <v>16</v>
      </c>
      <c r="C14" s="15">
        <v>5.6</v>
      </c>
      <c r="D14" s="14">
        <v>1.5</v>
      </c>
      <c r="E14" s="30">
        <f>ROUND(C14*D14,2)</f>
        <v>8.4</v>
      </c>
      <c r="F14" s="16">
        <v>0</v>
      </c>
      <c r="G14" s="30">
        <f>ROUND(E14*F14,2)</f>
        <v>0</v>
      </c>
      <c r="H14" s="30">
        <f>ROUND(E14-G14,2)</f>
        <v>8.4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172</v>
      </c>
      <c r="B16" s="14" t="s">
        <v>21</v>
      </c>
      <c r="C16" s="15">
        <v>19.88</v>
      </c>
      <c r="D16" s="14">
        <v>0.5</v>
      </c>
      <c r="E16" s="30">
        <f>ROUND(C16*D16,2)</f>
        <v>9.94</v>
      </c>
      <c r="F16" s="16">
        <v>0</v>
      </c>
      <c r="G16" s="30">
        <f>ROUND(E16*F16,2)</f>
        <v>0</v>
      </c>
      <c r="H16" s="30">
        <f>ROUND(E16-G16,2)</f>
        <v>9.94</v>
      </c>
    </row>
    <row r="17" spans="1:8" x14ac:dyDescent="0.25">
      <c r="A17" s="14" t="s">
        <v>159</v>
      </c>
      <c r="B17" s="14" t="s">
        <v>21</v>
      </c>
      <c r="C17" s="15">
        <v>35.880000000000003</v>
      </c>
      <c r="D17" s="14">
        <v>0.5</v>
      </c>
      <c r="E17" s="30">
        <f>ROUND(C17*D17,2)</f>
        <v>17.940000000000001</v>
      </c>
      <c r="F17" s="16">
        <v>0</v>
      </c>
      <c r="G17" s="30">
        <f>ROUND(E17*F17,2)</f>
        <v>0</v>
      </c>
      <c r="H17" s="30">
        <f>ROUND(E17-G17,2)</f>
        <v>17.940000000000001</v>
      </c>
    </row>
    <row r="18" spans="1:8" x14ac:dyDescent="0.25">
      <c r="A18" s="14" t="s">
        <v>173</v>
      </c>
      <c r="B18" s="14" t="s">
        <v>21</v>
      </c>
      <c r="C18" s="15">
        <v>28.63</v>
      </c>
      <c r="D18" s="14">
        <v>4</v>
      </c>
      <c r="E18" s="30">
        <f>ROUND(C18*D18,2)</f>
        <v>114.52</v>
      </c>
      <c r="F18" s="16">
        <v>0</v>
      </c>
      <c r="G18" s="30">
        <f>ROUND(E18*F18,2)</f>
        <v>0</v>
      </c>
      <c r="H18" s="30">
        <f>ROUND(E18-G18,2)</f>
        <v>114.52</v>
      </c>
    </row>
    <row r="19" spans="1:8" x14ac:dyDescent="0.25">
      <c r="A19" s="14" t="s">
        <v>174</v>
      </c>
      <c r="B19" s="14" t="s">
        <v>26</v>
      </c>
      <c r="C19" s="15">
        <v>12.93</v>
      </c>
      <c r="D19" s="14">
        <v>0.75</v>
      </c>
      <c r="E19" s="30">
        <f>ROUND(C19*D19,2)</f>
        <v>9.6999999999999993</v>
      </c>
      <c r="F19" s="16">
        <v>0</v>
      </c>
      <c r="G19" s="30">
        <f>ROUND(E19*F19,2)</f>
        <v>0</v>
      </c>
      <c r="H19" s="30">
        <f>ROUND(E19-G19,2)</f>
        <v>9.6999999999999993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433</v>
      </c>
      <c r="B21" s="14" t="s">
        <v>18</v>
      </c>
      <c r="C21" s="15">
        <v>2.5099999999999998</v>
      </c>
      <c r="D21" s="14">
        <v>10</v>
      </c>
      <c r="E21" s="30">
        <f>ROUND(C21*D21,2)</f>
        <v>25.1</v>
      </c>
      <c r="F21" s="16">
        <v>0</v>
      </c>
      <c r="G21" s="30">
        <f>ROUND(E21*F21,2)</f>
        <v>0</v>
      </c>
      <c r="H21" s="30">
        <f>ROUND(E21-G21,2)</f>
        <v>25.1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80</v>
      </c>
      <c r="E23" s="30">
        <f t="shared" ref="E23:E30" si="0">ROUND(C23*D23,2)</f>
        <v>8.8000000000000007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8.8000000000000007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175</v>
      </c>
      <c r="B25" s="14" t="s">
        <v>26</v>
      </c>
      <c r="C25" s="15">
        <v>18</v>
      </c>
      <c r="D25" s="14">
        <v>1</v>
      </c>
      <c r="E25" s="30">
        <f t="shared" si="0"/>
        <v>18</v>
      </c>
      <c r="F25" s="16">
        <v>0</v>
      </c>
      <c r="G25" s="30">
        <f t="shared" si="1"/>
        <v>0</v>
      </c>
      <c r="H25" s="30">
        <f t="shared" si="2"/>
        <v>18</v>
      </c>
    </row>
    <row r="26" spans="1:8" x14ac:dyDescent="0.25">
      <c r="A26" s="14" t="s">
        <v>176</v>
      </c>
      <c r="B26" s="14" t="s">
        <v>18</v>
      </c>
      <c r="C26" s="15">
        <v>5.99</v>
      </c>
      <c r="D26" s="14">
        <v>2</v>
      </c>
      <c r="E26" s="30">
        <f t="shared" si="0"/>
        <v>11.98</v>
      </c>
      <c r="F26" s="16">
        <v>0</v>
      </c>
      <c r="G26" s="30">
        <f t="shared" si="1"/>
        <v>0</v>
      </c>
      <c r="H26" s="30">
        <f t="shared" si="2"/>
        <v>11.98</v>
      </c>
    </row>
    <row r="27" spans="1:8" x14ac:dyDescent="0.25">
      <c r="A27" s="14" t="s">
        <v>215</v>
      </c>
      <c r="B27" s="14" t="s">
        <v>18</v>
      </c>
      <c r="C27" s="15">
        <v>0.76</v>
      </c>
      <c r="D27" s="14">
        <v>31</v>
      </c>
      <c r="E27" s="30">
        <f t="shared" si="0"/>
        <v>23.56</v>
      </c>
      <c r="F27" s="16">
        <v>0</v>
      </c>
      <c r="G27" s="30">
        <f t="shared" si="1"/>
        <v>0</v>
      </c>
      <c r="H27" s="30">
        <f t="shared" si="2"/>
        <v>23.56</v>
      </c>
    </row>
    <row r="28" spans="1:8" x14ac:dyDescent="0.25">
      <c r="A28" s="14" t="s">
        <v>209</v>
      </c>
      <c r="B28" s="14" t="s">
        <v>18</v>
      </c>
      <c r="C28" s="15">
        <v>5.79</v>
      </c>
      <c r="D28" s="14">
        <v>1</v>
      </c>
      <c r="E28" s="30">
        <f t="shared" si="0"/>
        <v>5.79</v>
      </c>
      <c r="F28" s="16">
        <v>0</v>
      </c>
      <c r="G28" s="30">
        <f t="shared" si="1"/>
        <v>0</v>
      </c>
      <c r="H28" s="30">
        <f t="shared" si="2"/>
        <v>5.79</v>
      </c>
    </row>
    <row r="29" spans="1:8" x14ac:dyDescent="0.25">
      <c r="A29" s="14" t="s">
        <v>179</v>
      </c>
      <c r="B29" s="14" t="s">
        <v>18</v>
      </c>
      <c r="C29" s="15">
        <v>21.96</v>
      </c>
      <c r="D29" s="14">
        <v>0.75</v>
      </c>
      <c r="E29" s="30">
        <f t="shared" si="0"/>
        <v>16.47</v>
      </c>
      <c r="F29" s="16">
        <v>0</v>
      </c>
      <c r="G29" s="30">
        <f t="shared" si="1"/>
        <v>0</v>
      </c>
      <c r="H29" s="30">
        <f t="shared" si="2"/>
        <v>16.47</v>
      </c>
    </row>
    <row r="30" spans="1:8" x14ac:dyDescent="0.25">
      <c r="A30" s="14" t="s">
        <v>177</v>
      </c>
      <c r="B30" s="14" t="s">
        <v>18</v>
      </c>
      <c r="C30" s="15">
        <v>45.5</v>
      </c>
      <c r="D30" s="14">
        <v>0.25</v>
      </c>
      <c r="E30" s="30">
        <f t="shared" si="0"/>
        <v>11.38</v>
      </c>
      <c r="F30" s="16">
        <v>0</v>
      </c>
      <c r="G30" s="30">
        <f t="shared" si="1"/>
        <v>0</v>
      </c>
      <c r="H30" s="30">
        <f t="shared" si="2"/>
        <v>11.38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181</v>
      </c>
      <c r="B32" s="14" t="s">
        <v>18</v>
      </c>
      <c r="C32" s="15">
        <v>2.74</v>
      </c>
      <c r="D32" s="14">
        <v>3</v>
      </c>
      <c r="E32" s="30">
        <f>ROUND(C32*D32,2)</f>
        <v>8.2200000000000006</v>
      </c>
      <c r="F32" s="16">
        <v>0</v>
      </c>
      <c r="G32" s="30">
        <f>ROUND(E32*F32,2)</f>
        <v>0</v>
      </c>
      <c r="H32" s="30">
        <f>ROUND(E32-G32,2)</f>
        <v>8.2200000000000006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216</v>
      </c>
      <c r="B34" s="14" t="s">
        <v>29</v>
      </c>
      <c r="C34" s="15">
        <v>1.25</v>
      </c>
      <c r="D34" s="14">
        <v>77</v>
      </c>
      <c r="E34" s="30">
        <f>ROUND(C34*D34,2)</f>
        <v>96.25</v>
      </c>
      <c r="F34" s="16">
        <v>0</v>
      </c>
      <c r="G34" s="30">
        <f>ROUND(E34*F34,2)</f>
        <v>0</v>
      </c>
      <c r="H34" s="30">
        <f>ROUND(E34-G34,2)</f>
        <v>96.25</v>
      </c>
    </row>
    <row r="35" spans="1:8" x14ac:dyDescent="0.25">
      <c r="A35" s="14" t="s">
        <v>183</v>
      </c>
      <c r="B35" s="14" t="s">
        <v>184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187</v>
      </c>
      <c r="B37" s="14" t="s">
        <v>26</v>
      </c>
      <c r="C37" s="15">
        <v>4.38</v>
      </c>
      <c r="D37" s="14">
        <v>0.5</v>
      </c>
      <c r="E37" s="30">
        <f>ROUND(C37*D37,2)</f>
        <v>2.19</v>
      </c>
      <c r="F37" s="16">
        <v>0</v>
      </c>
      <c r="G37" s="30">
        <f>ROUND(E37*F37,2)</f>
        <v>0</v>
      </c>
      <c r="H37" s="30">
        <f>ROUND(E37-G37,2)</f>
        <v>2.19</v>
      </c>
    </row>
    <row r="38" spans="1:8" x14ac:dyDescent="0.25">
      <c r="A38" s="14" t="s">
        <v>186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189</v>
      </c>
      <c r="B39" s="14" t="s">
        <v>26</v>
      </c>
      <c r="C39" s="15">
        <v>2.86</v>
      </c>
      <c r="D39" s="14">
        <v>4</v>
      </c>
      <c r="E39" s="30">
        <f>ROUND(C39*D39,2)</f>
        <v>11.44</v>
      </c>
      <c r="F39" s="16">
        <v>0</v>
      </c>
      <c r="G39" s="30">
        <f>ROUND(E39*F39,2)</f>
        <v>0</v>
      </c>
      <c r="H39" s="30">
        <f>ROUND(E39-G39,2)</f>
        <v>11.44</v>
      </c>
    </row>
    <row r="40" spans="1:8" x14ac:dyDescent="0.25">
      <c r="A40" s="14" t="s">
        <v>188</v>
      </c>
      <c r="B40" s="14" t="s">
        <v>26</v>
      </c>
      <c r="C40" s="15">
        <v>4.13</v>
      </c>
      <c r="D40" s="14">
        <v>0.25</v>
      </c>
      <c r="E40" s="30">
        <f>ROUND(C40*D40,2)</f>
        <v>1.03</v>
      </c>
      <c r="F40" s="16">
        <v>0</v>
      </c>
      <c r="G40" s="30">
        <f>ROUND(E40*F40,2)</f>
        <v>0</v>
      </c>
      <c r="H40" s="30">
        <f>ROUND(E40-G40,2)</f>
        <v>1.03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190</v>
      </c>
      <c r="B43" s="14" t="s">
        <v>21</v>
      </c>
      <c r="C43" s="15">
        <v>7.5</v>
      </c>
      <c r="D43" s="14">
        <v>5</v>
      </c>
      <c r="E43" s="30">
        <f>ROUND(C43*D43,2)</f>
        <v>37.5</v>
      </c>
      <c r="F43" s="16">
        <v>0</v>
      </c>
      <c r="G43" s="30">
        <f>ROUND(E43*F43,2)</f>
        <v>0</v>
      </c>
      <c r="H43" s="30">
        <f>ROUND(E43-G43,2)</f>
        <v>37.5</v>
      </c>
    </row>
    <row r="44" spans="1:8" x14ac:dyDescent="0.25">
      <c r="A44" s="13" t="s">
        <v>132</v>
      </c>
      <c r="C44" s="30"/>
      <c r="E44" s="30"/>
    </row>
    <row r="45" spans="1:8" x14ac:dyDescent="0.25">
      <c r="A45" s="14" t="s">
        <v>191</v>
      </c>
      <c r="B45" s="14" t="s">
        <v>125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192</v>
      </c>
      <c r="C46" s="30"/>
      <c r="E46" s="30"/>
    </row>
    <row r="47" spans="1:8" x14ac:dyDescent="0.25">
      <c r="A47" s="14" t="s">
        <v>193</v>
      </c>
      <c r="B47" s="14" t="s">
        <v>125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116</v>
      </c>
      <c r="C48" s="30"/>
      <c r="E48" s="30"/>
    </row>
    <row r="49" spans="1:8" x14ac:dyDescent="0.25">
      <c r="A49" s="14" t="s">
        <v>195</v>
      </c>
      <c r="B49" s="14" t="s">
        <v>48</v>
      </c>
      <c r="C49" s="15">
        <v>8</v>
      </c>
      <c r="D49" s="14">
        <v>1</v>
      </c>
      <c r="E49" s="30">
        <f>ROUND(C49*D49,2)</f>
        <v>8</v>
      </c>
      <c r="F49" s="16">
        <v>0</v>
      </c>
      <c r="G49" s="30">
        <f>ROUND(E49*F49,2)</f>
        <v>0</v>
      </c>
      <c r="H49" s="30">
        <f>ROUND(E49-G49,2)</f>
        <v>8</v>
      </c>
    </row>
    <row r="50" spans="1:8" x14ac:dyDescent="0.25">
      <c r="A50" s="13" t="s">
        <v>118</v>
      </c>
      <c r="C50" s="30"/>
      <c r="E50" s="30"/>
    </row>
    <row r="51" spans="1:8" x14ac:dyDescent="0.25">
      <c r="A51" s="14" t="s">
        <v>119</v>
      </c>
      <c r="B51" s="14" t="s">
        <v>48</v>
      </c>
      <c r="C51" s="15">
        <v>10</v>
      </c>
      <c r="D51" s="14">
        <v>0.33300000000000002</v>
      </c>
      <c r="E51" s="30">
        <f>ROUND(C51*D51,2)</f>
        <v>3.33</v>
      </c>
      <c r="F51" s="16">
        <v>0</v>
      </c>
      <c r="G51" s="30">
        <f>ROUND(E51*F51,2)</f>
        <v>0</v>
      </c>
      <c r="H51" s="30">
        <f>ROUND(E51-G51,2)</f>
        <v>3.33</v>
      </c>
    </row>
    <row r="52" spans="1:8" x14ac:dyDescent="0.25">
      <c r="A52" s="13" t="s">
        <v>37</v>
      </c>
      <c r="C52" s="30"/>
      <c r="E52" s="30"/>
    </row>
    <row r="53" spans="1:8" x14ac:dyDescent="0.25">
      <c r="A53" s="14" t="s">
        <v>38</v>
      </c>
      <c r="B53" s="14" t="s">
        <v>39</v>
      </c>
      <c r="C53" s="15">
        <v>15.27</v>
      </c>
      <c r="D53" s="14">
        <v>0.42280000000000001</v>
      </c>
      <c r="E53" s="30">
        <f>ROUND(C53*D53,2)</f>
        <v>6.46</v>
      </c>
      <c r="F53" s="16">
        <v>0</v>
      </c>
      <c r="G53" s="30">
        <f>ROUND(E53*F53,2)</f>
        <v>0</v>
      </c>
      <c r="H53" s="30">
        <f>ROUND(E53-G53,2)</f>
        <v>6.46</v>
      </c>
    </row>
    <row r="54" spans="1:8" x14ac:dyDescent="0.25">
      <c r="A54" s="14" t="s">
        <v>135</v>
      </c>
      <c r="B54" s="14" t="s">
        <v>39</v>
      </c>
      <c r="C54" s="15">
        <v>15.27</v>
      </c>
      <c r="D54" s="14">
        <v>0.17599999999999999</v>
      </c>
      <c r="E54" s="30">
        <f>ROUND(C54*D54,2)</f>
        <v>2.69</v>
      </c>
      <c r="F54" s="16">
        <v>0</v>
      </c>
      <c r="G54" s="30">
        <f>ROUND(E54*F54,2)</f>
        <v>0</v>
      </c>
      <c r="H54" s="30">
        <f>ROUND(E54-G54,2)</f>
        <v>2.69</v>
      </c>
    </row>
    <row r="55" spans="1:8" x14ac:dyDescent="0.25">
      <c r="A55" s="13" t="s">
        <v>40</v>
      </c>
      <c r="C55" s="30"/>
      <c r="E55" s="30"/>
    </row>
    <row r="56" spans="1:8" x14ac:dyDescent="0.25">
      <c r="A56" s="14" t="s">
        <v>41</v>
      </c>
      <c r="B56" s="14" t="s">
        <v>39</v>
      </c>
      <c r="C56" s="15">
        <v>9.06</v>
      </c>
      <c r="D56" s="14">
        <v>1.05</v>
      </c>
      <c r="E56" s="30">
        <f>ROUND(C56*D56,2)</f>
        <v>9.51</v>
      </c>
      <c r="F56" s="16">
        <v>0</v>
      </c>
      <c r="G56" s="30">
        <f>ROUND(E56*F56,2)</f>
        <v>0</v>
      </c>
      <c r="H56" s="30">
        <f>ROUND(E56-G56,2)</f>
        <v>9.51</v>
      </c>
    </row>
    <row r="57" spans="1:8" x14ac:dyDescent="0.25">
      <c r="A57" s="13" t="s">
        <v>43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0.25</v>
      </c>
      <c r="E58" s="30">
        <f>ROUND(C58*D58,2)</f>
        <v>2.27</v>
      </c>
      <c r="F58" s="16">
        <v>0</v>
      </c>
      <c r="G58" s="30">
        <f>ROUND(E58*F58,2)</f>
        <v>0</v>
      </c>
      <c r="H58" s="30">
        <f>ROUND(E58-G58,2)</f>
        <v>2.27</v>
      </c>
    </row>
    <row r="59" spans="1:8" x14ac:dyDescent="0.25">
      <c r="A59" s="14" t="s">
        <v>42</v>
      </c>
      <c r="B59" s="14" t="s">
        <v>39</v>
      </c>
      <c r="C59" s="15">
        <v>9.06</v>
      </c>
      <c r="D59" s="14">
        <v>7.8600000000000003E-2</v>
      </c>
      <c r="E59" s="30">
        <f>ROUND(C59*D59,2)</f>
        <v>0.71</v>
      </c>
      <c r="F59" s="16">
        <v>0</v>
      </c>
      <c r="G59" s="30">
        <f>ROUND(E59*F59,2)</f>
        <v>0</v>
      </c>
      <c r="H59" s="30">
        <f>ROUND(E59-G59,2)</f>
        <v>0.71</v>
      </c>
    </row>
    <row r="60" spans="1:8" x14ac:dyDescent="0.25">
      <c r="A60" s="13" t="s">
        <v>100</v>
      </c>
      <c r="C60" s="30"/>
      <c r="E60" s="30"/>
    </row>
    <row r="61" spans="1:8" x14ac:dyDescent="0.25">
      <c r="A61" s="14" t="s">
        <v>41</v>
      </c>
      <c r="B61" s="14" t="s">
        <v>39</v>
      </c>
      <c r="C61" s="15">
        <v>9.06</v>
      </c>
      <c r="D61" s="14">
        <v>0.7</v>
      </c>
      <c r="E61" s="30">
        <f>ROUND(C61*D61,2)</f>
        <v>6.34</v>
      </c>
      <c r="F61" s="16">
        <v>0</v>
      </c>
      <c r="G61" s="30">
        <f>ROUND(E61*F61,2)</f>
        <v>0</v>
      </c>
      <c r="H61" s="30">
        <f>ROUND(E61-G61,2)</f>
        <v>6.34</v>
      </c>
    </row>
    <row r="62" spans="1:8" x14ac:dyDescent="0.25">
      <c r="A62" s="14" t="s">
        <v>44</v>
      </c>
      <c r="B62" s="14" t="s">
        <v>39</v>
      </c>
      <c r="C62" s="15">
        <v>15.25</v>
      </c>
      <c r="D62" s="14">
        <v>0.53900000000000003</v>
      </c>
      <c r="E62" s="30">
        <f>ROUND(C62*D62,2)</f>
        <v>8.2200000000000006</v>
      </c>
      <c r="F62" s="16">
        <v>0</v>
      </c>
      <c r="G62" s="30">
        <f>ROUND(E62*F62,2)</f>
        <v>0</v>
      </c>
      <c r="H62" s="30">
        <f>ROUND(E62-G62,2)</f>
        <v>8.2200000000000006</v>
      </c>
    </row>
    <row r="63" spans="1:8" x14ac:dyDescent="0.25">
      <c r="A63" s="13" t="s">
        <v>45</v>
      </c>
      <c r="C63" s="30"/>
      <c r="E63" s="30"/>
    </row>
    <row r="64" spans="1:8" x14ac:dyDescent="0.25">
      <c r="A64" s="14" t="s">
        <v>38</v>
      </c>
      <c r="B64" s="14" t="s">
        <v>19</v>
      </c>
      <c r="C64" s="15">
        <v>2.36</v>
      </c>
      <c r="D64" s="14">
        <v>4.8970000000000002</v>
      </c>
      <c r="E64" s="30">
        <f>ROUND(C64*D64,2)</f>
        <v>11.56</v>
      </c>
      <c r="F64" s="16">
        <v>0</v>
      </c>
      <c r="G64" s="30">
        <f>ROUND(E64*F64,2)</f>
        <v>0</v>
      </c>
      <c r="H64" s="30">
        <f>ROUND(E64-G64,2)</f>
        <v>11.56</v>
      </c>
    </row>
    <row r="65" spans="1:8" x14ac:dyDescent="0.25">
      <c r="A65" s="14" t="s">
        <v>135</v>
      </c>
      <c r="B65" s="14" t="s">
        <v>19</v>
      </c>
      <c r="C65" s="15">
        <v>2.36</v>
      </c>
      <c r="D65" s="14">
        <v>2.9445000000000001</v>
      </c>
      <c r="E65" s="30">
        <f>ROUND(C65*D65,2)</f>
        <v>6.95</v>
      </c>
      <c r="F65" s="16">
        <v>0</v>
      </c>
      <c r="G65" s="30">
        <f>ROUND(E65*F65,2)</f>
        <v>0</v>
      </c>
      <c r="H65" s="30">
        <f>ROUND(E65-G65,2)</f>
        <v>6.95</v>
      </c>
    </row>
    <row r="66" spans="1:8" x14ac:dyDescent="0.25">
      <c r="A66" s="14" t="s">
        <v>196</v>
      </c>
      <c r="B66" s="14" t="s">
        <v>19</v>
      </c>
      <c r="C66" s="15">
        <v>2.36</v>
      </c>
      <c r="D66" s="14">
        <v>15.4779</v>
      </c>
      <c r="E66" s="30">
        <f>ROUND(C66*D66,2)</f>
        <v>36.53</v>
      </c>
      <c r="F66" s="16">
        <v>0</v>
      </c>
      <c r="G66" s="30">
        <f>ROUND(E66*F66,2)</f>
        <v>0</v>
      </c>
      <c r="H66" s="30">
        <f>ROUND(E66-G66,2)</f>
        <v>36.53</v>
      </c>
    </row>
    <row r="67" spans="1:8" x14ac:dyDescent="0.25">
      <c r="A67" s="13" t="s">
        <v>47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9.02</v>
      </c>
      <c r="D68" s="14">
        <v>1</v>
      </c>
      <c r="E68" s="30">
        <f>ROUND(C68*D68,2)</f>
        <v>9.02</v>
      </c>
      <c r="F68" s="16">
        <v>0</v>
      </c>
      <c r="G68" s="30">
        <f>ROUND(E68*F68,2)</f>
        <v>0</v>
      </c>
      <c r="H68" s="30">
        <f t="shared" ref="H68:H74" si="3">ROUND(E68-G68,2)</f>
        <v>9.02</v>
      </c>
    </row>
    <row r="69" spans="1:8" x14ac:dyDescent="0.25">
      <c r="A69" s="14" t="s">
        <v>38</v>
      </c>
      <c r="B69" s="14" t="s">
        <v>48</v>
      </c>
      <c r="C69" s="15">
        <v>3.28</v>
      </c>
      <c r="D69" s="14">
        <v>1</v>
      </c>
      <c r="E69" s="30">
        <f>ROUND(C69*D69,2)</f>
        <v>3.28</v>
      </c>
      <c r="F69" s="16">
        <v>0</v>
      </c>
      <c r="G69" s="30">
        <f>ROUND(E69*F69,2)</f>
        <v>0</v>
      </c>
      <c r="H69" s="30">
        <f t="shared" si="3"/>
        <v>3.28</v>
      </c>
    </row>
    <row r="70" spans="1:8" x14ac:dyDescent="0.25">
      <c r="A70" s="14" t="s">
        <v>135</v>
      </c>
      <c r="B70" s="14" t="s">
        <v>48</v>
      </c>
      <c r="C70" s="15">
        <v>7.58</v>
      </c>
      <c r="D70" s="14">
        <v>1</v>
      </c>
      <c r="E70" s="30">
        <f>ROUND(C70*D70,2)</f>
        <v>7.58</v>
      </c>
      <c r="F70" s="16">
        <v>0</v>
      </c>
      <c r="G70" s="30">
        <f>ROUND(E70*F70,2)</f>
        <v>0</v>
      </c>
      <c r="H70" s="30">
        <f t="shared" si="3"/>
        <v>7.58</v>
      </c>
    </row>
    <row r="71" spans="1:8" x14ac:dyDescent="0.25">
      <c r="A71" s="14" t="s">
        <v>196</v>
      </c>
      <c r="B71" s="14" t="s">
        <v>48</v>
      </c>
      <c r="C71" s="15">
        <v>11.8</v>
      </c>
      <c r="D71" s="14">
        <v>1</v>
      </c>
      <c r="E71" s="30">
        <f>ROUND(C71*D71,2)</f>
        <v>11.8</v>
      </c>
      <c r="F71" s="16">
        <v>0</v>
      </c>
      <c r="G71" s="30">
        <f>ROUND(E71*F71,2)</f>
        <v>0</v>
      </c>
      <c r="H71" s="30">
        <f t="shared" si="3"/>
        <v>11.8</v>
      </c>
    </row>
    <row r="72" spans="1:8" x14ac:dyDescent="0.25">
      <c r="A72" s="9" t="s">
        <v>49</v>
      </c>
      <c r="B72" s="9" t="s">
        <v>48</v>
      </c>
      <c r="C72" s="10">
        <v>10.14</v>
      </c>
      <c r="D72" s="9">
        <v>1</v>
      </c>
      <c r="E72" s="28">
        <f>ROUND(C72*D72,2)</f>
        <v>10.14</v>
      </c>
      <c r="F72" s="11">
        <v>0</v>
      </c>
      <c r="G72" s="28">
        <f>ROUND(E72*F72,2)</f>
        <v>0</v>
      </c>
      <c r="H72" s="28">
        <f t="shared" si="3"/>
        <v>10.14</v>
      </c>
    </row>
    <row r="73" spans="1:8" x14ac:dyDescent="0.25">
      <c r="A73" s="7" t="s">
        <v>50</v>
      </c>
      <c r="C73" s="30"/>
      <c r="E73" s="30">
        <f>SUM(E12:E72)</f>
        <v>773.72000000000014</v>
      </c>
      <c r="G73" s="12">
        <f>SUM(G12:G72)</f>
        <v>0</v>
      </c>
      <c r="H73" s="12">
        <f t="shared" si="3"/>
        <v>773.72</v>
      </c>
    </row>
    <row r="74" spans="1:8" x14ac:dyDescent="0.25">
      <c r="A74" s="7" t="s">
        <v>51</v>
      </c>
      <c r="C74" s="30"/>
      <c r="E74" s="30">
        <f>+E8-E73</f>
        <v>154.27999999999986</v>
      </c>
      <c r="G74" s="12">
        <f>+G8-G73</f>
        <v>0</v>
      </c>
      <c r="H74" s="12">
        <f t="shared" si="3"/>
        <v>154.28</v>
      </c>
    </row>
    <row r="75" spans="1:8" x14ac:dyDescent="0.25">
      <c r="A75" t="s">
        <v>12</v>
      </c>
      <c r="C75" s="30"/>
      <c r="E75" s="30"/>
    </row>
    <row r="76" spans="1:8" x14ac:dyDescent="0.25">
      <c r="A76" s="7" t="s">
        <v>52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17.48</v>
      </c>
      <c r="D77" s="14">
        <v>1</v>
      </c>
      <c r="E77" s="30">
        <f>ROUND(C77*D77,2)</f>
        <v>17.48</v>
      </c>
      <c r="F77" s="16">
        <v>0</v>
      </c>
      <c r="G77" s="30">
        <f>ROUND(E77*F77,2)</f>
        <v>0</v>
      </c>
      <c r="H77" s="30">
        <f t="shared" ref="H77:H83" si="4">ROUND(E77-G77,2)</f>
        <v>17.48</v>
      </c>
    </row>
    <row r="78" spans="1:8" x14ac:dyDescent="0.25">
      <c r="A78" s="14" t="s">
        <v>38</v>
      </c>
      <c r="B78" s="14" t="s">
        <v>48</v>
      </c>
      <c r="C78" s="15">
        <v>19.309999999999999</v>
      </c>
      <c r="D78" s="14">
        <v>1</v>
      </c>
      <c r="E78" s="30">
        <f>ROUND(C78*D78,2)</f>
        <v>19.309999999999999</v>
      </c>
      <c r="F78" s="16">
        <v>0</v>
      </c>
      <c r="G78" s="30">
        <f>ROUND(E78*F78,2)</f>
        <v>0</v>
      </c>
      <c r="H78" s="30">
        <f t="shared" si="4"/>
        <v>19.309999999999999</v>
      </c>
    </row>
    <row r="79" spans="1:8" x14ac:dyDescent="0.25">
      <c r="A79" s="14" t="s">
        <v>135</v>
      </c>
      <c r="B79" s="14" t="s">
        <v>48</v>
      </c>
      <c r="C79" s="15">
        <v>28.15</v>
      </c>
      <c r="D79" s="14">
        <v>1</v>
      </c>
      <c r="E79" s="30">
        <f>ROUND(C79*D79,2)</f>
        <v>28.15</v>
      </c>
      <c r="F79" s="16">
        <v>0</v>
      </c>
      <c r="G79" s="30">
        <f>ROUND(E79*F79,2)</f>
        <v>0</v>
      </c>
      <c r="H79" s="30">
        <f t="shared" si="4"/>
        <v>28.15</v>
      </c>
    </row>
    <row r="80" spans="1:8" x14ac:dyDescent="0.25">
      <c r="A80" s="9" t="s">
        <v>196</v>
      </c>
      <c r="B80" s="9" t="s">
        <v>48</v>
      </c>
      <c r="C80" s="10">
        <v>61.03</v>
      </c>
      <c r="D80" s="9">
        <v>1</v>
      </c>
      <c r="E80" s="28">
        <f>ROUND(C80*D80,2)</f>
        <v>61.03</v>
      </c>
      <c r="F80" s="11">
        <v>0</v>
      </c>
      <c r="G80" s="28">
        <f>ROUND(E80*F80,2)</f>
        <v>0</v>
      </c>
      <c r="H80" s="28">
        <f t="shared" si="4"/>
        <v>61.03</v>
      </c>
    </row>
    <row r="81" spans="1:8" x14ac:dyDescent="0.25">
      <c r="A81" s="7" t="s">
        <v>53</v>
      </c>
      <c r="C81" s="30"/>
      <c r="E81" s="30">
        <f>SUM(E77:E80)</f>
        <v>125.97</v>
      </c>
      <c r="G81" s="12">
        <f>SUM(G77:G80)</f>
        <v>0</v>
      </c>
      <c r="H81" s="12">
        <f t="shared" si="4"/>
        <v>125.97</v>
      </c>
    </row>
    <row r="82" spans="1:8" x14ac:dyDescent="0.25">
      <c r="A82" s="7" t="s">
        <v>54</v>
      </c>
      <c r="C82" s="30"/>
      <c r="E82" s="30">
        <f>+E73+E81</f>
        <v>899.69000000000017</v>
      </c>
      <c r="G82" s="12">
        <f>+G73+G81</f>
        <v>0</v>
      </c>
      <c r="H82" s="12">
        <f t="shared" si="4"/>
        <v>899.69</v>
      </c>
    </row>
    <row r="83" spans="1:8" x14ac:dyDescent="0.25">
      <c r="A83" s="7" t="s">
        <v>55</v>
      </c>
      <c r="C83" s="30"/>
      <c r="E83" s="30">
        <f>+E8-E82</f>
        <v>28.309999999999832</v>
      </c>
      <c r="G83" s="12">
        <f>+G8-G82</f>
        <v>0</v>
      </c>
      <c r="H83" s="12">
        <f t="shared" si="4"/>
        <v>28.31</v>
      </c>
    </row>
    <row r="84" spans="1:8" x14ac:dyDescent="0.25">
      <c r="A84" t="s">
        <v>120</v>
      </c>
      <c r="C84" s="30"/>
      <c r="E84" s="30"/>
    </row>
    <row r="85" spans="1:8" x14ac:dyDescent="0.25">
      <c r="A85" t="s">
        <v>403</v>
      </c>
      <c r="C85" s="30"/>
      <c r="E85" s="30"/>
    </row>
    <row r="86" spans="1:8" x14ac:dyDescent="0.25"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5" x14ac:dyDescent="0.25">
      <c r="A99" s="7" t="s">
        <v>50</v>
      </c>
      <c r="E99" s="34">
        <f>VLOOKUP(A99,$A$1:$H$98,5,FALSE)</f>
        <v>773.72000000000014</v>
      </c>
    </row>
    <row r="100" spans="1:5" x14ac:dyDescent="0.25">
      <c r="A100" s="7" t="s">
        <v>301</v>
      </c>
      <c r="E100" s="34">
        <f>VLOOKUP(A100,$A$1:$H$98,5,FALSE)</f>
        <v>125.97</v>
      </c>
    </row>
    <row r="101" spans="1:5" x14ac:dyDescent="0.25">
      <c r="A101" s="7" t="s">
        <v>302</v>
      </c>
      <c r="E101" s="34">
        <f t="shared" ref="E101:E102" si="5">VLOOKUP(A101,$A$1:$H$98,5,FALSE)</f>
        <v>899.69000000000017</v>
      </c>
    </row>
    <row r="102" spans="1:5" x14ac:dyDescent="0.25">
      <c r="A102" s="7" t="s">
        <v>55</v>
      </c>
      <c r="E102" s="34">
        <f t="shared" si="5"/>
        <v>28.309999999999832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28.309999999999832</v>
      </c>
      <c r="E105" s="34">
        <f>E102</f>
        <v>28.309999999999832</v>
      </c>
    </row>
    <row r="106" spans="1:5" x14ac:dyDescent="0.25">
      <c r="A106">
        <f>A107-Calculator!$B$15</f>
        <v>205</v>
      </c>
      <c r="B106">
        <f t="dataTable" ref="B106:B112" dt2D="0" dtr="0" r1="D7" ca="1"/>
        <v>255.55999999999983</v>
      </c>
      <c r="D106">
        <f>D107-Calculator!$B$27</f>
        <v>145</v>
      </c>
      <c r="E106">
        <f t="dataTable" ref="E106:E112" dt2D="0" dtr="0" r1="D7"/>
        <v>-47.440000000000168</v>
      </c>
    </row>
    <row r="107" spans="1:5" x14ac:dyDescent="0.25">
      <c r="A107">
        <f>A108-Calculator!$B$15</f>
        <v>210</v>
      </c>
      <c r="B107">
        <v>280.80999999999983</v>
      </c>
      <c r="D107">
        <f>D108-Calculator!$B$27</f>
        <v>150</v>
      </c>
      <c r="E107">
        <v>-22.190000000000168</v>
      </c>
    </row>
    <row r="108" spans="1:5" x14ac:dyDescent="0.25">
      <c r="A108">
        <f>A109-Calculator!$B$15</f>
        <v>215</v>
      </c>
      <c r="B108">
        <v>306.05999999999983</v>
      </c>
      <c r="D108">
        <f>D109-Calculator!$B$27</f>
        <v>155</v>
      </c>
      <c r="E108">
        <v>3.0599999999998317</v>
      </c>
    </row>
    <row r="109" spans="1:5" x14ac:dyDescent="0.25">
      <c r="A109">
        <f>Calculator!B10</f>
        <v>220</v>
      </c>
      <c r="B109">
        <v>331.30999999999983</v>
      </c>
      <c r="D109">
        <f>Calculator!B22</f>
        <v>160</v>
      </c>
      <c r="E109">
        <v>28.309999999999832</v>
      </c>
    </row>
    <row r="110" spans="1:5" x14ac:dyDescent="0.25">
      <c r="A110">
        <f>A109+Calculator!$B$15</f>
        <v>225</v>
      </c>
      <c r="B110">
        <v>356.55999999999983</v>
      </c>
      <c r="D110">
        <f>D109+Calculator!$B$27</f>
        <v>165</v>
      </c>
      <c r="E110">
        <v>53.559999999999832</v>
      </c>
    </row>
    <row r="111" spans="1:5" x14ac:dyDescent="0.25">
      <c r="A111">
        <f>A110+Calculator!$B$15</f>
        <v>230</v>
      </c>
      <c r="B111">
        <v>381.80999999999983</v>
      </c>
      <c r="D111">
        <f>D110+Calculator!$B$27</f>
        <v>170</v>
      </c>
      <c r="E111">
        <v>78.809999999999832</v>
      </c>
    </row>
    <row r="112" spans="1:5" x14ac:dyDescent="0.25">
      <c r="A112">
        <f>A111+Calculator!$B$15</f>
        <v>235</v>
      </c>
      <c r="B112">
        <v>407.05999999999983</v>
      </c>
      <c r="D112">
        <f>D111+Calculator!$B$27</f>
        <v>175</v>
      </c>
      <c r="E112">
        <v>104.05999999999983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A9F2-92B9-4B27-A2E5-D6C898C0E6F4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452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IF(Calculator!B7="Soybeans",Calculator!B10,IF(Calculator!B19="Soybeans",Calculator!B22,42))</f>
        <v>42</v>
      </c>
      <c r="E7" s="28">
        <f>ROUND(C7*D7,2)</f>
        <v>523.32000000000005</v>
      </c>
      <c r="F7" s="11">
        <v>0</v>
      </c>
      <c r="G7" s="28">
        <f>ROUND(E7*F7,2)</f>
        <v>0</v>
      </c>
      <c r="H7" s="28">
        <f>ROUND(E7-G7,2)</f>
        <v>523.32000000000005</v>
      </c>
    </row>
    <row r="8" spans="1:8" x14ac:dyDescent="0.25">
      <c r="A8" s="7" t="s">
        <v>11</v>
      </c>
      <c r="C8" s="30"/>
      <c r="E8" s="30">
        <f>SUM(E7:E7)</f>
        <v>523.32000000000005</v>
      </c>
      <c r="G8" s="12">
        <f>SUM(G7:G7)</f>
        <v>0</v>
      </c>
      <c r="H8" s="12">
        <f>ROUND(E8-G8,2)</f>
        <v>523.32000000000005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</v>
      </c>
      <c r="E12" s="30">
        <f>ROUND(C12*D12,2)</f>
        <v>28</v>
      </c>
      <c r="F12" s="16">
        <v>0</v>
      </c>
      <c r="G12" s="30">
        <f>ROUND(E12*F12,2)</f>
        <v>0</v>
      </c>
      <c r="H12" s="30">
        <f>ROUND(E12-G12,2)</f>
        <v>28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4" t="s">
        <v>138</v>
      </c>
      <c r="B15" s="14" t="s">
        <v>19</v>
      </c>
      <c r="C15" s="15">
        <v>8.5399999999999991</v>
      </c>
      <c r="D15" s="14">
        <v>0.6</v>
      </c>
      <c r="E15" s="30">
        <f>ROUND(C15*D15,2)</f>
        <v>5.12</v>
      </c>
      <c r="F15" s="16">
        <v>0</v>
      </c>
      <c r="G15" s="30">
        <f>ROUND(E15*F15,2)</f>
        <v>0</v>
      </c>
      <c r="H15" s="30">
        <f>ROUND(E15-G15,2)</f>
        <v>5.12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126</v>
      </c>
      <c r="B17" s="14" t="s">
        <v>21</v>
      </c>
      <c r="C17" s="15">
        <v>27.75</v>
      </c>
      <c r="D17" s="14">
        <v>0.87</v>
      </c>
      <c r="E17" s="30">
        <f>ROUND(C17*D17,2)</f>
        <v>24.14</v>
      </c>
      <c r="F17" s="16">
        <v>0</v>
      </c>
      <c r="G17" s="30">
        <f>ROUND(E17*F17,2)</f>
        <v>0</v>
      </c>
      <c r="H17" s="30">
        <f>ROUND(E17-G17,2)</f>
        <v>24.14</v>
      </c>
    </row>
    <row r="18" spans="1:8" x14ac:dyDescent="0.25">
      <c r="A18" s="14" t="s">
        <v>22</v>
      </c>
      <c r="B18" s="14" t="s">
        <v>21</v>
      </c>
      <c r="C18" s="15">
        <v>26.3</v>
      </c>
      <c r="D18" s="14">
        <v>1.33</v>
      </c>
      <c r="E18" s="30">
        <f>ROUND(C18*D18,2)</f>
        <v>34.979999999999997</v>
      </c>
      <c r="F18" s="16">
        <v>0</v>
      </c>
      <c r="G18" s="30">
        <f>ROUND(E18*F18,2)</f>
        <v>0</v>
      </c>
      <c r="H18" s="30">
        <f>ROUND(E18-G18,2)</f>
        <v>34.979999999999997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338</v>
      </c>
      <c r="B20" s="14" t="s">
        <v>18</v>
      </c>
      <c r="C20" s="15">
        <v>4.5999999999999996</v>
      </c>
      <c r="D20" s="14">
        <v>1.6</v>
      </c>
      <c r="E20" s="30">
        <f>ROUND(C20*D20,2)</f>
        <v>7.36</v>
      </c>
      <c r="F20" s="16">
        <v>0</v>
      </c>
      <c r="G20" s="30">
        <f>ROUND(E20*F20,2)</f>
        <v>0</v>
      </c>
      <c r="H20" s="30">
        <f>ROUND(E20-G20,2)</f>
        <v>7.36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64</v>
      </c>
      <c r="E22" s="30">
        <f t="shared" ref="E22:E30" si="0">ROUND(C22*D22,2)</f>
        <v>7.04</v>
      </c>
      <c r="F22" s="16">
        <v>0</v>
      </c>
      <c r="G22" s="30">
        <f t="shared" ref="G22:G30" si="1">ROUND(E22*F22,2)</f>
        <v>0</v>
      </c>
      <c r="H22" s="30">
        <f t="shared" ref="H22:H30" si="2">ROUND(E22-G22,2)</f>
        <v>7.04</v>
      </c>
    </row>
    <row r="23" spans="1:8" x14ac:dyDescent="0.25">
      <c r="A23" s="14" t="s">
        <v>139</v>
      </c>
      <c r="B23" s="14" t="s">
        <v>26</v>
      </c>
      <c r="C23" s="15">
        <v>2.64</v>
      </c>
      <c r="D23" s="14">
        <v>2</v>
      </c>
      <c r="E23" s="30">
        <f t="shared" si="0"/>
        <v>5.28</v>
      </c>
      <c r="F23" s="16">
        <v>0</v>
      </c>
      <c r="G23" s="30">
        <f t="shared" si="1"/>
        <v>0</v>
      </c>
      <c r="H23" s="30">
        <f t="shared" si="2"/>
        <v>5.28</v>
      </c>
    </row>
    <row r="24" spans="1:8" x14ac:dyDescent="0.25">
      <c r="A24" s="14" t="s">
        <v>104</v>
      </c>
      <c r="B24" s="14" t="s">
        <v>26</v>
      </c>
      <c r="C24" s="15">
        <v>12.73</v>
      </c>
      <c r="D24" s="14">
        <v>1</v>
      </c>
      <c r="E24" s="30">
        <f t="shared" si="0"/>
        <v>12.73</v>
      </c>
      <c r="F24" s="16">
        <v>0</v>
      </c>
      <c r="G24" s="30">
        <f t="shared" si="1"/>
        <v>0</v>
      </c>
      <c r="H24" s="30">
        <f t="shared" si="2"/>
        <v>12.73</v>
      </c>
    </row>
    <row r="25" spans="1:8" x14ac:dyDescent="0.25">
      <c r="A25" s="14" t="s">
        <v>140</v>
      </c>
      <c r="B25" s="14" t="s">
        <v>18</v>
      </c>
      <c r="C25" s="15">
        <v>3.6</v>
      </c>
      <c r="D25" s="14">
        <v>2</v>
      </c>
      <c r="E25" s="30">
        <f t="shared" si="0"/>
        <v>7.2</v>
      </c>
      <c r="F25" s="16">
        <v>0</v>
      </c>
      <c r="G25" s="30">
        <f t="shared" si="1"/>
        <v>0</v>
      </c>
      <c r="H25" s="30">
        <f t="shared" si="2"/>
        <v>7.2</v>
      </c>
    </row>
    <row r="26" spans="1:8" x14ac:dyDescent="0.25">
      <c r="A26" s="14" t="s">
        <v>141</v>
      </c>
      <c r="B26" s="14" t="s">
        <v>26</v>
      </c>
      <c r="C26" s="15">
        <v>10.45</v>
      </c>
      <c r="D26" s="14">
        <v>2</v>
      </c>
      <c r="E26" s="30">
        <f t="shared" si="0"/>
        <v>20.9</v>
      </c>
      <c r="F26" s="16">
        <v>0</v>
      </c>
      <c r="G26" s="30">
        <f t="shared" si="1"/>
        <v>0</v>
      </c>
      <c r="H26" s="30">
        <f t="shared" si="2"/>
        <v>20.9</v>
      </c>
    </row>
    <row r="27" spans="1:8" x14ac:dyDescent="0.25">
      <c r="A27" s="14" t="s">
        <v>105</v>
      </c>
      <c r="B27" s="14" t="s">
        <v>18</v>
      </c>
      <c r="C27" s="15">
        <v>0.19</v>
      </c>
      <c r="D27" s="14">
        <v>48</v>
      </c>
      <c r="E27" s="30">
        <f t="shared" si="0"/>
        <v>9.1199999999999992</v>
      </c>
      <c r="F27" s="16">
        <v>0</v>
      </c>
      <c r="G27" s="30">
        <f t="shared" si="1"/>
        <v>0</v>
      </c>
      <c r="H27" s="30">
        <f t="shared" si="2"/>
        <v>9.1199999999999992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3.5</v>
      </c>
      <c r="E28" s="30">
        <f t="shared" si="0"/>
        <v>12.22</v>
      </c>
      <c r="F28" s="16">
        <v>0</v>
      </c>
      <c r="G28" s="30">
        <f t="shared" si="1"/>
        <v>0</v>
      </c>
      <c r="H28" s="30">
        <f t="shared" si="2"/>
        <v>12.22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1</v>
      </c>
      <c r="E29" s="30">
        <f t="shared" si="0"/>
        <v>10.02</v>
      </c>
      <c r="F29" s="16">
        <v>0</v>
      </c>
      <c r="G29" s="30">
        <f t="shared" si="1"/>
        <v>0</v>
      </c>
      <c r="H29" s="30">
        <f t="shared" si="2"/>
        <v>10.02</v>
      </c>
    </row>
    <row r="30" spans="1:8" x14ac:dyDescent="0.25">
      <c r="A30" s="14" t="s">
        <v>142</v>
      </c>
      <c r="B30" s="14" t="s">
        <v>18</v>
      </c>
      <c r="C30" s="15">
        <v>8.76</v>
      </c>
      <c r="D30" s="14">
        <v>1.5</v>
      </c>
      <c r="E30" s="30">
        <f t="shared" si="0"/>
        <v>13.14</v>
      </c>
      <c r="F30" s="16">
        <v>0</v>
      </c>
      <c r="G30" s="30">
        <f t="shared" si="1"/>
        <v>0</v>
      </c>
      <c r="H30" s="30">
        <f t="shared" si="2"/>
        <v>13.14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143</v>
      </c>
      <c r="B32" s="14" t="s">
        <v>29</v>
      </c>
      <c r="C32" s="15">
        <v>8.58</v>
      </c>
      <c r="D32" s="14">
        <v>0.75</v>
      </c>
      <c r="E32" s="30">
        <f>ROUND(C32*D32,2)</f>
        <v>6.44</v>
      </c>
      <c r="F32" s="16">
        <v>0</v>
      </c>
      <c r="G32" s="30">
        <f>ROUND(E32*F32,2)</f>
        <v>0</v>
      </c>
      <c r="H32" s="30">
        <f>ROUND(E32-G32,2)</f>
        <v>6.44</v>
      </c>
    </row>
    <row r="33" spans="1:8" x14ac:dyDescent="0.25">
      <c r="A33" s="14" t="s">
        <v>144</v>
      </c>
      <c r="B33" s="14" t="s">
        <v>48</v>
      </c>
      <c r="C33" s="15">
        <v>8</v>
      </c>
      <c r="D33" s="14">
        <v>1</v>
      </c>
      <c r="E33" s="30">
        <f>ROUND(C33*D33,2)</f>
        <v>8</v>
      </c>
      <c r="F33" s="16">
        <v>0</v>
      </c>
      <c r="G33" s="30">
        <f>ROUND(E33*F33,2)</f>
        <v>0</v>
      </c>
      <c r="H33" s="30">
        <f>ROUND(E33-G33,2)</f>
        <v>8</v>
      </c>
    </row>
    <row r="34" spans="1:8" x14ac:dyDescent="0.25">
      <c r="A34" s="13" t="s">
        <v>33</v>
      </c>
      <c r="C34" s="30"/>
      <c r="E34" s="30"/>
    </row>
    <row r="35" spans="1:8" x14ac:dyDescent="0.25">
      <c r="A35" s="14" t="s">
        <v>339</v>
      </c>
      <c r="B35" s="14" t="s">
        <v>29</v>
      </c>
      <c r="C35" s="15">
        <v>1.2</v>
      </c>
      <c r="D35" s="14">
        <v>50</v>
      </c>
      <c r="E35" s="30">
        <f>ROUND(C35*D35,2)</f>
        <v>60</v>
      </c>
      <c r="F35" s="16">
        <v>0</v>
      </c>
      <c r="G35" s="30">
        <f>ROUND(E35*F35,2)</f>
        <v>0</v>
      </c>
      <c r="H35" s="30">
        <f>ROUND(E35-G35,2)</f>
        <v>60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115</v>
      </c>
      <c r="B37" s="14" t="s">
        <v>26</v>
      </c>
      <c r="C37" s="15">
        <v>3.3</v>
      </c>
      <c r="D37" s="14">
        <v>1</v>
      </c>
      <c r="E37" s="30">
        <f>ROUND(C37*D37,2)</f>
        <v>3.3</v>
      </c>
      <c r="F37" s="16">
        <v>0</v>
      </c>
      <c r="G37" s="30">
        <f>ROUND(E37*F37,2)</f>
        <v>0</v>
      </c>
      <c r="H37" s="30">
        <f>ROUND(E37-G37,2)</f>
        <v>3.3</v>
      </c>
    </row>
    <row r="38" spans="1:8" x14ac:dyDescent="0.25">
      <c r="A38" s="13" t="s">
        <v>61</v>
      </c>
      <c r="C38" s="30"/>
      <c r="E38" s="30"/>
    </row>
    <row r="39" spans="1:8" x14ac:dyDescent="0.25">
      <c r="A39" s="14" t="s">
        <v>62</v>
      </c>
      <c r="B39" s="14" t="s">
        <v>48</v>
      </c>
      <c r="C39" s="15">
        <v>7.5</v>
      </c>
      <c r="D39" s="14">
        <v>1</v>
      </c>
      <c r="E39" s="30">
        <f>ROUND(C39*D39,2)</f>
        <v>7.5</v>
      </c>
      <c r="F39" s="16">
        <v>0</v>
      </c>
      <c r="G39" s="30">
        <f>ROUND(E39*F39,2)</f>
        <v>0</v>
      </c>
      <c r="H39" s="30">
        <f>ROUND(E39-G39,2)</f>
        <v>7.5</v>
      </c>
    </row>
    <row r="40" spans="1:8" x14ac:dyDescent="0.25">
      <c r="A40" s="13" t="s">
        <v>132</v>
      </c>
      <c r="C40" s="30"/>
      <c r="E40" s="30"/>
    </row>
    <row r="41" spans="1:8" x14ac:dyDescent="0.25">
      <c r="A41" s="14" t="s">
        <v>146</v>
      </c>
      <c r="B41" s="14" t="s">
        <v>125</v>
      </c>
      <c r="C41" s="15">
        <v>0.27</v>
      </c>
      <c r="D41" s="14">
        <f>D7</f>
        <v>42</v>
      </c>
      <c r="E41" s="30">
        <f>ROUND(C41*D41,2)</f>
        <v>11.34</v>
      </c>
      <c r="F41" s="16">
        <v>0</v>
      </c>
      <c r="G41" s="30">
        <f>ROUND(E41*F41,2)</f>
        <v>0</v>
      </c>
      <c r="H41" s="30">
        <f>ROUND(E41-G41,2)</f>
        <v>11.34</v>
      </c>
    </row>
    <row r="42" spans="1:8" x14ac:dyDescent="0.25">
      <c r="A42" s="13" t="s">
        <v>34</v>
      </c>
      <c r="C42" s="30"/>
      <c r="E42" s="30"/>
    </row>
    <row r="43" spans="1:8" x14ac:dyDescent="0.25">
      <c r="A43" s="14" t="s">
        <v>35</v>
      </c>
      <c r="B43" s="14" t="s">
        <v>36</v>
      </c>
      <c r="C43" s="15">
        <v>59</v>
      </c>
      <c r="D43" s="14">
        <v>0.33300000000000002</v>
      </c>
      <c r="E43" s="30">
        <f>ROUND(C43*D43,2)</f>
        <v>19.649999999999999</v>
      </c>
      <c r="F43" s="16">
        <v>0</v>
      </c>
      <c r="G43" s="30">
        <f>ROUND(E43*F43,2)</f>
        <v>0</v>
      </c>
      <c r="H43" s="30">
        <f>ROUND(E43-G43,2)</f>
        <v>19.649999999999999</v>
      </c>
    </row>
    <row r="44" spans="1:8" x14ac:dyDescent="0.25">
      <c r="A44" s="13" t="s">
        <v>116</v>
      </c>
      <c r="C44" s="30"/>
      <c r="E44" s="30"/>
    </row>
    <row r="45" spans="1:8" x14ac:dyDescent="0.25">
      <c r="A45" s="14" t="s">
        <v>147</v>
      </c>
      <c r="B45" s="14" t="s">
        <v>48</v>
      </c>
      <c r="C45" s="15">
        <v>6.5</v>
      </c>
      <c r="D45" s="14">
        <v>1</v>
      </c>
      <c r="E45" s="30">
        <f>ROUND(C45*D45,2)</f>
        <v>6.5</v>
      </c>
      <c r="F45" s="16">
        <v>0</v>
      </c>
      <c r="G45" s="30">
        <f>ROUND(E45*F45,2)</f>
        <v>0</v>
      </c>
      <c r="H45" s="30">
        <f>ROUND(E45-G45,2)</f>
        <v>6.5</v>
      </c>
    </row>
    <row r="46" spans="1:8" x14ac:dyDescent="0.25">
      <c r="A46" s="13" t="s">
        <v>148</v>
      </c>
      <c r="C46" s="30"/>
      <c r="E46" s="30"/>
    </row>
    <row r="47" spans="1:8" x14ac:dyDescent="0.25">
      <c r="A47" s="14" t="s">
        <v>149</v>
      </c>
      <c r="B47" s="14" t="s">
        <v>48</v>
      </c>
      <c r="C47" s="15">
        <v>1.55</v>
      </c>
      <c r="D47" s="14">
        <v>1</v>
      </c>
      <c r="E47" s="30">
        <f>ROUND(C47*D47,2)</f>
        <v>1.55</v>
      </c>
      <c r="F47" s="16">
        <v>0</v>
      </c>
      <c r="G47" s="30">
        <f>ROUND(E47*F47,2)</f>
        <v>0</v>
      </c>
      <c r="H47" s="30">
        <f>ROUND(E47-G47,2)</f>
        <v>1.55</v>
      </c>
    </row>
    <row r="48" spans="1:8" x14ac:dyDescent="0.25">
      <c r="A48" s="13" t="s">
        <v>118</v>
      </c>
      <c r="C48" s="30"/>
      <c r="E48" s="30"/>
    </row>
    <row r="49" spans="1:8" x14ac:dyDescent="0.25">
      <c r="A49" s="14" t="s">
        <v>119</v>
      </c>
      <c r="B49" s="14" t="s">
        <v>48</v>
      </c>
      <c r="C49" s="15">
        <v>10</v>
      </c>
      <c r="D49" s="14">
        <v>0.33300000000000002</v>
      </c>
      <c r="E49" s="30">
        <f>ROUND(C49*D49,2)</f>
        <v>3.33</v>
      </c>
      <c r="F49" s="16">
        <v>0</v>
      </c>
      <c r="G49" s="30">
        <f>ROUND(E49*F49,2)</f>
        <v>0</v>
      </c>
      <c r="H49" s="30">
        <f>ROUND(E49-G49,2)</f>
        <v>3.33</v>
      </c>
    </row>
    <row r="50" spans="1:8" x14ac:dyDescent="0.25">
      <c r="A50" s="13" t="s">
        <v>37</v>
      </c>
      <c r="C50" s="30"/>
      <c r="E50" s="30"/>
    </row>
    <row r="51" spans="1:8" x14ac:dyDescent="0.25">
      <c r="A51" s="14" t="s">
        <v>38</v>
      </c>
      <c r="B51" s="14" t="s">
        <v>39</v>
      </c>
      <c r="C51" s="15">
        <v>15.27</v>
      </c>
      <c r="D51" s="14">
        <v>0.27729999999999999</v>
      </c>
      <c r="E51" s="30">
        <f>ROUND(C51*D51,2)</f>
        <v>4.2300000000000004</v>
      </c>
      <c r="F51" s="16">
        <v>0</v>
      </c>
      <c r="G51" s="30">
        <f>ROUND(E51*F51,2)</f>
        <v>0</v>
      </c>
      <c r="H51" s="30">
        <f>ROUND(E51-G51,2)</f>
        <v>4.2300000000000004</v>
      </c>
    </row>
    <row r="52" spans="1:8" x14ac:dyDescent="0.25">
      <c r="A52" s="14" t="s">
        <v>135</v>
      </c>
      <c r="B52" s="14" t="s">
        <v>39</v>
      </c>
      <c r="C52" s="15">
        <v>15.27</v>
      </c>
      <c r="D52" s="14">
        <v>8.5099999999999995E-2</v>
      </c>
      <c r="E52" s="30">
        <f>ROUND(C52*D52,2)</f>
        <v>1.3</v>
      </c>
      <c r="F52" s="16">
        <v>0</v>
      </c>
      <c r="G52" s="30">
        <f>ROUND(E52*F52,2)</f>
        <v>0</v>
      </c>
      <c r="H52" s="30">
        <f>ROUND(E52-G52,2)</f>
        <v>1.3</v>
      </c>
    </row>
    <row r="53" spans="1:8" x14ac:dyDescent="0.25">
      <c r="A53" s="13" t="s">
        <v>43</v>
      </c>
      <c r="C53" s="30"/>
      <c r="E53" s="30"/>
    </row>
    <row r="54" spans="1:8" x14ac:dyDescent="0.25">
      <c r="A54" s="14" t="s">
        <v>42</v>
      </c>
      <c r="B54" s="14" t="s">
        <v>39</v>
      </c>
      <c r="C54" s="15">
        <v>9.06</v>
      </c>
      <c r="D54" s="14">
        <v>7.9000000000000001E-2</v>
      </c>
      <c r="E54" s="30">
        <f>ROUND(C54*D54,2)</f>
        <v>0.72</v>
      </c>
      <c r="F54" s="16">
        <v>0</v>
      </c>
      <c r="G54" s="30">
        <f>ROUND(E54*F54,2)</f>
        <v>0</v>
      </c>
      <c r="H54" s="30">
        <f>ROUND(E54-G54,2)</f>
        <v>0.72</v>
      </c>
    </row>
    <row r="55" spans="1:8" x14ac:dyDescent="0.25">
      <c r="A55" s="14" t="s">
        <v>44</v>
      </c>
      <c r="B55" s="14" t="s">
        <v>39</v>
      </c>
      <c r="C55" s="15">
        <v>15.26</v>
      </c>
      <c r="D55" s="14">
        <v>0.32619999999999999</v>
      </c>
      <c r="E55" s="30">
        <f>ROUND(C55*D55,2)</f>
        <v>4.9800000000000004</v>
      </c>
      <c r="F55" s="16">
        <v>0</v>
      </c>
      <c r="G55" s="30">
        <f>ROUND(E55*F55,2)</f>
        <v>0</v>
      </c>
      <c r="H55" s="30">
        <f>ROUND(E55-G55,2)</f>
        <v>4.9800000000000004</v>
      </c>
    </row>
    <row r="56" spans="1:8" x14ac:dyDescent="0.25">
      <c r="A56" s="13" t="s">
        <v>45</v>
      </c>
      <c r="C56" s="30"/>
      <c r="E56" s="30"/>
    </row>
    <row r="57" spans="1:8" x14ac:dyDescent="0.25">
      <c r="A57" s="14" t="s">
        <v>38</v>
      </c>
      <c r="B57" s="14" t="s">
        <v>19</v>
      </c>
      <c r="C57" s="15">
        <v>2.36</v>
      </c>
      <c r="D57" s="14">
        <v>4.2827000000000002</v>
      </c>
      <c r="E57" s="30">
        <f>ROUND(C57*D57,2)</f>
        <v>10.11</v>
      </c>
      <c r="F57" s="16">
        <v>0</v>
      </c>
      <c r="G57" s="30">
        <f>ROUND(E57*F57,2)</f>
        <v>0</v>
      </c>
      <c r="H57" s="30">
        <f>ROUND(E57-G57,2)</f>
        <v>10.11</v>
      </c>
    </row>
    <row r="58" spans="1:8" x14ac:dyDescent="0.25">
      <c r="A58" s="14" t="s">
        <v>135</v>
      </c>
      <c r="B58" s="14" t="s">
        <v>19</v>
      </c>
      <c r="C58" s="15">
        <v>2.36</v>
      </c>
      <c r="D58" s="14">
        <v>1.4244000000000001</v>
      </c>
      <c r="E58" s="30">
        <f>ROUND(C58*D58,2)</f>
        <v>3.36</v>
      </c>
      <c r="F58" s="16">
        <v>0</v>
      </c>
      <c r="G58" s="30">
        <f>ROUND(E58*F58,2)</f>
        <v>0</v>
      </c>
      <c r="H58" s="30">
        <f>ROUND(E58-G58,2)</f>
        <v>3.36</v>
      </c>
    </row>
    <row r="59" spans="1:8" x14ac:dyDescent="0.25">
      <c r="A59" s="13" t="s">
        <v>47</v>
      </c>
      <c r="C59" s="30"/>
      <c r="E59" s="30"/>
    </row>
    <row r="60" spans="1:8" x14ac:dyDescent="0.25">
      <c r="A60" s="14" t="s">
        <v>42</v>
      </c>
      <c r="B60" s="14" t="s">
        <v>48</v>
      </c>
      <c r="C60" s="15">
        <v>5.67</v>
      </c>
      <c r="D60" s="14">
        <v>1</v>
      </c>
      <c r="E60" s="30">
        <f>ROUND(C60*D60,2)</f>
        <v>5.67</v>
      </c>
      <c r="F60" s="16">
        <v>0</v>
      </c>
      <c r="G60" s="30">
        <f>ROUND(E60*F60,2)</f>
        <v>0</v>
      </c>
      <c r="H60" s="30">
        <f t="shared" ref="H60:H65" si="3">ROUND(E60-G60,2)</f>
        <v>5.67</v>
      </c>
    </row>
    <row r="61" spans="1:8" x14ac:dyDescent="0.25">
      <c r="A61" s="14" t="s">
        <v>38</v>
      </c>
      <c r="B61" s="14" t="s">
        <v>48</v>
      </c>
      <c r="C61" s="15">
        <v>2.81</v>
      </c>
      <c r="D61" s="14">
        <v>1</v>
      </c>
      <c r="E61" s="30">
        <f>ROUND(C61*D61,2)</f>
        <v>2.81</v>
      </c>
      <c r="F61" s="16">
        <v>0</v>
      </c>
      <c r="G61" s="30">
        <f>ROUND(E61*F61,2)</f>
        <v>0</v>
      </c>
      <c r="H61" s="30">
        <f t="shared" si="3"/>
        <v>2.81</v>
      </c>
    </row>
    <row r="62" spans="1:8" x14ac:dyDescent="0.25">
      <c r="A62" s="14" t="s">
        <v>135</v>
      </c>
      <c r="B62" s="14" t="s">
        <v>48</v>
      </c>
      <c r="C62" s="15">
        <v>3.67</v>
      </c>
      <c r="D62" s="14">
        <v>1</v>
      </c>
      <c r="E62" s="30">
        <f>ROUND(C62*D62,2)</f>
        <v>3.67</v>
      </c>
      <c r="F62" s="16">
        <v>0</v>
      </c>
      <c r="G62" s="30">
        <f>ROUND(E62*F62,2)</f>
        <v>0</v>
      </c>
      <c r="H62" s="30">
        <f t="shared" si="3"/>
        <v>3.67</v>
      </c>
    </row>
    <row r="63" spans="1:8" x14ac:dyDescent="0.25">
      <c r="A63" s="9" t="s">
        <v>49</v>
      </c>
      <c r="B63" s="9" t="s">
        <v>48</v>
      </c>
      <c r="C63" s="10">
        <v>7.39</v>
      </c>
      <c r="D63" s="9">
        <v>1</v>
      </c>
      <c r="E63" s="28">
        <f>ROUND(C63*D63,2)</f>
        <v>7.39</v>
      </c>
      <c r="F63" s="11">
        <v>0</v>
      </c>
      <c r="G63" s="28">
        <f>ROUND(E63*F63,2)</f>
        <v>0</v>
      </c>
      <c r="H63" s="28">
        <f t="shared" si="3"/>
        <v>7.39</v>
      </c>
    </row>
    <row r="64" spans="1:8" x14ac:dyDescent="0.25">
      <c r="A64" s="7" t="s">
        <v>50</v>
      </c>
      <c r="C64" s="30"/>
      <c r="E64" s="30">
        <f>SUM(E12:E63)</f>
        <v>372.1400000000001</v>
      </c>
      <c r="G64" s="12">
        <f>SUM(G12:G63)</f>
        <v>0</v>
      </c>
      <c r="H64" s="12">
        <f t="shared" si="3"/>
        <v>372.14</v>
      </c>
    </row>
    <row r="65" spans="1:8" x14ac:dyDescent="0.25">
      <c r="A65" s="7" t="s">
        <v>51</v>
      </c>
      <c r="C65" s="30"/>
      <c r="E65" s="30">
        <f>+E8-E64</f>
        <v>151.17999999999995</v>
      </c>
      <c r="G65" s="12">
        <f>+G8-G64</f>
        <v>0</v>
      </c>
      <c r="H65" s="12">
        <f t="shared" si="3"/>
        <v>151.18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10.77</v>
      </c>
      <c r="D68" s="14">
        <v>1</v>
      </c>
      <c r="E68" s="30">
        <f>ROUND(C68*D68,2)</f>
        <v>10.77</v>
      </c>
      <c r="F68" s="16">
        <v>0</v>
      </c>
      <c r="G68" s="30">
        <f>ROUND(E68*F68,2)</f>
        <v>0</v>
      </c>
      <c r="H68" s="30">
        <f t="shared" ref="H68:H73" si="4">ROUND(E68-G68,2)</f>
        <v>10.77</v>
      </c>
    </row>
    <row r="69" spans="1:8" x14ac:dyDescent="0.25">
      <c r="A69" s="14" t="s">
        <v>38</v>
      </c>
      <c r="B69" s="14" t="s">
        <v>48</v>
      </c>
      <c r="C69" s="15">
        <v>16.55</v>
      </c>
      <c r="D69" s="14">
        <v>1</v>
      </c>
      <c r="E69" s="30">
        <f>ROUND(C69*D69,2)</f>
        <v>16.55</v>
      </c>
      <c r="F69" s="16">
        <v>0</v>
      </c>
      <c r="G69" s="30">
        <f>ROUND(E69*F69,2)</f>
        <v>0</v>
      </c>
      <c r="H69" s="30">
        <f t="shared" si="4"/>
        <v>16.55</v>
      </c>
    </row>
    <row r="70" spans="1:8" x14ac:dyDescent="0.25">
      <c r="A70" s="9" t="s">
        <v>135</v>
      </c>
      <c r="B70" s="9" t="s">
        <v>48</v>
      </c>
      <c r="C70" s="10">
        <v>13.62</v>
      </c>
      <c r="D70" s="9">
        <v>1</v>
      </c>
      <c r="E70" s="28">
        <f>ROUND(C70*D70,2)</f>
        <v>13.62</v>
      </c>
      <c r="F70" s="11">
        <v>0</v>
      </c>
      <c r="G70" s="28">
        <f>ROUND(E70*F70,2)</f>
        <v>0</v>
      </c>
      <c r="H70" s="28">
        <f t="shared" si="4"/>
        <v>13.62</v>
      </c>
    </row>
    <row r="71" spans="1:8" x14ac:dyDescent="0.25">
      <c r="A71" s="7" t="s">
        <v>53</v>
      </c>
      <c r="C71" s="30"/>
      <c r="E71" s="30">
        <f>SUM(E68:E70)</f>
        <v>40.94</v>
      </c>
      <c r="G71" s="12">
        <f>SUM(G68:G70)</f>
        <v>0</v>
      </c>
      <c r="H71" s="12">
        <f t="shared" si="4"/>
        <v>40.94</v>
      </c>
    </row>
    <row r="72" spans="1:8" x14ac:dyDescent="0.25">
      <c r="A72" s="7" t="s">
        <v>54</v>
      </c>
      <c r="C72" s="30"/>
      <c r="E72" s="30">
        <f>+E64+E71</f>
        <v>413.0800000000001</v>
      </c>
      <c r="G72" s="12">
        <f>+G64+G71</f>
        <v>0</v>
      </c>
      <c r="H72" s="12">
        <f t="shared" si="4"/>
        <v>413.08</v>
      </c>
    </row>
    <row r="73" spans="1:8" x14ac:dyDescent="0.25">
      <c r="A73" s="7" t="s">
        <v>55</v>
      </c>
      <c r="C73" s="30"/>
      <c r="E73" s="30">
        <f>+E8-E72</f>
        <v>110.23999999999995</v>
      </c>
      <c r="G73" s="12">
        <f>+G8-G72</f>
        <v>0</v>
      </c>
      <c r="H73" s="12">
        <f t="shared" si="4"/>
        <v>110.24</v>
      </c>
    </row>
    <row r="74" spans="1:8" x14ac:dyDescent="0.25">
      <c r="A74" t="s">
        <v>120</v>
      </c>
      <c r="C74" s="30"/>
      <c r="E74" s="30"/>
    </row>
    <row r="75" spans="1:8" x14ac:dyDescent="0.25">
      <c r="A75" t="s">
        <v>403</v>
      </c>
      <c r="C75" s="30"/>
      <c r="E75" s="30"/>
    </row>
    <row r="76" spans="1:8" x14ac:dyDescent="0.25">
      <c r="C76" s="30"/>
      <c r="E76" s="30"/>
    </row>
    <row r="77" spans="1:8" x14ac:dyDescent="0.25">
      <c r="A77" s="7" t="s">
        <v>121</v>
      </c>
      <c r="C77" s="30"/>
      <c r="E77" s="30"/>
    </row>
    <row r="78" spans="1:8" x14ac:dyDescent="0.25">
      <c r="A78" s="7" t="s">
        <v>122</v>
      </c>
      <c r="C78" s="30"/>
      <c r="E78" s="30"/>
    </row>
    <row r="79" spans="1:8" x14ac:dyDescent="0.25">
      <c r="C79" s="30"/>
      <c r="E79" s="30"/>
    </row>
    <row r="80" spans="1:8" x14ac:dyDescent="0.25">
      <c r="C80" s="30"/>
      <c r="E80" s="30"/>
    </row>
    <row r="81" spans="3:5" x14ac:dyDescent="0.25">
      <c r="C81" s="30"/>
      <c r="E81" s="30"/>
    </row>
    <row r="82" spans="3:5" x14ac:dyDescent="0.25">
      <c r="C82" s="30"/>
      <c r="E82" s="30"/>
    </row>
    <row r="83" spans="3:5" x14ac:dyDescent="0.25">
      <c r="C83" s="30"/>
      <c r="E83" s="30"/>
    </row>
    <row r="84" spans="3:5" x14ac:dyDescent="0.25">
      <c r="C84" s="30"/>
      <c r="E84" s="30"/>
    </row>
    <row r="85" spans="3:5" x14ac:dyDescent="0.25">
      <c r="C85" s="30"/>
      <c r="E85" s="30"/>
    </row>
    <row r="86" spans="3:5" x14ac:dyDescent="0.25">
      <c r="C86" s="30"/>
      <c r="E86" s="30"/>
    </row>
    <row r="87" spans="3:5" x14ac:dyDescent="0.25">
      <c r="C87" s="30"/>
      <c r="E87" s="30"/>
    </row>
    <row r="88" spans="3:5" x14ac:dyDescent="0.25">
      <c r="C88" s="30"/>
      <c r="E88" s="30"/>
    </row>
    <row r="89" spans="3:5" x14ac:dyDescent="0.25">
      <c r="C89" s="30"/>
      <c r="E89" s="30"/>
    </row>
    <row r="90" spans="3:5" x14ac:dyDescent="0.25">
      <c r="C90" s="30"/>
      <c r="E90" s="30"/>
    </row>
    <row r="91" spans="3:5" x14ac:dyDescent="0.25">
      <c r="C91" s="30"/>
      <c r="E91" s="30"/>
    </row>
    <row r="92" spans="3:5" x14ac:dyDescent="0.25">
      <c r="C92" s="30"/>
      <c r="E92" s="30"/>
    </row>
    <row r="93" spans="3:5" x14ac:dyDescent="0.25">
      <c r="C93" s="30"/>
      <c r="E93" s="30"/>
    </row>
    <row r="94" spans="3:5" x14ac:dyDescent="0.25">
      <c r="C94" s="30"/>
      <c r="E94" s="30"/>
    </row>
    <row r="95" spans="3:5" x14ac:dyDescent="0.25">
      <c r="C95" s="30"/>
      <c r="E95" s="30"/>
    </row>
    <row r="96" spans="3:5" x14ac:dyDescent="0.25">
      <c r="C96" s="30"/>
      <c r="E96" s="30"/>
    </row>
    <row r="97" spans="1:5" x14ac:dyDescent="0.25">
      <c r="C97" s="30"/>
      <c r="E97" s="30"/>
    </row>
    <row r="98" spans="1:5" x14ac:dyDescent="0.25">
      <c r="C98" s="30"/>
      <c r="E98" s="30"/>
    </row>
    <row r="99" spans="1:5" x14ac:dyDescent="0.25">
      <c r="A99" s="7" t="s">
        <v>50</v>
      </c>
      <c r="E99" s="34">
        <f>VLOOKUP(A99,$A$1:$H$98,5,FALSE)</f>
        <v>372.1400000000001</v>
      </c>
    </row>
    <row r="100" spans="1:5" x14ac:dyDescent="0.25">
      <c r="A100" s="7" t="s">
        <v>301</v>
      </c>
      <c r="E100" s="34">
        <f>VLOOKUP(A100,$A$1:$H$98,5,FALSE)</f>
        <v>40.94</v>
      </c>
    </row>
    <row r="101" spans="1:5" x14ac:dyDescent="0.25">
      <c r="A101" s="7" t="s">
        <v>302</v>
      </c>
      <c r="E101" s="34">
        <f t="shared" ref="E101:E102" si="5">VLOOKUP(A101,$A$1:$H$98,5,FALSE)</f>
        <v>413.0800000000001</v>
      </c>
    </row>
    <row r="102" spans="1:5" x14ac:dyDescent="0.25">
      <c r="A102" s="7" t="s">
        <v>55</v>
      </c>
      <c r="E102" s="34">
        <f t="shared" si="5"/>
        <v>110.23999999999995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110.23999999999995</v>
      </c>
      <c r="E105" s="34">
        <f>E102</f>
        <v>110.23999999999995</v>
      </c>
    </row>
    <row r="106" spans="1:5" x14ac:dyDescent="0.25">
      <c r="A106">
        <f>A107-Calculator!$B$15</f>
        <v>205</v>
      </c>
      <c r="B106">
        <f t="dataTable" ref="B106:B112" dt2D="0" dtr="0" r1="D7" ca="1"/>
        <v>2097.21</v>
      </c>
      <c r="D106">
        <f>D107-Calculator!$B$27</f>
        <v>145</v>
      </c>
      <c r="E106">
        <f t="dataTable" ref="E106:E112" dt2D="0" dtr="0" r1="D7"/>
        <v>1365.81</v>
      </c>
    </row>
    <row r="107" spans="1:5" x14ac:dyDescent="0.25">
      <c r="A107">
        <f>A108-Calculator!$B$15</f>
        <v>210</v>
      </c>
      <c r="B107">
        <v>2158.16</v>
      </c>
      <c r="D107">
        <f>D108-Calculator!$B$27</f>
        <v>150</v>
      </c>
      <c r="E107">
        <v>1426.7599999999998</v>
      </c>
    </row>
    <row r="108" spans="1:5" x14ac:dyDescent="0.25">
      <c r="A108">
        <f>A109-Calculator!$B$15</f>
        <v>215</v>
      </c>
      <c r="B108">
        <v>2219.11</v>
      </c>
      <c r="D108">
        <f>D109-Calculator!$B$27</f>
        <v>155</v>
      </c>
      <c r="E108">
        <v>1487.7099999999998</v>
      </c>
    </row>
    <row r="109" spans="1:5" x14ac:dyDescent="0.25">
      <c r="A109">
        <f>Calculator!B10</f>
        <v>220</v>
      </c>
      <c r="B109">
        <v>2280.0599999999995</v>
      </c>
      <c r="D109">
        <f>Calculator!B22</f>
        <v>160</v>
      </c>
      <c r="E109">
        <v>1548.6599999999999</v>
      </c>
    </row>
    <row r="110" spans="1:5" x14ac:dyDescent="0.25">
      <c r="A110">
        <f>A109+Calculator!$B$15</f>
        <v>225</v>
      </c>
      <c r="B110">
        <v>2341.0099999999998</v>
      </c>
      <c r="D110">
        <f>D109+Calculator!$B$27</f>
        <v>165</v>
      </c>
      <c r="E110">
        <v>1609.61</v>
      </c>
    </row>
    <row r="111" spans="1:5" x14ac:dyDescent="0.25">
      <c r="A111">
        <f>A110+Calculator!$B$15</f>
        <v>230</v>
      </c>
      <c r="B111">
        <v>2401.96</v>
      </c>
      <c r="D111">
        <f>D110+Calculator!$B$27</f>
        <v>170</v>
      </c>
      <c r="E111">
        <v>1670.5599999999997</v>
      </c>
    </row>
    <row r="112" spans="1:5" x14ac:dyDescent="0.25">
      <c r="A112">
        <f>A111+Calculator!$B$15</f>
        <v>235</v>
      </c>
      <c r="B112">
        <v>2462.91</v>
      </c>
      <c r="D112">
        <f>D111+Calculator!$B$27</f>
        <v>175</v>
      </c>
      <c r="E112">
        <v>1731.5099999999998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0421-08E5-47FA-BFF5-F0DB6A725073}">
  <dimension ref="A1:H112"/>
  <sheetViews>
    <sheetView topLeftCell="A85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452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IF(Calculator!B7="Soybeans",Calculator!B10,IF(Calculator!B19="Soybeans",Calculator!B22,60))</f>
        <v>60</v>
      </c>
      <c r="E7" s="28">
        <f>ROUND(C7*D7,2)</f>
        <v>747.6</v>
      </c>
      <c r="F7" s="11">
        <v>0</v>
      </c>
      <c r="G7" s="28">
        <f>ROUND(E7*F7,2)</f>
        <v>0</v>
      </c>
      <c r="H7" s="28">
        <f>ROUND(E7-G7,2)</f>
        <v>747.6</v>
      </c>
    </row>
    <row r="8" spans="1:8" x14ac:dyDescent="0.25">
      <c r="A8" s="7" t="s">
        <v>11</v>
      </c>
      <c r="C8" s="30"/>
      <c r="E8" s="30">
        <f>SUM(E7:E7)</f>
        <v>747.6</v>
      </c>
      <c r="G8" s="12">
        <f>SUM(G7:G7)</f>
        <v>0</v>
      </c>
      <c r="H8" s="12">
        <f>ROUND(E8-G8,2)</f>
        <v>747.6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5</v>
      </c>
      <c r="E12" s="30">
        <f>ROUND(C12*D12,2)</f>
        <v>35</v>
      </c>
      <c r="F12" s="16">
        <v>0</v>
      </c>
      <c r="G12" s="30">
        <f>ROUND(E12*F12,2)</f>
        <v>0</v>
      </c>
      <c r="H12" s="30">
        <f>ROUND(E12-G12,2)</f>
        <v>35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4" t="s">
        <v>138</v>
      </c>
      <c r="B15" s="14" t="s">
        <v>19</v>
      </c>
      <c r="C15" s="15">
        <v>8.5399999999999991</v>
      </c>
      <c r="D15" s="14">
        <v>0.6</v>
      </c>
      <c r="E15" s="30">
        <f>ROUND(C15*D15,2)</f>
        <v>5.12</v>
      </c>
      <c r="F15" s="16">
        <v>0</v>
      </c>
      <c r="G15" s="30">
        <f>ROUND(E15*F15,2)</f>
        <v>0</v>
      </c>
      <c r="H15" s="30">
        <f>ROUND(E15-G15,2)</f>
        <v>5.12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126</v>
      </c>
      <c r="B17" s="14" t="s">
        <v>21</v>
      </c>
      <c r="C17" s="15">
        <v>27.75</v>
      </c>
      <c r="D17" s="14">
        <v>0.87</v>
      </c>
      <c r="E17" s="30">
        <f>ROUND(C17*D17,2)</f>
        <v>24.14</v>
      </c>
      <c r="F17" s="16">
        <v>0</v>
      </c>
      <c r="G17" s="30">
        <f>ROUND(E17*F17,2)</f>
        <v>0</v>
      </c>
      <c r="H17" s="30">
        <f>ROUND(E17-G17,2)</f>
        <v>24.14</v>
      </c>
    </row>
    <row r="18" spans="1:8" x14ac:dyDescent="0.25">
      <c r="A18" s="14" t="s">
        <v>22</v>
      </c>
      <c r="B18" s="14" t="s">
        <v>21</v>
      </c>
      <c r="C18" s="15">
        <v>26.3</v>
      </c>
      <c r="D18" s="14">
        <v>1.33</v>
      </c>
      <c r="E18" s="30">
        <f>ROUND(C18*D18,2)</f>
        <v>34.979999999999997</v>
      </c>
      <c r="F18" s="16">
        <v>0</v>
      </c>
      <c r="G18" s="30">
        <f>ROUND(E18*F18,2)</f>
        <v>0</v>
      </c>
      <c r="H18" s="30">
        <f>ROUND(E18-G18,2)</f>
        <v>34.979999999999997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338</v>
      </c>
      <c r="B20" s="14" t="s">
        <v>18</v>
      </c>
      <c r="C20" s="15">
        <v>4.5999999999999996</v>
      </c>
      <c r="D20" s="14">
        <v>1.6</v>
      </c>
      <c r="E20" s="30">
        <f>ROUND(C20*D20,2)</f>
        <v>7.36</v>
      </c>
      <c r="F20" s="16">
        <v>0</v>
      </c>
      <c r="G20" s="30">
        <f>ROUND(E20*F20,2)</f>
        <v>0</v>
      </c>
      <c r="H20" s="30">
        <f>ROUND(E20-G20,2)</f>
        <v>7.36</v>
      </c>
    </row>
    <row r="21" spans="1:8" x14ac:dyDescent="0.25">
      <c r="A21" s="14" t="s">
        <v>340</v>
      </c>
      <c r="B21" s="14" t="s">
        <v>18</v>
      </c>
      <c r="C21" s="15">
        <v>1.34</v>
      </c>
      <c r="D21" s="14">
        <v>13.7</v>
      </c>
      <c r="E21" s="30">
        <f>ROUND(C21*D21,2)</f>
        <v>18.36</v>
      </c>
      <c r="F21" s="16">
        <v>0</v>
      </c>
      <c r="G21" s="30">
        <f>ROUND(E21*F21,2)</f>
        <v>0</v>
      </c>
      <c r="H21" s="30">
        <f>ROUND(E21-G21,2)</f>
        <v>18.36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64</v>
      </c>
      <c r="E23" s="30">
        <f t="shared" ref="E23:E31" si="0">ROUND(C23*D23,2)</f>
        <v>7.04</v>
      </c>
      <c r="F23" s="16">
        <v>0</v>
      </c>
      <c r="G23" s="30">
        <f t="shared" ref="G23:G31" si="1">ROUND(E23*F23,2)</f>
        <v>0</v>
      </c>
      <c r="H23" s="30">
        <f t="shared" ref="H23:H31" si="2">ROUND(E23-G23,2)</f>
        <v>7.04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104</v>
      </c>
      <c r="B25" s="14" t="s">
        <v>26</v>
      </c>
      <c r="C25" s="15">
        <v>12.73</v>
      </c>
      <c r="D25" s="14">
        <v>1</v>
      </c>
      <c r="E25" s="30">
        <f t="shared" si="0"/>
        <v>12.73</v>
      </c>
      <c r="F25" s="16">
        <v>0</v>
      </c>
      <c r="G25" s="30">
        <f t="shared" si="1"/>
        <v>0</v>
      </c>
      <c r="H25" s="30">
        <f t="shared" si="2"/>
        <v>12.73</v>
      </c>
    </row>
    <row r="26" spans="1:8" x14ac:dyDescent="0.25">
      <c r="A26" s="14" t="s">
        <v>140</v>
      </c>
      <c r="B26" s="14" t="s">
        <v>18</v>
      </c>
      <c r="C26" s="15">
        <v>3.6</v>
      </c>
      <c r="D26" s="14">
        <v>2</v>
      </c>
      <c r="E26" s="30">
        <f t="shared" si="0"/>
        <v>7.2</v>
      </c>
      <c r="F26" s="16">
        <v>0</v>
      </c>
      <c r="G26" s="30">
        <f t="shared" si="1"/>
        <v>0</v>
      </c>
      <c r="H26" s="30">
        <f t="shared" si="2"/>
        <v>7.2</v>
      </c>
    </row>
    <row r="27" spans="1:8" x14ac:dyDescent="0.25">
      <c r="A27" s="14" t="s">
        <v>141</v>
      </c>
      <c r="B27" s="14" t="s">
        <v>26</v>
      </c>
      <c r="C27" s="15">
        <v>10.45</v>
      </c>
      <c r="D27" s="14">
        <v>2</v>
      </c>
      <c r="E27" s="30">
        <f t="shared" si="0"/>
        <v>20.9</v>
      </c>
      <c r="F27" s="16">
        <v>0</v>
      </c>
      <c r="G27" s="30">
        <f t="shared" si="1"/>
        <v>0</v>
      </c>
      <c r="H27" s="30">
        <f t="shared" si="2"/>
        <v>20.9</v>
      </c>
    </row>
    <row r="28" spans="1:8" x14ac:dyDescent="0.25">
      <c r="A28" s="14" t="s">
        <v>105</v>
      </c>
      <c r="B28" s="14" t="s">
        <v>18</v>
      </c>
      <c r="C28" s="15">
        <v>0.19</v>
      </c>
      <c r="D28" s="14">
        <v>48</v>
      </c>
      <c r="E28" s="30">
        <f t="shared" si="0"/>
        <v>9.1199999999999992</v>
      </c>
      <c r="F28" s="16">
        <v>0</v>
      </c>
      <c r="G28" s="30">
        <f t="shared" si="1"/>
        <v>0</v>
      </c>
      <c r="H28" s="30">
        <f t="shared" si="2"/>
        <v>9.1199999999999992</v>
      </c>
    </row>
    <row r="29" spans="1:8" x14ac:dyDescent="0.25">
      <c r="A29" s="14" t="s">
        <v>425</v>
      </c>
      <c r="B29" s="14" t="s">
        <v>26</v>
      </c>
      <c r="C29" s="15">
        <v>3.49</v>
      </c>
      <c r="D29" s="14">
        <v>3.5</v>
      </c>
      <c r="E29" s="30">
        <f t="shared" si="0"/>
        <v>12.22</v>
      </c>
      <c r="F29" s="16">
        <v>0</v>
      </c>
      <c r="G29" s="30">
        <f t="shared" si="1"/>
        <v>0</v>
      </c>
      <c r="H29" s="30">
        <f t="shared" si="2"/>
        <v>12.22</v>
      </c>
    </row>
    <row r="30" spans="1:8" x14ac:dyDescent="0.25">
      <c r="A30" s="14" t="s">
        <v>74</v>
      </c>
      <c r="B30" s="14" t="s">
        <v>26</v>
      </c>
      <c r="C30" s="15">
        <v>10.02</v>
      </c>
      <c r="D30" s="14">
        <v>1</v>
      </c>
      <c r="E30" s="30">
        <f t="shared" si="0"/>
        <v>10.02</v>
      </c>
      <c r="F30" s="16">
        <v>0</v>
      </c>
      <c r="G30" s="30">
        <f t="shared" si="1"/>
        <v>0</v>
      </c>
      <c r="H30" s="30">
        <f t="shared" si="2"/>
        <v>10.02</v>
      </c>
    </row>
    <row r="31" spans="1:8" x14ac:dyDescent="0.25">
      <c r="A31" s="14" t="s">
        <v>142</v>
      </c>
      <c r="B31" s="14" t="s">
        <v>18</v>
      </c>
      <c r="C31" s="15">
        <v>8.76</v>
      </c>
      <c r="D31" s="14">
        <v>1.5</v>
      </c>
      <c r="E31" s="30">
        <f t="shared" si="0"/>
        <v>13.14</v>
      </c>
      <c r="F31" s="16">
        <v>0</v>
      </c>
      <c r="G31" s="30">
        <f t="shared" si="1"/>
        <v>0</v>
      </c>
      <c r="H31" s="30">
        <f t="shared" si="2"/>
        <v>13.14</v>
      </c>
    </row>
    <row r="32" spans="1:8" x14ac:dyDescent="0.25">
      <c r="A32" s="13" t="s">
        <v>27</v>
      </c>
      <c r="C32" s="30"/>
      <c r="E32" s="30"/>
    </row>
    <row r="33" spans="1:8" x14ac:dyDescent="0.25">
      <c r="A33" s="14" t="s">
        <v>143</v>
      </c>
      <c r="B33" s="14" t="s">
        <v>29</v>
      </c>
      <c r="C33" s="15">
        <v>8.58</v>
      </c>
      <c r="D33" s="14">
        <v>0.75</v>
      </c>
      <c r="E33" s="30">
        <f>ROUND(C33*D33,2)</f>
        <v>6.44</v>
      </c>
      <c r="F33" s="16">
        <v>0</v>
      </c>
      <c r="G33" s="30">
        <f>ROUND(E33*F33,2)</f>
        <v>0</v>
      </c>
      <c r="H33" s="30">
        <f>ROUND(E33-G33,2)</f>
        <v>6.44</v>
      </c>
    </row>
    <row r="34" spans="1:8" x14ac:dyDescent="0.25">
      <c r="A34" s="14" t="s">
        <v>144</v>
      </c>
      <c r="B34" s="14" t="s">
        <v>48</v>
      </c>
      <c r="C34" s="15">
        <v>8</v>
      </c>
      <c r="D34" s="14">
        <v>1</v>
      </c>
      <c r="E34" s="30">
        <f>ROUND(C34*D34,2)</f>
        <v>8</v>
      </c>
      <c r="F34" s="16">
        <v>0</v>
      </c>
      <c r="G34" s="30">
        <f>ROUND(E34*F34,2)</f>
        <v>0</v>
      </c>
      <c r="H34" s="30">
        <f>ROUND(E34-G34,2)</f>
        <v>8</v>
      </c>
    </row>
    <row r="35" spans="1:8" x14ac:dyDescent="0.25">
      <c r="A35" s="13" t="s">
        <v>30</v>
      </c>
      <c r="C35" s="30"/>
      <c r="E35" s="30"/>
    </row>
    <row r="36" spans="1:8" x14ac:dyDescent="0.25">
      <c r="A36" s="14" t="s">
        <v>31</v>
      </c>
      <c r="B36" s="14" t="s">
        <v>32</v>
      </c>
      <c r="C36" s="15">
        <v>0.24</v>
      </c>
      <c r="D36" s="14">
        <v>33</v>
      </c>
      <c r="E36" s="30">
        <f>ROUND(C36*D36,2)</f>
        <v>7.92</v>
      </c>
      <c r="F36" s="16">
        <v>0</v>
      </c>
      <c r="G36" s="30">
        <f>ROUND(E36*F36,2)</f>
        <v>0</v>
      </c>
      <c r="H36" s="30">
        <f>ROUND(E36-G36,2)</f>
        <v>7.92</v>
      </c>
    </row>
    <row r="37" spans="1:8" x14ac:dyDescent="0.25">
      <c r="A37" s="13" t="s">
        <v>33</v>
      </c>
      <c r="C37" s="30"/>
      <c r="E37" s="30"/>
    </row>
    <row r="38" spans="1:8" x14ac:dyDescent="0.25">
      <c r="A38" s="14" t="s">
        <v>339</v>
      </c>
      <c r="B38" s="14" t="s">
        <v>29</v>
      </c>
      <c r="C38" s="15">
        <v>1.2</v>
      </c>
      <c r="D38" s="14">
        <v>50</v>
      </c>
      <c r="E38" s="30">
        <f>ROUND(C38*D38,2)</f>
        <v>60</v>
      </c>
      <c r="F38" s="16">
        <v>0</v>
      </c>
      <c r="G38" s="30">
        <f>ROUND(E38*F38,2)</f>
        <v>0</v>
      </c>
      <c r="H38" s="30">
        <f>ROUND(E38-G38,2)</f>
        <v>60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1.1000000000000001</v>
      </c>
      <c r="E40" s="30">
        <f>ROUND(C40*D40,2)</f>
        <v>3.63</v>
      </c>
      <c r="F40" s="16">
        <v>0</v>
      </c>
      <c r="G40" s="30">
        <f>ROUND(E40*F40,2)</f>
        <v>0</v>
      </c>
      <c r="H40" s="30">
        <f>ROUND(E40-G40,2)</f>
        <v>3.63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132</v>
      </c>
      <c r="C43" s="30"/>
      <c r="E43" s="30"/>
    </row>
    <row r="44" spans="1:8" x14ac:dyDescent="0.25">
      <c r="A44" s="14" t="s">
        <v>146</v>
      </c>
      <c r="B44" s="14" t="s">
        <v>125</v>
      </c>
      <c r="C44" s="15">
        <v>0.27</v>
      </c>
      <c r="D44" s="14">
        <f>D7</f>
        <v>60</v>
      </c>
      <c r="E44" s="30">
        <f>ROUND(C44*D44,2)</f>
        <v>16.2</v>
      </c>
      <c r="F44" s="16">
        <v>0</v>
      </c>
      <c r="G44" s="30">
        <f>ROUND(E44*F44,2)</f>
        <v>0</v>
      </c>
      <c r="H44" s="30">
        <f>ROUND(E44-G44,2)</f>
        <v>16.2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0.33300000000000002</v>
      </c>
      <c r="E46" s="30">
        <f>ROUND(C46*D46,2)</f>
        <v>19.649999999999999</v>
      </c>
      <c r="F46" s="16">
        <v>0</v>
      </c>
      <c r="G46" s="30">
        <f>ROUND(E46*F46,2)</f>
        <v>0</v>
      </c>
      <c r="H46" s="30">
        <f>ROUND(E46-G46,2)</f>
        <v>19.649999999999999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147</v>
      </c>
      <c r="B48" s="14" t="s">
        <v>48</v>
      </c>
      <c r="C48" s="15">
        <v>6.5</v>
      </c>
      <c r="D48" s="14">
        <v>1</v>
      </c>
      <c r="E48" s="30">
        <f>ROUND(C48*D48,2)</f>
        <v>6.5</v>
      </c>
      <c r="F48" s="16">
        <v>0</v>
      </c>
      <c r="G48" s="30">
        <f>ROUND(E48*F48,2)</f>
        <v>0</v>
      </c>
      <c r="H48" s="30">
        <f>ROUND(E48-G48,2)</f>
        <v>6.5</v>
      </c>
    </row>
    <row r="49" spans="1:8" x14ac:dyDescent="0.25">
      <c r="A49" s="13" t="s">
        <v>148</v>
      </c>
      <c r="C49" s="30"/>
      <c r="E49" s="30"/>
    </row>
    <row r="50" spans="1:8" x14ac:dyDescent="0.25">
      <c r="A50" s="14" t="s">
        <v>149</v>
      </c>
      <c r="B50" s="14" t="s">
        <v>48</v>
      </c>
      <c r="C50" s="15">
        <v>1.55</v>
      </c>
      <c r="D50" s="14">
        <v>1</v>
      </c>
      <c r="E50" s="30">
        <f>ROUND(C50*D50,2)</f>
        <v>1.55</v>
      </c>
      <c r="F50" s="16">
        <v>0</v>
      </c>
      <c r="G50" s="30">
        <f>ROUND(E50*F50,2)</f>
        <v>0</v>
      </c>
      <c r="H50" s="30">
        <f>ROUND(E50-G50,2)</f>
        <v>1.55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15.27</v>
      </c>
      <c r="D54" s="14">
        <v>0.41649999999999998</v>
      </c>
      <c r="E54" s="30">
        <f>ROUND(C54*D54,2)</f>
        <v>6.36</v>
      </c>
      <c r="F54" s="16">
        <v>0</v>
      </c>
      <c r="G54" s="30">
        <f>ROUND(E54*F54,2)</f>
        <v>0</v>
      </c>
      <c r="H54" s="30">
        <f>ROUND(E54-G54,2)</f>
        <v>6.36</v>
      </c>
    </row>
    <row r="55" spans="1:8" x14ac:dyDescent="0.25">
      <c r="A55" s="14" t="s">
        <v>135</v>
      </c>
      <c r="B55" s="14" t="s">
        <v>39</v>
      </c>
      <c r="C55" s="15">
        <v>15.27</v>
      </c>
      <c r="D55" s="14">
        <v>8.5099999999999995E-2</v>
      </c>
      <c r="E55" s="30">
        <f>ROUND(C55*D55,2)</f>
        <v>1.3</v>
      </c>
      <c r="F55" s="16">
        <v>0</v>
      </c>
      <c r="G55" s="30">
        <f>ROUND(E55*F55,2)</f>
        <v>0</v>
      </c>
      <c r="H55" s="30">
        <f>ROUND(E55-G55,2)</f>
        <v>1.3</v>
      </c>
    </row>
    <row r="56" spans="1:8" x14ac:dyDescent="0.25">
      <c r="A56" s="13" t="s">
        <v>40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0.3</v>
      </c>
      <c r="E57" s="30">
        <f>ROUND(C57*D57,2)</f>
        <v>2.72</v>
      </c>
      <c r="F57" s="16">
        <v>0</v>
      </c>
      <c r="G57" s="30">
        <f>ROUND(E57*F57,2)</f>
        <v>0</v>
      </c>
      <c r="H57" s="30">
        <f>ROUND(E57-G57,2)</f>
        <v>2.72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6.25E-2</v>
      </c>
      <c r="E58" s="30">
        <f>ROUND(C58*D58,2)</f>
        <v>0.56999999999999995</v>
      </c>
      <c r="F58" s="16">
        <v>0</v>
      </c>
      <c r="G58" s="30">
        <f>ROUND(E58*F58,2)</f>
        <v>0</v>
      </c>
      <c r="H58" s="30">
        <f>ROUND(E58-G58,2)</f>
        <v>0.56999999999999995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42</v>
      </c>
      <c r="B60" s="14" t="s">
        <v>39</v>
      </c>
      <c r="C60" s="15">
        <v>9.06</v>
      </c>
      <c r="D60" s="14">
        <v>7.9000000000000001E-2</v>
      </c>
      <c r="E60" s="30">
        <f>ROUND(C60*D60,2)</f>
        <v>0.72</v>
      </c>
      <c r="F60" s="16">
        <v>0</v>
      </c>
      <c r="G60" s="30">
        <f>ROUND(E60*F60,2)</f>
        <v>0</v>
      </c>
      <c r="H60" s="30">
        <f>ROUND(E60-G60,2)</f>
        <v>0.72</v>
      </c>
    </row>
    <row r="61" spans="1:8" x14ac:dyDescent="0.25">
      <c r="A61" s="14" t="s">
        <v>44</v>
      </c>
      <c r="B61" s="14" t="s">
        <v>39</v>
      </c>
      <c r="C61" s="15">
        <v>15.26</v>
      </c>
      <c r="D61" s="14">
        <v>0.38080000000000003</v>
      </c>
      <c r="E61" s="30">
        <f>ROUND(C61*D61,2)</f>
        <v>5.81</v>
      </c>
      <c r="F61" s="16">
        <v>0</v>
      </c>
      <c r="G61" s="30">
        <f>ROUND(E61*F61,2)</f>
        <v>0</v>
      </c>
      <c r="H61" s="30">
        <f>ROUND(E61-G61,2)</f>
        <v>5.81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2.36</v>
      </c>
      <c r="D63" s="14">
        <v>5.9457000000000004</v>
      </c>
      <c r="E63" s="30">
        <f>ROUND(C63*D63,2)</f>
        <v>14.03</v>
      </c>
      <c r="F63" s="16">
        <v>0</v>
      </c>
      <c r="G63" s="30">
        <f>ROUND(E63*F63,2)</f>
        <v>0</v>
      </c>
      <c r="H63" s="30">
        <f>ROUND(E63-G63,2)</f>
        <v>14.03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1.4244000000000001</v>
      </c>
      <c r="E64" s="30">
        <f>ROUND(C64*D64,2)</f>
        <v>3.36</v>
      </c>
      <c r="F64" s="16">
        <v>0</v>
      </c>
      <c r="G64" s="30">
        <f>ROUND(E64*F64,2)</f>
        <v>0</v>
      </c>
      <c r="H64" s="30">
        <f>ROUND(E64-G64,2)</f>
        <v>3.36</v>
      </c>
    </row>
    <row r="65" spans="1:8" x14ac:dyDescent="0.25">
      <c r="A65" s="14" t="s">
        <v>46</v>
      </c>
      <c r="B65" s="14" t="s">
        <v>19</v>
      </c>
      <c r="C65" s="15">
        <v>2.36</v>
      </c>
      <c r="D65" s="14">
        <v>7.3316999999999997</v>
      </c>
      <c r="E65" s="30">
        <f>ROUND(C65*D65,2)</f>
        <v>17.3</v>
      </c>
      <c r="F65" s="16">
        <v>0</v>
      </c>
      <c r="G65" s="30">
        <f>ROUND(E65*F65,2)</f>
        <v>0</v>
      </c>
      <c r="H65" s="30">
        <f>ROUND(E65-G65,2)</f>
        <v>17.3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6.63</v>
      </c>
      <c r="D67" s="14">
        <v>1</v>
      </c>
      <c r="E67" s="30">
        <f>ROUND(C67*D67,2)</f>
        <v>6.63</v>
      </c>
      <c r="F67" s="16">
        <v>0</v>
      </c>
      <c r="G67" s="30">
        <f>ROUND(E67*F67,2)</f>
        <v>0</v>
      </c>
      <c r="H67" s="30">
        <f t="shared" ref="H67:H73" si="3">ROUND(E67-G67,2)</f>
        <v>6.63</v>
      </c>
    </row>
    <row r="68" spans="1:8" x14ac:dyDescent="0.25">
      <c r="A68" s="14" t="s">
        <v>38</v>
      </c>
      <c r="B68" s="14" t="s">
        <v>48</v>
      </c>
      <c r="C68" s="15">
        <v>3.87</v>
      </c>
      <c r="D68" s="14">
        <v>1</v>
      </c>
      <c r="E68" s="30">
        <f>ROUND(C68*D68,2)</f>
        <v>3.87</v>
      </c>
      <c r="F68" s="16">
        <v>0</v>
      </c>
      <c r="G68" s="30">
        <f>ROUND(E68*F68,2)</f>
        <v>0</v>
      </c>
      <c r="H68" s="30">
        <f t="shared" si="3"/>
        <v>3.87</v>
      </c>
    </row>
    <row r="69" spans="1:8" x14ac:dyDescent="0.25">
      <c r="A69" s="14" t="s">
        <v>135</v>
      </c>
      <c r="B69" s="14" t="s">
        <v>48</v>
      </c>
      <c r="C69" s="15">
        <v>3.67</v>
      </c>
      <c r="D69" s="14">
        <v>1</v>
      </c>
      <c r="E69" s="30">
        <f>ROUND(C69*D69,2)</f>
        <v>3.67</v>
      </c>
      <c r="F69" s="16">
        <v>0</v>
      </c>
      <c r="G69" s="30">
        <f>ROUND(E69*F69,2)</f>
        <v>0</v>
      </c>
      <c r="H69" s="30">
        <f t="shared" si="3"/>
        <v>3.67</v>
      </c>
    </row>
    <row r="70" spans="1:8" x14ac:dyDescent="0.25">
      <c r="A70" s="14" t="s">
        <v>46</v>
      </c>
      <c r="B70" s="14" t="s">
        <v>48</v>
      </c>
      <c r="C70" s="15">
        <v>7.16</v>
      </c>
      <c r="D70" s="14">
        <v>1</v>
      </c>
      <c r="E70" s="30">
        <f>ROUND(C70*D70,2)</f>
        <v>7.16</v>
      </c>
      <c r="F70" s="16">
        <v>0</v>
      </c>
      <c r="G70" s="30">
        <f>ROUND(E70*F70,2)</f>
        <v>0</v>
      </c>
      <c r="H70" s="30">
        <f t="shared" si="3"/>
        <v>7.16</v>
      </c>
    </row>
    <row r="71" spans="1:8" x14ac:dyDescent="0.25">
      <c r="A71" s="9" t="s">
        <v>49</v>
      </c>
      <c r="B71" s="9" t="s">
        <v>48</v>
      </c>
      <c r="C71" s="10">
        <v>8.25</v>
      </c>
      <c r="D71" s="9">
        <v>1</v>
      </c>
      <c r="E71" s="28">
        <f>ROUND(C71*D71,2)</f>
        <v>8.25</v>
      </c>
      <c r="F71" s="11">
        <v>0</v>
      </c>
      <c r="G71" s="28">
        <f>ROUND(E71*F71,2)</f>
        <v>0</v>
      </c>
      <c r="H71" s="28">
        <f t="shared" si="3"/>
        <v>8.25</v>
      </c>
    </row>
    <row r="72" spans="1:8" x14ac:dyDescent="0.25">
      <c r="A72" s="7" t="s">
        <v>50</v>
      </c>
      <c r="C72" s="30"/>
      <c r="E72" s="30">
        <f>SUM(E12:E71)</f>
        <v>448.12000000000006</v>
      </c>
      <c r="G72" s="12">
        <f>SUM(G12:G71)</f>
        <v>0</v>
      </c>
      <c r="H72" s="12">
        <f t="shared" si="3"/>
        <v>448.12</v>
      </c>
    </row>
    <row r="73" spans="1:8" x14ac:dyDescent="0.25">
      <c r="A73" s="7" t="s">
        <v>51</v>
      </c>
      <c r="C73" s="30"/>
      <c r="E73" s="30">
        <f>+E8-E72</f>
        <v>299.47999999999996</v>
      </c>
      <c r="G73" s="12">
        <f>+G8-G72</f>
        <v>0</v>
      </c>
      <c r="H73" s="12">
        <f t="shared" si="3"/>
        <v>299.48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14</v>
      </c>
      <c r="D76" s="14">
        <v>1</v>
      </c>
      <c r="E76" s="30">
        <f>ROUND(C76*D76,2)</f>
        <v>14</v>
      </c>
      <c r="F76" s="16">
        <v>0</v>
      </c>
      <c r="G76" s="30">
        <f>ROUND(E76*F76,2)</f>
        <v>0</v>
      </c>
      <c r="H76" s="30">
        <f t="shared" ref="H76:H82" si="4">ROUND(E76-G76,2)</f>
        <v>14</v>
      </c>
    </row>
    <row r="77" spans="1:8" x14ac:dyDescent="0.25">
      <c r="A77" s="14" t="s">
        <v>38</v>
      </c>
      <c r="B77" s="14" t="s">
        <v>48</v>
      </c>
      <c r="C77" s="15">
        <v>22.84</v>
      </c>
      <c r="D77" s="14">
        <v>1</v>
      </c>
      <c r="E77" s="30">
        <f>ROUND(C77*D77,2)</f>
        <v>22.84</v>
      </c>
      <c r="F77" s="16">
        <v>0</v>
      </c>
      <c r="G77" s="30">
        <f>ROUND(E77*F77,2)</f>
        <v>0</v>
      </c>
      <c r="H77" s="30">
        <f t="shared" si="4"/>
        <v>22.84</v>
      </c>
    </row>
    <row r="78" spans="1:8" x14ac:dyDescent="0.25">
      <c r="A78" s="14" t="s">
        <v>135</v>
      </c>
      <c r="B78" s="14" t="s">
        <v>48</v>
      </c>
      <c r="C78" s="15">
        <v>13.62</v>
      </c>
      <c r="D78" s="14">
        <v>1</v>
      </c>
      <c r="E78" s="30">
        <f>ROUND(C78*D78,2)</f>
        <v>13.62</v>
      </c>
      <c r="F78" s="16">
        <v>0</v>
      </c>
      <c r="G78" s="30">
        <f>ROUND(E78*F78,2)</f>
        <v>0</v>
      </c>
      <c r="H78" s="30">
        <f t="shared" si="4"/>
        <v>13.62</v>
      </c>
    </row>
    <row r="79" spans="1:8" x14ac:dyDescent="0.25">
      <c r="A79" s="9" t="s">
        <v>46</v>
      </c>
      <c r="B79" s="9" t="s">
        <v>48</v>
      </c>
      <c r="C79" s="10">
        <v>49.28</v>
      </c>
      <c r="D79" s="9">
        <v>1</v>
      </c>
      <c r="E79" s="28">
        <f>ROUND(C79*D79,2)</f>
        <v>49.28</v>
      </c>
      <c r="F79" s="11">
        <v>0</v>
      </c>
      <c r="G79" s="28">
        <f>ROUND(E79*F79,2)</f>
        <v>0</v>
      </c>
      <c r="H79" s="28">
        <f t="shared" si="4"/>
        <v>49.28</v>
      </c>
    </row>
    <row r="80" spans="1:8" x14ac:dyDescent="0.25">
      <c r="A80" s="7" t="s">
        <v>53</v>
      </c>
      <c r="C80" s="30"/>
      <c r="E80" s="30">
        <f>SUM(E76:E79)</f>
        <v>99.740000000000009</v>
      </c>
      <c r="G80" s="12">
        <f>SUM(G76:G79)</f>
        <v>0</v>
      </c>
      <c r="H80" s="12">
        <f t="shared" si="4"/>
        <v>99.74</v>
      </c>
    </row>
    <row r="81" spans="1:8" x14ac:dyDescent="0.25">
      <c r="A81" s="7" t="s">
        <v>54</v>
      </c>
      <c r="C81" s="30"/>
      <c r="E81" s="30">
        <f>+E72+E80</f>
        <v>547.86000000000013</v>
      </c>
      <c r="G81" s="12">
        <f>+G72+G80</f>
        <v>0</v>
      </c>
      <c r="H81" s="12">
        <f t="shared" si="4"/>
        <v>547.86</v>
      </c>
    </row>
    <row r="82" spans="1:8" x14ac:dyDescent="0.25">
      <c r="A82" s="7" t="s">
        <v>55</v>
      </c>
      <c r="C82" s="30"/>
      <c r="E82" s="30">
        <f>+E8-E81</f>
        <v>199.7399999999999</v>
      </c>
      <c r="G82" s="12">
        <f>+G8-G81</f>
        <v>0</v>
      </c>
      <c r="H82" s="12">
        <f t="shared" si="4"/>
        <v>199.74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403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448.12000000000006</v>
      </c>
    </row>
    <row r="100" spans="1:5" x14ac:dyDescent="0.25">
      <c r="A100" s="7" t="s">
        <v>301</v>
      </c>
      <c r="E100" s="34">
        <f>VLOOKUP(A100,$A$1:$H$98,5,FALSE)</f>
        <v>99.740000000000009</v>
      </c>
    </row>
    <row r="101" spans="1:5" x14ac:dyDescent="0.25">
      <c r="A101" s="7" t="s">
        <v>302</v>
      </c>
      <c r="E101" s="34">
        <f t="shared" ref="E101" si="5">VLOOKUP(A101,$A$1:$H$98,5,FALSE)</f>
        <v>547.86000000000013</v>
      </c>
    </row>
    <row r="102" spans="1:5" x14ac:dyDescent="0.25">
      <c r="A102" s="7" t="s">
        <v>55</v>
      </c>
      <c r="E102" s="34">
        <f>VLOOKUP(A102,$A$1:$H$98,5,FALSE)</f>
        <v>199.7399999999999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199.7399999999999</v>
      </c>
      <c r="E105" s="34">
        <f>E102</f>
        <v>199.7399999999999</v>
      </c>
    </row>
    <row r="106" spans="1:5" x14ac:dyDescent="0.25">
      <c r="A106">
        <f>A107-Calculator!$B$15</f>
        <v>205</v>
      </c>
      <c r="B106">
        <f t="dataTable" ref="B106:B112" dt2D="0" dtr="0" r1="D7" ca="1"/>
        <v>1967.29</v>
      </c>
      <c r="D106">
        <f>D107-Calculator!$B$27</f>
        <v>145</v>
      </c>
      <c r="E106">
        <f t="dataTable" ref="E106:E112" dt2D="0" dtr="0" r1="D7"/>
        <v>1235.8899999999999</v>
      </c>
    </row>
    <row r="107" spans="1:5" x14ac:dyDescent="0.25">
      <c r="A107">
        <f>A108-Calculator!$B$15</f>
        <v>210</v>
      </c>
      <c r="B107">
        <v>2028.2399999999998</v>
      </c>
      <c r="D107">
        <f>D108-Calculator!$B$27</f>
        <v>150</v>
      </c>
      <c r="E107">
        <v>1296.8399999999999</v>
      </c>
    </row>
    <row r="108" spans="1:5" x14ac:dyDescent="0.25">
      <c r="A108">
        <f>A109-Calculator!$B$15</f>
        <v>215</v>
      </c>
      <c r="B108">
        <v>2089.19</v>
      </c>
      <c r="D108">
        <f>D109-Calculator!$B$27</f>
        <v>155</v>
      </c>
      <c r="E108">
        <v>1357.79</v>
      </c>
    </row>
    <row r="109" spans="1:5" x14ac:dyDescent="0.25">
      <c r="A109">
        <f>Calculator!B10</f>
        <v>220</v>
      </c>
      <c r="B109">
        <v>2150.14</v>
      </c>
      <c r="D109">
        <f>Calculator!B22</f>
        <v>160</v>
      </c>
      <c r="E109">
        <v>1418.7399999999998</v>
      </c>
    </row>
    <row r="110" spans="1:5" x14ac:dyDescent="0.25">
      <c r="A110">
        <f>A109+Calculator!$B$15</f>
        <v>225</v>
      </c>
      <c r="B110">
        <v>2211.09</v>
      </c>
      <c r="D110">
        <f>D109+Calculator!$B$27</f>
        <v>165</v>
      </c>
      <c r="E110">
        <v>1479.69</v>
      </c>
    </row>
    <row r="111" spans="1:5" x14ac:dyDescent="0.25">
      <c r="A111">
        <f>A110+Calculator!$B$15</f>
        <v>230</v>
      </c>
      <c r="B111">
        <v>2272.04</v>
      </c>
      <c r="D111">
        <f>D110+Calculator!$B$27</f>
        <v>170</v>
      </c>
      <c r="E111">
        <v>1540.6399999999999</v>
      </c>
    </row>
    <row r="112" spans="1:5" x14ac:dyDescent="0.25">
      <c r="A112">
        <f>A111+Calculator!$B$15</f>
        <v>235</v>
      </c>
      <c r="B112">
        <v>2332.9899999999998</v>
      </c>
      <c r="D112">
        <f>D111+Calculator!$B$27</f>
        <v>175</v>
      </c>
      <c r="E112">
        <v>1601.59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76DA-2189-47B9-BA74-4E1B5EDE23D8}">
  <dimension ref="A1:H112"/>
  <sheetViews>
    <sheetView topLeftCell="A94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452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IF(Calculator!B7="Soybeans",Calculator!B10,IF(Calculator!B19="Soybeans",Calculator!B22,53))</f>
        <v>53</v>
      </c>
      <c r="E7" s="28">
        <f>ROUND(C7*D7,2)</f>
        <v>660.38</v>
      </c>
      <c r="F7" s="11">
        <v>0</v>
      </c>
      <c r="G7" s="28">
        <f>ROUND(E7*F7,2)</f>
        <v>0</v>
      </c>
      <c r="H7" s="28">
        <f>ROUND(E7-G7,2)</f>
        <v>660.38</v>
      </c>
    </row>
    <row r="8" spans="1:8" x14ac:dyDescent="0.25">
      <c r="A8" s="7" t="s">
        <v>11</v>
      </c>
      <c r="C8" s="30"/>
      <c r="E8" s="30">
        <f>SUM(E7:E7)</f>
        <v>660.38</v>
      </c>
      <c r="G8" s="12">
        <f>SUM(G7:G7)</f>
        <v>0</v>
      </c>
      <c r="H8" s="12">
        <f>ROUND(E8-G8,2)</f>
        <v>660.38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</v>
      </c>
      <c r="E12" s="30">
        <f>ROUND(C12*D12,2)</f>
        <v>28</v>
      </c>
      <c r="F12" s="16">
        <v>0</v>
      </c>
      <c r="G12" s="30">
        <f>ROUND(E12*F12,2)</f>
        <v>0</v>
      </c>
      <c r="H12" s="30">
        <f>ROUND(E12-G12,2)</f>
        <v>28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4" t="s">
        <v>138</v>
      </c>
      <c r="B15" s="14" t="s">
        <v>19</v>
      </c>
      <c r="C15" s="15">
        <v>8.5399999999999991</v>
      </c>
      <c r="D15" s="14">
        <v>0.6</v>
      </c>
      <c r="E15" s="30">
        <f>ROUND(C15*D15,2)</f>
        <v>5.12</v>
      </c>
      <c r="F15" s="16">
        <v>0</v>
      </c>
      <c r="G15" s="30">
        <f>ROUND(E15*F15,2)</f>
        <v>0</v>
      </c>
      <c r="H15" s="30">
        <f>ROUND(E15-G15,2)</f>
        <v>5.12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126</v>
      </c>
      <c r="B17" s="14" t="s">
        <v>21</v>
      </c>
      <c r="C17" s="15">
        <v>27.75</v>
      </c>
      <c r="D17" s="14">
        <v>0.87</v>
      </c>
      <c r="E17" s="30">
        <f>ROUND(C17*D17,2)</f>
        <v>24.14</v>
      </c>
      <c r="F17" s="16">
        <v>0</v>
      </c>
      <c r="G17" s="30">
        <f>ROUND(E17*F17,2)</f>
        <v>0</v>
      </c>
      <c r="H17" s="30">
        <f>ROUND(E17-G17,2)</f>
        <v>24.14</v>
      </c>
    </row>
    <row r="18" spans="1:8" x14ac:dyDescent="0.25">
      <c r="A18" s="14" t="s">
        <v>22</v>
      </c>
      <c r="B18" s="14" t="s">
        <v>21</v>
      </c>
      <c r="C18" s="15">
        <v>26.3</v>
      </c>
      <c r="D18" s="14">
        <v>1.33</v>
      </c>
      <c r="E18" s="30">
        <f>ROUND(C18*D18,2)</f>
        <v>34.979999999999997</v>
      </c>
      <c r="F18" s="16">
        <v>0</v>
      </c>
      <c r="G18" s="30">
        <f>ROUND(E18*F18,2)</f>
        <v>0</v>
      </c>
      <c r="H18" s="30">
        <f>ROUND(E18-G18,2)</f>
        <v>34.979999999999997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338</v>
      </c>
      <c r="B20" s="14" t="s">
        <v>18</v>
      </c>
      <c r="C20" s="15">
        <v>4.5999999999999996</v>
      </c>
      <c r="D20" s="14">
        <v>1.6</v>
      </c>
      <c r="E20" s="30">
        <f>ROUND(C20*D20,2)</f>
        <v>7.36</v>
      </c>
      <c r="F20" s="16">
        <v>0</v>
      </c>
      <c r="G20" s="30">
        <f>ROUND(E20*F20,2)</f>
        <v>0</v>
      </c>
      <c r="H20" s="30">
        <f>ROUND(E20-G20,2)</f>
        <v>7.36</v>
      </c>
    </row>
    <row r="21" spans="1:8" x14ac:dyDescent="0.25">
      <c r="A21" s="14" t="s">
        <v>340</v>
      </c>
      <c r="B21" s="14" t="s">
        <v>18</v>
      </c>
      <c r="C21" s="15">
        <v>1.34</v>
      </c>
      <c r="D21" s="14">
        <v>13.7</v>
      </c>
      <c r="E21" s="30">
        <f>ROUND(C21*D21,2)</f>
        <v>18.36</v>
      </c>
      <c r="F21" s="16">
        <v>0</v>
      </c>
      <c r="G21" s="30">
        <f>ROUND(E21*F21,2)</f>
        <v>0</v>
      </c>
      <c r="H21" s="30">
        <f>ROUND(E21-G21,2)</f>
        <v>18.36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64</v>
      </c>
      <c r="E23" s="30">
        <f t="shared" ref="E23:E29" si="0">ROUND(C23*D23,2)</f>
        <v>7.04</v>
      </c>
      <c r="F23" s="16">
        <v>0</v>
      </c>
      <c r="G23" s="30">
        <f t="shared" ref="G23:G29" si="1">ROUND(E23*F23,2)</f>
        <v>0</v>
      </c>
      <c r="H23" s="30">
        <f t="shared" ref="H23:H29" si="2">ROUND(E23-G23,2)</f>
        <v>7.04</v>
      </c>
    </row>
    <row r="24" spans="1:8" x14ac:dyDescent="0.25">
      <c r="A24" s="14" t="s">
        <v>104</v>
      </c>
      <c r="B24" s="14" t="s">
        <v>26</v>
      </c>
      <c r="C24" s="15">
        <v>12.73</v>
      </c>
      <c r="D24" s="14">
        <v>1</v>
      </c>
      <c r="E24" s="30">
        <f t="shared" si="0"/>
        <v>12.73</v>
      </c>
      <c r="F24" s="16">
        <v>0</v>
      </c>
      <c r="G24" s="30">
        <f t="shared" si="1"/>
        <v>0</v>
      </c>
      <c r="H24" s="30">
        <f t="shared" si="2"/>
        <v>12.73</v>
      </c>
    </row>
    <row r="25" spans="1:8" x14ac:dyDescent="0.25">
      <c r="A25" s="14" t="s">
        <v>140</v>
      </c>
      <c r="B25" s="14" t="s">
        <v>18</v>
      </c>
      <c r="C25" s="15">
        <v>3.6</v>
      </c>
      <c r="D25" s="14">
        <v>2</v>
      </c>
      <c r="E25" s="30">
        <f t="shared" si="0"/>
        <v>7.2</v>
      </c>
      <c r="F25" s="16">
        <v>0</v>
      </c>
      <c r="G25" s="30">
        <f t="shared" si="1"/>
        <v>0</v>
      </c>
      <c r="H25" s="30">
        <f t="shared" si="2"/>
        <v>7.2</v>
      </c>
    </row>
    <row r="26" spans="1:8" x14ac:dyDescent="0.25">
      <c r="A26" s="14" t="s">
        <v>141</v>
      </c>
      <c r="B26" s="14" t="s">
        <v>26</v>
      </c>
      <c r="C26" s="15">
        <v>10.45</v>
      </c>
      <c r="D26" s="14">
        <v>2</v>
      </c>
      <c r="E26" s="30">
        <f t="shared" si="0"/>
        <v>20.9</v>
      </c>
      <c r="F26" s="16">
        <v>0</v>
      </c>
      <c r="G26" s="30">
        <f t="shared" si="1"/>
        <v>0</v>
      </c>
      <c r="H26" s="30">
        <f t="shared" si="2"/>
        <v>20.9</v>
      </c>
    </row>
    <row r="27" spans="1:8" x14ac:dyDescent="0.25">
      <c r="A27" s="14" t="s">
        <v>105</v>
      </c>
      <c r="B27" s="14" t="s">
        <v>18</v>
      </c>
      <c r="C27" s="15">
        <v>0.19</v>
      </c>
      <c r="D27" s="14">
        <v>48</v>
      </c>
      <c r="E27" s="30">
        <f t="shared" si="0"/>
        <v>9.1199999999999992</v>
      </c>
      <c r="F27" s="16">
        <v>0</v>
      </c>
      <c r="G27" s="30">
        <f t="shared" si="1"/>
        <v>0</v>
      </c>
      <c r="H27" s="30">
        <f t="shared" si="2"/>
        <v>9.1199999999999992</v>
      </c>
    </row>
    <row r="28" spans="1:8" x14ac:dyDescent="0.25">
      <c r="A28" s="14" t="s">
        <v>425</v>
      </c>
      <c r="B28" s="14" t="s">
        <v>26</v>
      </c>
      <c r="C28" s="15">
        <v>3.49</v>
      </c>
      <c r="D28" s="14">
        <v>3.5</v>
      </c>
      <c r="E28" s="30">
        <f t="shared" si="0"/>
        <v>12.22</v>
      </c>
      <c r="F28" s="16">
        <v>0</v>
      </c>
      <c r="G28" s="30">
        <f t="shared" si="1"/>
        <v>0</v>
      </c>
      <c r="H28" s="30">
        <f t="shared" si="2"/>
        <v>12.22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1</v>
      </c>
      <c r="E29" s="30">
        <f t="shared" si="0"/>
        <v>10.02</v>
      </c>
      <c r="F29" s="16">
        <v>0</v>
      </c>
      <c r="G29" s="30">
        <f t="shared" si="1"/>
        <v>0</v>
      </c>
      <c r="H29" s="30">
        <f t="shared" si="2"/>
        <v>10.02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143</v>
      </c>
      <c r="B31" s="14" t="s">
        <v>29</v>
      </c>
      <c r="C31" s="15">
        <v>8.58</v>
      </c>
      <c r="D31" s="14">
        <v>0.75</v>
      </c>
      <c r="E31" s="30">
        <f>ROUND(C31*D31,2)</f>
        <v>6.44</v>
      </c>
      <c r="F31" s="16">
        <v>0</v>
      </c>
      <c r="G31" s="30">
        <f>ROUND(E31*F31,2)</f>
        <v>0</v>
      </c>
      <c r="H31" s="30">
        <f>ROUND(E31-G31,2)</f>
        <v>6.44</v>
      </c>
    </row>
    <row r="32" spans="1:8" x14ac:dyDescent="0.25">
      <c r="A32" s="14" t="s">
        <v>144</v>
      </c>
      <c r="B32" s="14" t="s">
        <v>48</v>
      </c>
      <c r="C32" s="15">
        <v>8</v>
      </c>
      <c r="D32" s="14">
        <v>1</v>
      </c>
      <c r="E32" s="30">
        <f>ROUND(C32*D32,2)</f>
        <v>8</v>
      </c>
      <c r="F32" s="16">
        <v>0</v>
      </c>
      <c r="G32" s="30">
        <f>ROUND(E32*F32,2)</f>
        <v>0</v>
      </c>
      <c r="H32" s="30">
        <f>ROUND(E32-G32,2)</f>
        <v>8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339</v>
      </c>
      <c r="B34" s="14" t="s">
        <v>29</v>
      </c>
      <c r="C34" s="15">
        <v>1.2</v>
      </c>
      <c r="D34" s="14">
        <v>50</v>
      </c>
      <c r="E34" s="30">
        <f>ROUND(C34*D34,2)</f>
        <v>60</v>
      </c>
      <c r="F34" s="16">
        <v>0</v>
      </c>
      <c r="G34" s="30">
        <f>ROUND(E34*F34,2)</f>
        <v>0</v>
      </c>
      <c r="H34" s="30">
        <f>ROUND(E34-G34,2)</f>
        <v>60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115</v>
      </c>
      <c r="B36" s="14" t="s">
        <v>26</v>
      </c>
      <c r="C36" s="15">
        <v>3.3</v>
      </c>
      <c r="D36" s="14">
        <v>1.1000000000000001</v>
      </c>
      <c r="E36" s="30">
        <f>ROUND(C36*D36,2)</f>
        <v>3.63</v>
      </c>
      <c r="F36" s="16">
        <v>0</v>
      </c>
      <c r="G36" s="30">
        <f>ROUND(E36*F36,2)</f>
        <v>0</v>
      </c>
      <c r="H36" s="30">
        <f>ROUND(E36-G36,2)</f>
        <v>3.63</v>
      </c>
    </row>
    <row r="37" spans="1:8" x14ac:dyDescent="0.25">
      <c r="A37" s="13" t="s">
        <v>61</v>
      </c>
      <c r="C37" s="30"/>
      <c r="E37" s="30"/>
    </row>
    <row r="38" spans="1:8" x14ac:dyDescent="0.25">
      <c r="A38" s="14" t="s">
        <v>62</v>
      </c>
      <c r="B38" s="14" t="s">
        <v>48</v>
      </c>
      <c r="C38" s="15">
        <v>7.5</v>
      </c>
      <c r="D38" s="14">
        <v>1</v>
      </c>
      <c r="E38" s="30">
        <f>ROUND(C38*D38,2)</f>
        <v>7.5</v>
      </c>
      <c r="F38" s="16">
        <v>0</v>
      </c>
      <c r="G38" s="30">
        <f>ROUND(E38*F38,2)</f>
        <v>0</v>
      </c>
      <c r="H38" s="30">
        <f>ROUND(E38-G38,2)</f>
        <v>7.5</v>
      </c>
    </row>
    <row r="39" spans="1:8" x14ac:dyDescent="0.25">
      <c r="A39" s="13" t="s">
        <v>132</v>
      </c>
      <c r="C39" s="30"/>
      <c r="E39" s="30"/>
    </row>
    <row r="40" spans="1:8" x14ac:dyDescent="0.25">
      <c r="A40" s="14" t="s">
        <v>146</v>
      </c>
      <c r="B40" s="14" t="s">
        <v>125</v>
      </c>
      <c r="C40" s="15">
        <v>0.27</v>
      </c>
      <c r="D40" s="14">
        <f>D7</f>
        <v>53</v>
      </c>
      <c r="E40" s="30">
        <f>ROUND(C40*D40,2)</f>
        <v>14.31</v>
      </c>
      <c r="F40" s="16">
        <v>0</v>
      </c>
      <c r="G40" s="30">
        <f>ROUND(E40*F40,2)</f>
        <v>0</v>
      </c>
      <c r="H40" s="30">
        <f>ROUND(E40-G40,2)</f>
        <v>14.31</v>
      </c>
    </row>
    <row r="41" spans="1:8" x14ac:dyDescent="0.25">
      <c r="A41" s="13" t="s">
        <v>99</v>
      </c>
      <c r="C41" s="30"/>
      <c r="E41" s="30"/>
    </row>
    <row r="42" spans="1:8" x14ac:dyDescent="0.25">
      <c r="A42" s="14" t="s">
        <v>194</v>
      </c>
      <c r="B42" s="14" t="s">
        <v>48</v>
      </c>
      <c r="C42" s="15">
        <v>4.5</v>
      </c>
      <c r="D42" s="14">
        <v>0.5</v>
      </c>
      <c r="E42" s="30">
        <f>ROUND(C42*D42,2)</f>
        <v>2.25</v>
      </c>
      <c r="F42" s="16">
        <v>0</v>
      </c>
      <c r="G42" s="30">
        <f>ROUND(E42*F42,2)</f>
        <v>0</v>
      </c>
      <c r="H42" s="30">
        <f>ROUND(E42-G42,2)</f>
        <v>2.25</v>
      </c>
    </row>
    <row r="43" spans="1:8" x14ac:dyDescent="0.25">
      <c r="A43" s="13" t="s">
        <v>34</v>
      </c>
      <c r="C43" s="30"/>
      <c r="E43" s="30"/>
    </row>
    <row r="44" spans="1:8" x14ac:dyDescent="0.25">
      <c r="A44" s="14" t="s">
        <v>35</v>
      </c>
      <c r="B44" s="14" t="s">
        <v>36</v>
      </c>
      <c r="C44" s="15">
        <v>59</v>
      </c>
      <c r="D44" s="14">
        <v>0.33300000000000002</v>
      </c>
      <c r="E44" s="30">
        <f>ROUND(C44*D44,2)</f>
        <v>19.649999999999999</v>
      </c>
      <c r="F44" s="16">
        <v>0</v>
      </c>
      <c r="G44" s="30">
        <f>ROUND(E44*F44,2)</f>
        <v>0</v>
      </c>
      <c r="H44" s="30">
        <f>ROUND(E44-G44,2)</f>
        <v>19.649999999999999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147</v>
      </c>
      <c r="B46" s="14" t="s">
        <v>48</v>
      </c>
      <c r="C46" s="15">
        <v>6.5</v>
      </c>
      <c r="D46" s="14">
        <v>1</v>
      </c>
      <c r="E46" s="30">
        <f>ROUND(C46*D46,2)</f>
        <v>6.5</v>
      </c>
      <c r="F46" s="16">
        <v>0</v>
      </c>
      <c r="G46" s="30">
        <f>ROUND(E46*F46,2)</f>
        <v>0</v>
      </c>
      <c r="H46" s="30">
        <f>ROUND(E46-G46,2)</f>
        <v>6.5</v>
      </c>
    </row>
    <row r="47" spans="1:8" x14ac:dyDescent="0.25">
      <c r="A47" s="13" t="s">
        <v>148</v>
      </c>
      <c r="C47" s="30"/>
      <c r="E47" s="30"/>
    </row>
    <row r="48" spans="1:8" x14ac:dyDescent="0.25">
      <c r="A48" s="14" t="s">
        <v>149</v>
      </c>
      <c r="B48" s="14" t="s">
        <v>48</v>
      </c>
      <c r="C48" s="15">
        <v>1.55</v>
      </c>
      <c r="D48" s="14">
        <v>1</v>
      </c>
      <c r="E48" s="30">
        <f>ROUND(C48*D48,2)</f>
        <v>1.55</v>
      </c>
      <c r="F48" s="16">
        <v>0</v>
      </c>
      <c r="G48" s="30">
        <f>ROUND(E48*F48,2)</f>
        <v>0</v>
      </c>
      <c r="H48" s="30">
        <f>ROUND(E48-G48,2)</f>
        <v>1.55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0.4209</v>
      </c>
      <c r="E52" s="30">
        <f>ROUND(C52*D52,2)</f>
        <v>6.43</v>
      </c>
      <c r="F52" s="16">
        <v>0</v>
      </c>
      <c r="G52" s="30">
        <f>ROUND(E52*F52,2)</f>
        <v>0</v>
      </c>
      <c r="H52" s="30">
        <f>ROUND(E52-G52,2)</f>
        <v>6.43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8.5099999999999995E-2</v>
      </c>
      <c r="E53" s="30">
        <f>ROUND(C53*D53,2)</f>
        <v>1.3</v>
      </c>
      <c r="F53" s="16">
        <v>0</v>
      </c>
      <c r="G53" s="30">
        <f>ROUND(E53*F53,2)</f>
        <v>0</v>
      </c>
      <c r="H53" s="30">
        <f>ROUND(E53-G53,2)</f>
        <v>1.3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0.3125</v>
      </c>
      <c r="E55" s="30">
        <f>ROUND(C55*D55,2)</f>
        <v>2.83</v>
      </c>
      <c r="F55" s="16">
        <v>0</v>
      </c>
      <c r="G55" s="30">
        <f>ROUND(E55*F55,2)</f>
        <v>0</v>
      </c>
      <c r="H55" s="30">
        <f>ROUND(E55-G55,2)</f>
        <v>2.83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42</v>
      </c>
      <c r="B57" s="14" t="s">
        <v>39</v>
      </c>
      <c r="C57" s="15">
        <v>9.06</v>
      </c>
      <c r="D57" s="14">
        <v>9.3100000000000002E-2</v>
      </c>
      <c r="E57" s="30">
        <f>ROUND(C57*D57,2)</f>
        <v>0.84</v>
      </c>
      <c r="F57" s="16">
        <v>0</v>
      </c>
      <c r="G57" s="30">
        <f>ROUND(E57*F57,2)</f>
        <v>0</v>
      </c>
      <c r="H57" s="30">
        <f>ROUND(E57-G57,2)</f>
        <v>0.84</v>
      </c>
    </row>
    <row r="58" spans="1:8" x14ac:dyDescent="0.25">
      <c r="A58" s="14" t="s">
        <v>44</v>
      </c>
      <c r="B58" s="14" t="s">
        <v>39</v>
      </c>
      <c r="C58" s="15">
        <v>15.28</v>
      </c>
      <c r="D58" s="14">
        <v>0.27289999999999998</v>
      </c>
      <c r="E58" s="30">
        <f>ROUND(C58*D58,2)</f>
        <v>4.17</v>
      </c>
      <c r="F58" s="16">
        <v>0</v>
      </c>
      <c r="G58" s="30">
        <f>ROUND(E58*F58,2)</f>
        <v>0</v>
      </c>
      <c r="H58" s="30">
        <f>ROUND(E58-G58,2)</f>
        <v>4.17</v>
      </c>
    </row>
    <row r="59" spans="1:8" x14ac:dyDescent="0.25">
      <c r="A59" s="13" t="s">
        <v>45</v>
      </c>
      <c r="C59" s="30"/>
      <c r="E59" s="30"/>
    </row>
    <row r="60" spans="1:8" x14ac:dyDescent="0.25">
      <c r="A60" s="14" t="s">
        <v>38</v>
      </c>
      <c r="B60" s="14" t="s">
        <v>19</v>
      </c>
      <c r="C60" s="15">
        <v>2.36</v>
      </c>
      <c r="D60" s="14">
        <v>5.1417000000000002</v>
      </c>
      <c r="E60" s="30">
        <f>ROUND(C60*D60,2)</f>
        <v>12.13</v>
      </c>
      <c r="F60" s="16">
        <v>0</v>
      </c>
      <c r="G60" s="30">
        <f>ROUND(E60*F60,2)</f>
        <v>0</v>
      </c>
      <c r="H60" s="30">
        <f>ROUND(E60-G60,2)</f>
        <v>12.13</v>
      </c>
    </row>
    <row r="61" spans="1:8" x14ac:dyDescent="0.25">
      <c r="A61" s="14" t="s">
        <v>135</v>
      </c>
      <c r="B61" s="14" t="s">
        <v>19</v>
      </c>
      <c r="C61" s="15">
        <v>2.36</v>
      </c>
      <c r="D61" s="14">
        <v>1.4244000000000001</v>
      </c>
      <c r="E61" s="30">
        <f>ROUND(C61*D61,2)</f>
        <v>3.36</v>
      </c>
      <c r="F61" s="16">
        <v>0</v>
      </c>
      <c r="G61" s="30">
        <f>ROUND(E61*F61,2)</f>
        <v>0</v>
      </c>
      <c r="H61" s="30">
        <f>ROUND(E61-G61,2)</f>
        <v>3.36</v>
      </c>
    </row>
    <row r="62" spans="1:8" x14ac:dyDescent="0.25">
      <c r="A62" s="14" t="s">
        <v>223</v>
      </c>
      <c r="B62" s="14" t="s">
        <v>19</v>
      </c>
      <c r="C62" s="15">
        <v>2.36</v>
      </c>
      <c r="D62" s="14">
        <v>10.9975</v>
      </c>
      <c r="E62" s="30">
        <f>ROUND(C62*D62,2)</f>
        <v>25.95</v>
      </c>
      <c r="F62" s="16">
        <v>0</v>
      </c>
      <c r="G62" s="30">
        <f>ROUND(E62*F62,2)</f>
        <v>0</v>
      </c>
      <c r="H62" s="30">
        <f>ROUND(E62-G62,2)</f>
        <v>25.95</v>
      </c>
    </row>
    <row r="63" spans="1:8" x14ac:dyDescent="0.25">
      <c r="A63" s="13" t="s">
        <v>47</v>
      </c>
      <c r="C63" s="30"/>
      <c r="E63" s="30"/>
    </row>
    <row r="64" spans="1:8" x14ac:dyDescent="0.25">
      <c r="A64" s="14" t="s">
        <v>42</v>
      </c>
      <c r="B64" s="14" t="s">
        <v>48</v>
      </c>
      <c r="C64" s="15">
        <v>5.47</v>
      </c>
      <c r="D64" s="14">
        <v>1</v>
      </c>
      <c r="E64" s="30">
        <f>ROUND(C64*D64,2)</f>
        <v>5.47</v>
      </c>
      <c r="F64" s="16">
        <v>0</v>
      </c>
      <c r="G64" s="30">
        <f>ROUND(E64*F64,2)</f>
        <v>0</v>
      </c>
      <c r="H64" s="30">
        <f t="shared" ref="H64:H70" si="3">ROUND(E64-G64,2)</f>
        <v>5.47</v>
      </c>
    </row>
    <row r="65" spans="1:8" x14ac:dyDescent="0.25">
      <c r="A65" s="14" t="s">
        <v>38</v>
      </c>
      <c r="B65" s="14" t="s">
        <v>48</v>
      </c>
      <c r="C65" s="15">
        <v>3.26</v>
      </c>
      <c r="D65" s="14">
        <v>1</v>
      </c>
      <c r="E65" s="30">
        <f>ROUND(C65*D65,2)</f>
        <v>3.26</v>
      </c>
      <c r="F65" s="16">
        <v>0</v>
      </c>
      <c r="G65" s="30">
        <f>ROUND(E65*F65,2)</f>
        <v>0</v>
      </c>
      <c r="H65" s="30">
        <f t="shared" si="3"/>
        <v>3.26</v>
      </c>
    </row>
    <row r="66" spans="1:8" x14ac:dyDescent="0.25">
      <c r="A66" s="14" t="s">
        <v>135</v>
      </c>
      <c r="B66" s="14" t="s">
        <v>48</v>
      </c>
      <c r="C66" s="15">
        <v>3.67</v>
      </c>
      <c r="D66" s="14">
        <v>1</v>
      </c>
      <c r="E66" s="30">
        <f>ROUND(C66*D66,2)</f>
        <v>3.67</v>
      </c>
      <c r="F66" s="16">
        <v>0</v>
      </c>
      <c r="G66" s="30">
        <f>ROUND(E66*F66,2)</f>
        <v>0</v>
      </c>
      <c r="H66" s="30">
        <f t="shared" si="3"/>
        <v>3.67</v>
      </c>
    </row>
    <row r="67" spans="1:8" x14ac:dyDescent="0.25">
      <c r="A67" s="14" t="s">
        <v>223</v>
      </c>
      <c r="B67" s="14" t="s">
        <v>48</v>
      </c>
      <c r="C67" s="15">
        <v>14.31</v>
      </c>
      <c r="D67" s="14">
        <v>1</v>
      </c>
      <c r="E67" s="30">
        <f>ROUND(C67*D67,2)</f>
        <v>14.31</v>
      </c>
      <c r="F67" s="16">
        <v>0</v>
      </c>
      <c r="G67" s="30">
        <f>ROUND(E67*F67,2)</f>
        <v>0</v>
      </c>
      <c r="H67" s="30">
        <f t="shared" si="3"/>
        <v>14.31</v>
      </c>
    </row>
    <row r="68" spans="1:8" x14ac:dyDescent="0.25">
      <c r="A68" s="9" t="s">
        <v>49</v>
      </c>
      <c r="B68" s="9" t="s">
        <v>48</v>
      </c>
      <c r="C68" s="10">
        <v>7.87</v>
      </c>
      <c r="D68" s="9">
        <v>1</v>
      </c>
      <c r="E68" s="28">
        <f>ROUND(C68*D68,2)</f>
        <v>7.87</v>
      </c>
      <c r="F68" s="11">
        <v>0</v>
      </c>
      <c r="G68" s="28">
        <f>ROUND(E68*F68,2)</f>
        <v>0</v>
      </c>
      <c r="H68" s="28">
        <f t="shared" si="3"/>
        <v>7.87</v>
      </c>
    </row>
    <row r="69" spans="1:8" x14ac:dyDescent="0.25">
      <c r="A69" s="7" t="s">
        <v>50</v>
      </c>
      <c r="C69" s="30"/>
      <c r="E69" s="30">
        <f>SUM(E12:E68)</f>
        <v>424.97999999999996</v>
      </c>
      <c r="G69" s="12">
        <f>SUM(G12:G68)</f>
        <v>0</v>
      </c>
      <c r="H69" s="12">
        <f t="shared" si="3"/>
        <v>424.98</v>
      </c>
    </row>
    <row r="70" spans="1:8" x14ac:dyDescent="0.25">
      <c r="A70" s="7" t="s">
        <v>51</v>
      </c>
      <c r="C70" s="30"/>
      <c r="E70" s="30">
        <f>+E8-E69</f>
        <v>235.40000000000003</v>
      </c>
      <c r="G70" s="12">
        <f>+G8-G69</f>
        <v>0</v>
      </c>
      <c r="H70" s="12">
        <f t="shared" si="3"/>
        <v>235.4</v>
      </c>
    </row>
    <row r="71" spans="1:8" x14ac:dyDescent="0.25">
      <c r="A71" t="s">
        <v>12</v>
      </c>
      <c r="C71" s="30"/>
      <c r="E71" s="30"/>
    </row>
    <row r="72" spans="1:8" x14ac:dyDescent="0.25">
      <c r="A72" s="7" t="s">
        <v>52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9.69</v>
      </c>
      <c r="D73" s="14">
        <v>1</v>
      </c>
      <c r="E73" s="30">
        <f>ROUND(C73*D73,2)</f>
        <v>9.69</v>
      </c>
      <c r="F73" s="16">
        <v>0</v>
      </c>
      <c r="G73" s="30">
        <f>ROUND(E73*F73,2)</f>
        <v>0</v>
      </c>
      <c r="H73" s="30">
        <f t="shared" ref="H73:H79" si="4">ROUND(E73-G73,2)</f>
        <v>9.69</v>
      </c>
    </row>
    <row r="74" spans="1:8" x14ac:dyDescent="0.25">
      <c r="A74" s="14" t="s">
        <v>38</v>
      </c>
      <c r="B74" s="14" t="s">
        <v>48</v>
      </c>
      <c r="C74" s="15">
        <v>19.12</v>
      </c>
      <c r="D74" s="14">
        <v>1</v>
      </c>
      <c r="E74" s="30">
        <f>ROUND(C74*D74,2)</f>
        <v>19.12</v>
      </c>
      <c r="F74" s="16">
        <v>0</v>
      </c>
      <c r="G74" s="30">
        <f>ROUND(E74*F74,2)</f>
        <v>0</v>
      </c>
      <c r="H74" s="30">
        <f t="shared" si="4"/>
        <v>19.12</v>
      </c>
    </row>
    <row r="75" spans="1:8" x14ac:dyDescent="0.25">
      <c r="A75" s="14" t="s">
        <v>135</v>
      </c>
      <c r="B75" s="14" t="s">
        <v>48</v>
      </c>
      <c r="C75" s="15">
        <v>13.62</v>
      </c>
      <c r="D75" s="14">
        <v>1</v>
      </c>
      <c r="E75" s="30">
        <f>ROUND(C75*D75,2)</f>
        <v>13.62</v>
      </c>
      <c r="F75" s="16">
        <v>0</v>
      </c>
      <c r="G75" s="30">
        <f>ROUND(E75*F75,2)</f>
        <v>0</v>
      </c>
      <c r="H75" s="30">
        <f t="shared" si="4"/>
        <v>13.62</v>
      </c>
    </row>
    <row r="76" spans="1:8" x14ac:dyDescent="0.25">
      <c r="A76" s="9" t="s">
        <v>223</v>
      </c>
      <c r="B76" s="9" t="s">
        <v>48</v>
      </c>
      <c r="C76" s="10">
        <v>39.450000000000003</v>
      </c>
      <c r="D76" s="9">
        <v>1</v>
      </c>
      <c r="E76" s="28">
        <f>ROUND(C76*D76,2)</f>
        <v>39.450000000000003</v>
      </c>
      <c r="F76" s="11">
        <v>0</v>
      </c>
      <c r="G76" s="28">
        <f>ROUND(E76*F76,2)</f>
        <v>0</v>
      </c>
      <c r="H76" s="28">
        <f t="shared" si="4"/>
        <v>39.450000000000003</v>
      </c>
    </row>
    <row r="77" spans="1:8" x14ac:dyDescent="0.25">
      <c r="A77" s="7" t="s">
        <v>53</v>
      </c>
      <c r="C77" s="30"/>
      <c r="E77" s="30">
        <f>SUM(E73:E76)</f>
        <v>81.88</v>
      </c>
      <c r="G77" s="12">
        <f>SUM(G73:G76)</f>
        <v>0</v>
      </c>
      <c r="H77" s="12">
        <f t="shared" si="4"/>
        <v>81.88</v>
      </c>
    </row>
    <row r="78" spans="1:8" x14ac:dyDescent="0.25">
      <c r="A78" s="7" t="s">
        <v>54</v>
      </c>
      <c r="C78" s="30"/>
      <c r="E78" s="30">
        <f>+E69+E77</f>
        <v>506.85999999999996</v>
      </c>
      <c r="G78" s="12">
        <f>+G69+G77</f>
        <v>0</v>
      </c>
      <c r="H78" s="12">
        <f t="shared" si="4"/>
        <v>506.86</v>
      </c>
    </row>
    <row r="79" spans="1:8" x14ac:dyDescent="0.25">
      <c r="A79" s="7" t="s">
        <v>55</v>
      </c>
      <c r="C79" s="30"/>
      <c r="E79" s="30">
        <f>+E8-E78</f>
        <v>153.52000000000004</v>
      </c>
      <c r="G79" s="12">
        <f>+G8-G78</f>
        <v>0</v>
      </c>
      <c r="H79" s="12">
        <f t="shared" si="4"/>
        <v>153.52000000000001</v>
      </c>
    </row>
    <row r="80" spans="1:8" x14ac:dyDescent="0.25">
      <c r="A80" t="s">
        <v>120</v>
      </c>
      <c r="C80" s="30"/>
      <c r="E80" s="30"/>
    </row>
    <row r="81" spans="1:5" x14ac:dyDescent="0.25">
      <c r="A81" t="s">
        <v>403</v>
      </c>
      <c r="C81" s="30"/>
      <c r="E81" s="30"/>
    </row>
    <row r="82" spans="1:5" x14ac:dyDescent="0.25">
      <c r="C82" s="30"/>
      <c r="E82" s="30"/>
    </row>
    <row r="83" spans="1:5" x14ac:dyDescent="0.25">
      <c r="A83" s="7" t="s">
        <v>121</v>
      </c>
      <c r="C83" s="30"/>
      <c r="E83" s="30"/>
    </row>
    <row r="84" spans="1:5" x14ac:dyDescent="0.25">
      <c r="A84" s="7" t="s">
        <v>122</v>
      </c>
      <c r="C84" s="30"/>
      <c r="E84" s="30"/>
    </row>
    <row r="99" spans="1:5" x14ac:dyDescent="0.25">
      <c r="A99" s="7" t="s">
        <v>50</v>
      </c>
      <c r="E99" s="34">
        <f>VLOOKUP(A99,$A$1:$H$98,5,FALSE)</f>
        <v>424.97999999999996</v>
      </c>
    </row>
    <row r="100" spans="1:5" x14ac:dyDescent="0.25">
      <c r="A100" s="7" t="s">
        <v>301</v>
      </c>
      <c r="E100" s="34">
        <f>VLOOKUP(A100,$A$1:$H$98,5,FALSE)</f>
        <v>81.88</v>
      </c>
    </row>
    <row r="101" spans="1:5" x14ac:dyDescent="0.25">
      <c r="A101" s="7" t="s">
        <v>302</v>
      </c>
      <c r="E101" s="34">
        <f t="shared" ref="E101:E102" si="5">VLOOKUP(A101,$A$1:$H$98,5,FALSE)</f>
        <v>506.85999999999996</v>
      </c>
    </row>
    <row r="102" spans="1:5" x14ac:dyDescent="0.25">
      <c r="A102" s="7" t="s">
        <v>55</v>
      </c>
      <c r="E102" s="34">
        <f t="shared" si="5"/>
        <v>153.52000000000004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153.52000000000004</v>
      </c>
      <c r="E105" s="34">
        <f>E102</f>
        <v>153.52000000000004</v>
      </c>
    </row>
    <row r="106" spans="1:5" x14ac:dyDescent="0.25">
      <c r="A106">
        <f>A107-Calculator!$B$15</f>
        <v>205</v>
      </c>
      <c r="B106">
        <f t="dataTable" ref="B106:B112" dt2D="0" dtr="0" r1="D7"/>
        <v>2006.4</v>
      </c>
      <c r="D106">
        <f>D107-Calculator!$B$27</f>
        <v>145</v>
      </c>
      <c r="E106">
        <f t="dataTable" ref="E106:E112" dt2D="0" dtr="0" r1="D7" ca="1"/>
        <v>1275</v>
      </c>
    </row>
    <row r="107" spans="1:5" x14ac:dyDescent="0.25">
      <c r="A107">
        <f>A108-Calculator!$B$15</f>
        <v>210</v>
      </c>
      <c r="B107">
        <v>2067.35</v>
      </c>
      <c r="D107">
        <f>D108-Calculator!$B$27</f>
        <v>150</v>
      </c>
      <c r="E107">
        <v>1335.95</v>
      </c>
    </row>
    <row r="108" spans="1:5" x14ac:dyDescent="0.25">
      <c r="A108">
        <f>A109-Calculator!$B$15</f>
        <v>215</v>
      </c>
      <c r="B108">
        <v>2128.3000000000002</v>
      </c>
      <c r="D108">
        <f>D109-Calculator!$B$27</f>
        <v>155</v>
      </c>
      <c r="E108">
        <v>1396.9</v>
      </c>
    </row>
    <row r="109" spans="1:5" x14ac:dyDescent="0.25">
      <c r="A109">
        <f>Calculator!B10</f>
        <v>220</v>
      </c>
      <c r="B109">
        <v>2189.25</v>
      </c>
      <c r="D109">
        <f>Calculator!B22</f>
        <v>160</v>
      </c>
      <c r="E109">
        <v>1457.85</v>
      </c>
    </row>
    <row r="110" spans="1:5" x14ac:dyDescent="0.25">
      <c r="A110">
        <f>A109+Calculator!$B$15</f>
        <v>225</v>
      </c>
      <c r="B110">
        <v>2250.1999999999998</v>
      </c>
      <c r="D110">
        <f>D109+Calculator!$B$27</f>
        <v>165</v>
      </c>
      <c r="E110">
        <v>1518.8000000000002</v>
      </c>
    </row>
    <row r="111" spans="1:5" x14ac:dyDescent="0.25">
      <c r="A111">
        <f>A110+Calculator!$B$15</f>
        <v>230</v>
      </c>
      <c r="B111">
        <v>2311.15</v>
      </c>
      <c r="D111">
        <f>D110+Calculator!$B$27</f>
        <v>170</v>
      </c>
      <c r="E111">
        <v>1579.75</v>
      </c>
    </row>
    <row r="112" spans="1:5" x14ac:dyDescent="0.25">
      <c r="A112">
        <f>A111+Calculator!$B$15</f>
        <v>235</v>
      </c>
      <c r="B112">
        <v>2372.1</v>
      </c>
      <c r="D112">
        <f>D111+Calculator!$B$27</f>
        <v>175</v>
      </c>
      <c r="E112">
        <v>1640.7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3BD6-A312-4D1E-B4FB-FDC63312B262}">
  <dimension ref="A1:H112"/>
  <sheetViews>
    <sheetView topLeftCell="A97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IF(Calculator!B7="Soybeans",Calculator!B10,IF(Calculator!B19="Soybeans",Calculator!B22,50))</f>
        <v>50</v>
      </c>
      <c r="E7" s="28">
        <f>ROUND(C7*D7,2)</f>
        <v>623</v>
      </c>
      <c r="F7" s="11">
        <v>0</v>
      </c>
      <c r="G7" s="28">
        <f>ROUND(E7*F7,2)</f>
        <v>0</v>
      </c>
      <c r="H7" s="28">
        <f>ROUND(E7-G7,2)</f>
        <v>623</v>
      </c>
    </row>
    <row r="8" spans="1:8" x14ac:dyDescent="0.25">
      <c r="A8" s="7" t="s">
        <v>11</v>
      </c>
      <c r="C8" s="30"/>
      <c r="E8" s="30">
        <f>SUM(E7:E7)</f>
        <v>623</v>
      </c>
      <c r="G8" s="12">
        <f>SUM(G7:G7)</f>
        <v>0</v>
      </c>
      <c r="H8" s="12">
        <f>ROUND(E8-G8,2)</f>
        <v>623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</v>
      </c>
      <c r="E12" s="30">
        <f>ROUND(C12*D12,2)</f>
        <v>28</v>
      </c>
      <c r="F12" s="16">
        <v>0</v>
      </c>
      <c r="G12" s="30">
        <f>ROUND(E12*F12,2)</f>
        <v>0</v>
      </c>
      <c r="H12" s="30">
        <f>ROUND(E12-G12,2)</f>
        <v>28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126</v>
      </c>
      <c r="B14" s="14" t="s">
        <v>21</v>
      </c>
      <c r="C14" s="15">
        <v>27.75</v>
      </c>
      <c r="D14" s="14">
        <v>0.87</v>
      </c>
      <c r="E14" s="30">
        <f>ROUND(C14*D14,2)</f>
        <v>24.14</v>
      </c>
      <c r="F14" s="16">
        <v>0</v>
      </c>
      <c r="G14" s="30">
        <f>ROUND(E14*F14,2)</f>
        <v>0</v>
      </c>
      <c r="H14" s="30">
        <f>ROUND(E14-G14,2)</f>
        <v>24.14</v>
      </c>
    </row>
    <row r="15" spans="1:8" x14ac:dyDescent="0.25">
      <c r="A15" s="14" t="s">
        <v>22</v>
      </c>
      <c r="B15" s="14" t="s">
        <v>21</v>
      </c>
      <c r="C15" s="15">
        <v>26.3</v>
      </c>
      <c r="D15" s="14">
        <v>1.33</v>
      </c>
      <c r="E15" s="30">
        <f>ROUND(C15*D15,2)</f>
        <v>34.979999999999997</v>
      </c>
      <c r="F15" s="16">
        <v>0</v>
      </c>
      <c r="G15" s="30">
        <f>ROUND(E15*F15,2)</f>
        <v>0</v>
      </c>
      <c r="H15" s="30">
        <f>ROUND(E15-G15,2)</f>
        <v>34.979999999999997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338</v>
      </c>
      <c r="B17" s="14" t="s">
        <v>18</v>
      </c>
      <c r="C17" s="15">
        <v>4.5999999999999996</v>
      </c>
      <c r="D17" s="14">
        <v>1.6</v>
      </c>
      <c r="E17" s="30">
        <f>ROUND(C17*D17,2)</f>
        <v>7.36</v>
      </c>
      <c r="F17" s="16">
        <v>0</v>
      </c>
      <c r="G17" s="30">
        <f>ROUND(E17*F17,2)</f>
        <v>0</v>
      </c>
      <c r="H17" s="30">
        <f>ROUND(E17-G17,2)</f>
        <v>7.36</v>
      </c>
    </row>
    <row r="18" spans="1:8" x14ac:dyDescent="0.25">
      <c r="A18" s="14" t="s">
        <v>340</v>
      </c>
      <c r="B18" s="14" t="s">
        <v>18</v>
      </c>
      <c r="C18" s="15">
        <v>1.34</v>
      </c>
      <c r="D18" s="14">
        <v>13.7</v>
      </c>
      <c r="E18" s="30">
        <f>ROUND(C18*D18,2)</f>
        <v>18.36</v>
      </c>
      <c r="F18" s="16">
        <v>0</v>
      </c>
      <c r="G18" s="30">
        <f>ROUND(E18*F18,2)</f>
        <v>0</v>
      </c>
      <c r="H18" s="30">
        <f>ROUND(E18-G18,2)</f>
        <v>18.36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141</v>
      </c>
      <c r="B20" s="14" t="s">
        <v>26</v>
      </c>
      <c r="C20" s="15">
        <v>10.45</v>
      </c>
      <c r="D20" s="14">
        <v>2</v>
      </c>
      <c r="E20" s="30">
        <f>ROUND(C20*D20,2)</f>
        <v>20.9</v>
      </c>
      <c r="F20" s="16">
        <v>0</v>
      </c>
      <c r="G20" s="30">
        <f>ROUND(E20*F20,2)</f>
        <v>0</v>
      </c>
      <c r="H20" s="30">
        <f>ROUND(E20-G20,2)</f>
        <v>20.9</v>
      </c>
    </row>
    <row r="21" spans="1:8" x14ac:dyDescent="0.25">
      <c r="A21" s="14" t="s">
        <v>105</v>
      </c>
      <c r="B21" s="14" t="s">
        <v>18</v>
      </c>
      <c r="C21" s="15">
        <v>0.19</v>
      </c>
      <c r="D21" s="14">
        <v>48</v>
      </c>
      <c r="E21" s="30">
        <f>ROUND(C21*D21,2)</f>
        <v>9.1199999999999992</v>
      </c>
      <c r="F21" s="16">
        <v>0</v>
      </c>
      <c r="G21" s="30">
        <f>ROUND(E21*F21,2)</f>
        <v>0</v>
      </c>
      <c r="H21" s="30">
        <f>ROUND(E21-G21,2)</f>
        <v>9.1199999999999992</v>
      </c>
    </row>
    <row r="22" spans="1:8" x14ac:dyDescent="0.25">
      <c r="A22" s="14" t="s">
        <v>425</v>
      </c>
      <c r="B22" s="14" t="s">
        <v>26</v>
      </c>
      <c r="C22" s="15">
        <v>3.49</v>
      </c>
      <c r="D22" s="14">
        <v>3.5</v>
      </c>
      <c r="E22" s="30">
        <f>ROUND(C22*D22,2)</f>
        <v>12.22</v>
      </c>
      <c r="F22" s="16">
        <v>0</v>
      </c>
      <c r="G22" s="30">
        <f>ROUND(E22*F22,2)</f>
        <v>0</v>
      </c>
      <c r="H22" s="30">
        <f>ROUND(E22-G22,2)</f>
        <v>12.22</v>
      </c>
    </row>
    <row r="23" spans="1:8" x14ac:dyDescent="0.25">
      <c r="A23" s="14" t="s">
        <v>74</v>
      </c>
      <c r="B23" s="14" t="s">
        <v>26</v>
      </c>
      <c r="C23" s="15">
        <v>10.02</v>
      </c>
      <c r="D23" s="14">
        <v>1</v>
      </c>
      <c r="E23" s="30">
        <f>ROUND(C23*D23,2)</f>
        <v>10.02</v>
      </c>
      <c r="F23" s="16">
        <v>0</v>
      </c>
      <c r="G23" s="30">
        <f>ROUND(E23*F23,2)</f>
        <v>0</v>
      </c>
      <c r="H23" s="30">
        <f>ROUND(E23-G23,2)</f>
        <v>10.02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143</v>
      </c>
      <c r="B25" s="14" t="s">
        <v>29</v>
      </c>
      <c r="C25" s="15">
        <v>8.58</v>
      </c>
      <c r="D25" s="14">
        <v>0.75</v>
      </c>
      <c r="E25" s="30">
        <f>ROUND(C25*D25,2)</f>
        <v>6.44</v>
      </c>
      <c r="F25" s="16">
        <v>0</v>
      </c>
      <c r="G25" s="30">
        <f>ROUND(E25*F25,2)</f>
        <v>0</v>
      </c>
      <c r="H25" s="30">
        <f>ROUND(E25-G25,2)</f>
        <v>6.44</v>
      </c>
    </row>
    <row r="26" spans="1:8" x14ac:dyDescent="0.25">
      <c r="A26" s="14" t="s">
        <v>225</v>
      </c>
      <c r="B26" s="14" t="s">
        <v>226</v>
      </c>
      <c r="C26" s="15">
        <v>1.1200000000000001</v>
      </c>
      <c r="D26" s="14">
        <v>14</v>
      </c>
      <c r="E26" s="30">
        <f>ROUND(C26*D26,2)</f>
        <v>15.68</v>
      </c>
      <c r="F26" s="16">
        <v>0</v>
      </c>
      <c r="G26" s="30">
        <f>ROUND(E26*F26,2)</f>
        <v>0</v>
      </c>
      <c r="H26" s="30">
        <f>ROUND(E26-G26,2)</f>
        <v>15.68</v>
      </c>
    </row>
    <row r="27" spans="1:8" x14ac:dyDescent="0.25">
      <c r="A27" s="14" t="s">
        <v>110</v>
      </c>
      <c r="B27" s="14" t="s">
        <v>18</v>
      </c>
      <c r="C27" s="15">
        <v>0.86</v>
      </c>
      <c r="D27" s="14">
        <v>6.4</v>
      </c>
      <c r="E27" s="30">
        <f>ROUND(C27*D27,2)</f>
        <v>5.5</v>
      </c>
      <c r="F27" s="16">
        <v>0</v>
      </c>
      <c r="G27" s="30">
        <f>ROUND(E27*F27,2)</f>
        <v>0</v>
      </c>
      <c r="H27" s="30">
        <f>ROUND(E27-G27,2)</f>
        <v>5.5</v>
      </c>
    </row>
    <row r="28" spans="1:8" x14ac:dyDescent="0.25">
      <c r="A28" s="14" t="s">
        <v>144</v>
      </c>
      <c r="B28" s="14" t="s">
        <v>48</v>
      </c>
      <c r="C28" s="15">
        <v>8</v>
      </c>
      <c r="D28" s="14">
        <v>1</v>
      </c>
      <c r="E28" s="30">
        <f>ROUND(C28*D28,2)</f>
        <v>8</v>
      </c>
      <c r="F28" s="16">
        <v>0</v>
      </c>
      <c r="G28" s="30">
        <f>ROUND(E28*F28,2)</f>
        <v>0</v>
      </c>
      <c r="H28" s="30">
        <f>ROUND(E28-G28,2)</f>
        <v>8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339</v>
      </c>
      <c r="B30" s="14" t="s">
        <v>29</v>
      </c>
      <c r="C30" s="15">
        <v>1.2</v>
      </c>
      <c r="D30" s="14">
        <v>50</v>
      </c>
      <c r="E30" s="30">
        <f>ROUND(C30*D30,2)</f>
        <v>60</v>
      </c>
      <c r="F30" s="16">
        <v>0</v>
      </c>
      <c r="G30" s="30">
        <f>ROUND(E30*F30,2)</f>
        <v>0</v>
      </c>
      <c r="H30" s="30">
        <f>ROUND(E30-G30,2)</f>
        <v>60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0.6</v>
      </c>
      <c r="E32" s="30">
        <f>ROUND(C32*D32,2)</f>
        <v>1.98</v>
      </c>
      <c r="F32" s="16">
        <v>0</v>
      </c>
      <c r="G32" s="30">
        <f>ROUND(E32*F32,2)</f>
        <v>0</v>
      </c>
      <c r="H32" s="30">
        <f>ROUND(E32-G32,2)</f>
        <v>1.98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132</v>
      </c>
      <c r="C35" s="30"/>
      <c r="E35" s="30"/>
    </row>
    <row r="36" spans="1:8" x14ac:dyDescent="0.25">
      <c r="A36" s="14" t="s">
        <v>146</v>
      </c>
      <c r="B36" s="14" t="s">
        <v>125</v>
      </c>
      <c r="C36" s="15">
        <v>0.27</v>
      </c>
      <c r="D36" s="14">
        <f>D7</f>
        <v>50</v>
      </c>
      <c r="E36" s="30">
        <f>ROUND(C36*D36,2)</f>
        <v>13.5</v>
      </c>
      <c r="F36" s="16">
        <v>0</v>
      </c>
      <c r="G36" s="30">
        <f>ROUND(E36*F36,2)</f>
        <v>0</v>
      </c>
      <c r="H36" s="30">
        <f>ROUND(E36-G36,2)</f>
        <v>13.5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59</v>
      </c>
      <c r="D38" s="14">
        <v>0.33300000000000002</v>
      </c>
      <c r="E38" s="30">
        <f>ROUND(C38*D38,2)</f>
        <v>19.649999999999999</v>
      </c>
      <c r="F38" s="16">
        <v>0</v>
      </c>
      <c r="G38" s="30">
        <f>ROUND(E38*F38,2)</f>
        <v>0</v>
      </c>
      <c r="H38" s="30">
        <f>ROUND(E38-G38,2)</f>
        <v>19.649999999999999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147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148</v>
      </c>
      <c r="C41" s="30"/>
      <c r="E41" s="30"/>
    </row>
    <row r="42" spans="1:8" x14ac:dyDescent="0.25">
      <c r="A42" s="14" t="s">
        <v>149</v>
      </c>
      <c r="B42" s="14" t="s">
        <v>48</v>
      </c>
      <c r="C42" s="15">
        <v>1.55</v>
      </c>
      <c r="D42" s="14">
        <v>1</v>
      </c>
      <c r="E42" s="30">
        <f>ROUND(C42*D42,2)</f>
        <v>1.55</v>
      </c>
      <c r="F42" s="16">
        <v>0</v>
      </c>
      <c r="G42" s="30">
        <f>ROUND(E42*F42,2)</f>
        <v>0</v>
      </c>
      <c r="H42" s="30">
        <f>ROUND(E42-G42,2)</f>
        <v>1.55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15.27</v>
      </c>
      <c r="D46" s="14">
        <v>0.1002</v>
      </c>
      <c r="E46" s="30">
        <f>ROUND(C46*D46,2)</f>
        <v>1.53</v>
      </c>
      <c r="F46" s="16">
        <v>0</v>
      </c>
      <c r="G46" s="30">
        <f>ROUND(E46*F46,2)</f>
        <v>0</v>
      </c>
      <c r="H46" s="30">
        <f>ROUND(E46-G46,2)</f>
        <v>1.53</v>
      </c>
    </row>
    <row r="47" spans="1:8" x14ac:dyDescent="0.25">
      <c r="A47" s="14" t="s">
        <v>135</v>
      </c>
      <c r="B47" s="14" t="s">
        <v>39</v>
      </c>
      <c r="C47" s="15">
        <v>15.27</v>
      </c>
      <c r="D47" s="14">
        <v>0.1022</v>
      </c>
      <c r="E47" s="30">
        <f>ROUND(C47*D47,2)</f>
        <v>1.56</v>
      </c>
      <c r="F47" s="16">
        <v>0</v>
      </c>
      <c r="G47" s="30">
        <f>ROUND(E47*F47,2)</f>
        <v>0</v>
      </c>
      <c r="H47" s="30">
        <f>ROUND(E47-G47,2)</f>
        <v>1.56</v>
      </c>
    </row>
    <row r="48" spans="1:8" x14ac:dyDescent="0.25">
      <c r="A48" s="13" t="s">
        <v>40</v>
      </c>
      <c r="C48" s="30"/>
      <c r="E48" s="30"/>
    </row>
    <row r="49" spans="1:8" x14ac:dyDescent="0.25">
      <c r="A49" s="14" t="s">
        <v>41</v>
      </c>
      <c r="B49" s="14" t="s">
        <v>39</v>
      </c>
      <c r="C49" s="15">
        <v>9.06</v>
      </c>
      <c r="D49" s="14">
        <v>5.1900000000000002E-2</v>
      </c>
      <c r="E49" s="30">
        <f>ROUND(C49*D49,2)</f>
        <v>0.47</v>
      </c>
      <c r="F49" s="16">
        <v>0</v>
      </c>
      <c r="G49" s="30">
        <f>ROUND(E49*F49,2)</f>
        <v>0</v>
      </c>
      <c r="H49" s="30">
        <f>ROUND(E49-G49,2)</f>
        <v>0.47</v>
      </c>
    </row>
    <row r="50" spans="1:8" x14ac:dyDescent="0.25">
      <c r="A50" s="13" t="s">
        <v>43</v>
      </c>
      <c r="C50" s="30"/>
      <c r="E50" s="30"/>
    </row>
    <row r="51" spans="1:8" x14ac:dyDescent="0.25">
      <c r="A51" s="14" t="s">
        <v>42</v>
      </c>
      <c r="B51" s="14" t="s">
        <v>39</v>
      </c>
      <c r="C51" s="15">
        <v>9.06</v>
      </c>
      <c r="D51" s="14">
        <v>6.4899999999999999E-2</v>
      </c>
      <c r="E51" s="30">
        <f>ROUND(C51*D51,2)</f>
        <v>0.59</v>
      </c>
      <c r="F51" s="16">
        <v>0</v>
      </c>
      <c r="G51" s="30">
        <f>ROUND(E51*F51,2)</f>
        <v>0</v>
      </c>
      <c r="H51" s="30">
        <f>ROUND(E51-G51,2)</f>
        <v>0.59</v>
      </c>
    </row>
    <row r="52" spans="1:8" x14ac:dyDescent="0.25">
      <c r="A52" s="14" t="s">
        <v>44</v>
      </c>
      <c r="B52" s="14" t="s">
        <v>39</v>
      </c>
      <c r="C52" s="15">
        <v>15.28</v>
      </c>
      <c r="D52" s="14">
        <v>0.1741</v>
      </c>
      <c r="E52" s="30">
        <f>ROUND(C52*D52,2)</f>
        <v>2.66</v>
      </c>
      <c r="F52" s="16">
        <v>0</v>
      </c>
      <c r="G52" s="30">
        <f>ROUND(E52*F52,2)</f>
        <v>0</v>
      </c>
      <c r="H52" s="30">
        <f>ROUND(E52-G52,2)</f>
        <v>2.66</v>
      </c>
    </row>
    <row r="53" spans="1:8" x14ac:dyDescent="0.25">
      <c r="A53" s="13" t="s">
        <v>45</v>
      </c>
      <c r="C53" s="30"/>
      <c r="E53" s="30"/>
    </row>
    <row r="54" spans="1:8" x14ac:dyDescent="0.25">
      <c r="A54" s="14" t="s">
        <v>38</v>
      </c>
      <c r="B54" s="14" t="s">
        <v>19</v>
      </c>
      <c r="C54" s="15">
        <v>2.36</v>
      </c>
      <c r="D54" s="14">
        <v>1.5477000000000001</v>
      </c>
      <c r="E54" s="30">
        <f>ROUND(C54*D54,2)</f>
        <v>3.65</v>
      </c>
      <c r="F54" s="16">
        <v>0</v>
      </c>
      <c r="G54" s="30">
        <f>ROUND(E54*F54,2)</f>
        <v>0</v>
      </c>
      <c r="H54" s="30">
        <f>ROUND(E54-G54,2)</f>
        <v>3.65</v>
      </c>
    </row>
    <row r="55" spans="1:8" x14ac:dyDescent="0.25">
      <c r="A55" s="14" t="s">
        <v>135</v>
      </c>
      <c r="B55" s="14" t="s">
        <v>19</v>
      </c>
      <c r="C55" s="15">
        <v>2.36</v>
      </c>
      <c r="D55" s="14">
        <v>1.3935999999999999</v>
      </c>
      <c r="E55" s="30">
        <f>ROUND(C55*D55,2)</f>
        <v>3.29</v>
      </c>
      <c r="F55" s="16">
        <v>0</v>
      </c>
      <c r="G55" s="30">
        <f>ROUND(E55*F55,2)</f>
        <v>0</v>
      </c>
      <c r="H55" s="30">
        <f>ROUND(E55-G55,2)</f>
        <v>3.29</v>
      </c>
    </row>
    <row r="56" spans="1:8" x14ac:dyDescent="0.25">
      <c r="A56" s="14" t="s">
        <v>227</v>
      </c>
      <c r="B56" s="14" t="s">
        <v>19</v>
      </c>
      <c r="C56" s="15">
        <v>2.36</v>
      </c>
      <c r="D56" s="14">
        <v>16.4057</v>
      </c>
      <c r="E56" s="30">
        <f>ROUND(C56*D56,2)</f>
        <v>38.72</v>
      </c>
      <c r="F56" s="16">
        <v>0</v>
      </c>
      <c r="G56" s="30">
        <f>ROUND(E56*F56,2)</f>
        <v>0</v>
      </c>
      <c r="H56" s="30">
        <f>ROUND(E56-G56,2)</f>
        <v>38.72</v>
      </c>
    </row>
    <row r="57" spans="1:8" x14ac:dyDescent="0.25">
      <c r="A57" s="13" t="s">
        <v>47</v>
      </c>
      <c r="C57" s="30"/>
      <c r="E57" s="30"/>
    </row>
    <row r="58" spans="1:8" x14ac:dyDescent="0.25">
      <c r="A58" s="14" t="s">
        <v>42</v>
      </c>
      <c r="B58" s="14" t="s">
        <v>48</v>
      </c>
      <c r="C58" s="15">
        <v>3.8</v>
      </c>
      <c r="D58" s="14">
        <v>1</v>
      </c>
      <c r="E58" s="30">
        <f>ROUND(C58*D58,2)</f>
        <v>3.8</v>
      </c>
      <c r="F58" s="16">
        <v>0</v>
      </c>
      <c r="G58" s="30">
        <f>ROUND(E58*F58,2)</f>
        <v>0</v>
      </c>
      <c r="H58" s="30">
        <f t="shared" ref="H58:H64" si="0">ROUND(E58-G58,2)</f>
        <v>3.8</v>
      </c>
    </row>
    <row r="59" spans="1:8" x14ac:dyDescent="0.25">
      <c r="A59" s="14" t="s">
        <v>38</v>
      </c>
      <c r="B59" s="14" t="s">
        <v>48</v>
      </c>
      <c r="C59" s="15">
        <v>1.02</v>
      </c>
      <c r="D59" s="14">
        <v>1</v>
      </c>
      <c r="E59" s="30">
        <f>ROUND(C59*D59,2)</f>
        <v>1.02</v>
      </c>
      <c r="F59" s="16">
        <v>0</v>
      </c>
      <c r="G59" s="30">
        <f>ROUND(E59*F59,2)</f>
        <v>0</v>
      </c>
      <c r="H59" s="30">
        <f t="shared" si="0"/>
        <v>1.02</v>
      </c>
    </row>
    <row r="60" spans="1:8" x14ac:dyDescent="0.25">
      <c r="A60" s="14" t="s">
        <v>135</v>
      </c>
      <c r="B60" s="14" t="s">
        <v>48</v>
      </c>
      <c r="C60" s="15">
        <v>4.16</v>
      </c>
      <c r="D60" s="14">
        <v>1</v>
      </c>
      <c r="E60" s="30">
        <f>ROUND(C60*D60,2)</f>
        <v>4.16</v>
      </c>
      <c r="F60" s="16">
        <v>0</v>
      </c>
      <c r="G60" s="30">
        <f>ROUND(E60*F60,2)</f>
        <v>0</v>
      </c>
      <c r="H60" s="30">
        <f t="shared" si="0"/>
        <v>4.16</v>
      </c>
    </row>
    <row r="61" spans="1:8" x14ac:dyDescent="0.25">
      <c r="A61" s="14" t="s">
        <v>227</v>
      </c>
      <c r="B61" s="14" t="s">
        <v>48</v>
      </c>
      <c r="C61" s="15">
        <v>12</v>
      </c>
      <c r="D61" s="14">
        <v>1</v>
      </c>
      <c r="E61" s="30">
        <f>ROUND(C61*D61,2)</f>
        <v>12</v>
      </c>
      <c r="F61" s="16">
        <v>0</v>
      </c>
      <c r="G61" s="30">
        <f>ROUND(E61*F61,2)</f>
        <v>0</v>
      </c>
      <c r="H61" s="30">
        <f t="shared" si="0"/>
        <v>12</v>
      </c>
    </row>
    <row r="62" spans="1:8" x14ac:dyDescent="0.25">
      <c r="A62" s="9" t="s">
        <v>49</v>
      </c>
      <c r="B62" s="9" t="s">
        <v>48</v>
      </c>
      <c r="C62" s="10">
        <v>6.48</v>
      </c>
      <c r="D62" s="9">
        <v>1</v>
      </c>
      <c r="E62" s="28">
        <f>ROUND(C62*D62,2)</f>
        <v>6.48</v>
      </c>
      <c r="F62" s="11">
        <v>0</v>
      </c>
      <c r="G62" s="28">
        <f>ROUND(E62*F62,2)</f>
        <v>0</v>
      </c>
      <c r="H62" s="28">
        <f t="shared" si="0"/>
        <v>6.48</v>
      </c>
    </row>
    <row r="63" spans="1:8" x14ac:dyDescent="0.25">
      <c r="A63" s="7" t="s">
        <v>50</v>
      </c>
      <c r="C63" s="30"/>
      <c r="E63" s="30">
        <f>SUM(E12:E62)</f>
        <v>394.66000000000008</v>
      </c>
      <c r="G63" s="12">
        <f>SUM(G12:G62)</f>
        <v>0</v>
      </c>
      <c r="H63" s="12">
        <f t="shared" si="0"/>
        <v>394.66</v>
      </c>
    </row>
    <row r="64" spans="1:8" x14ac:dyDescent="0.25">
      <c r="A64" s="7" t="s">
        <v>51</v>
      </c>
      <c r="C64" s="30"/>
      <c r="E64" s="30">
        <f>+E8-E63</f>
        <v>228.33999999999992</v>
      </c>
      <c r="G64" s="12">
        <f>+G8-G63</f>
        <v>0</v>
      </c>
      <c r="H64" s="12">
        <f t="shared" si="0"/>
        <v>228.34</v>
      </c>
    </row>
    <row r="65" spans="1:8" x14ac:dyDescent="0.25">
      <c r="A65" t="s">
        <v>12</v>
      </c>
      <c r="C65" s="30"/>
      <c r="E65" s="30"/>
    </row>
    <row r="66" spans="1:8" x14ac:dyDescent="0.25">
      <c r="A66" s="7" t="s">
        <v>52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6.2</v>
      </c>
      <c r="D67" s="14">
        <v>1</v>
      </c>
      <c r="E67" s="30">
        <f>ROUND(C67*D67,2)</f>
        <v>6.2</v>
      </c>
      <c r="F67" s="16">
        <v>0</v>
      </c>
      <c r="G67" s="30">
        <f>ROUND(E67*F67,2)</f>
        <v>0</v>
      </c>
      <c r="H67" s="30">
        <f t="shared" ref="H67:H73" si="1">ROUND(E67-G67,2)</f>
        <v>6.2</v>
      </c>
    </row>
    <row r="68" spans="1:8" x14ac:dyDescent="0.25">
      <c r="A68" s="14" t="s">
        <v>38</v>
      </c>
      <c r="B68" s="14" t="s">
        <v>48</v>
      </c>
      <c r="C68" s="15">
        <v>5.98</v>
      </c>
      <c r="D68" s="14">
        <v>1</v>
      </c>
      <c r="E68" s="30">
        <f>ROUND(C68*D68,2)</f>
        <v>5.98</v>
      </c>
      <c r="F68" s="16">
        <v>0</v>
      </c>
      <c r="G68" s="30">
        <f>ROUND(E68*F68,2)</f>
        <v>0</v>
      </c>
      <c r="H68" s="30">
        <f t="shared" si="1"/>
        <v>5.98</v>
      </c>
    </row>
    <row r="69" spans="1:8" x14ac:dyDescent="0.25">
      <c r="A69" s="14" t="s">
        <v>135</v>
      </c>
      <c r="B69" s="14" t="s">
        <v>48</v>
      </c>
      <c r="C69" s="15">
        <v>15.44</v>
      </c>
      <c r="D69" s="14">
        <v>1</v>
      </c>
      <c r="E69" s="30">
        <f>ROUND(C69*D69,2)</f>
        <v>15.44</v>
      </c>
      <c r="F69" s="16">
        <v>0</v>
      </c>
      <c r="G69" s="30">
        <f>ROUND(E69*F69,2)</f>
        <v>0</v>
      </c>
      <c r="H69" s="30">
        <f t="shared" si="1"/>
        <v>15.44</v>
      </c>
    </row>
    <row r="70" spans="1:8" x14ac:dyDescent="0.25">
      <c r="A70" s="9" t="s">
        <v>227</v>
      </c>
      <c r="B70" s="9" t="s">
        <v>48</v>
      </c>
      <c r="C70" s="10">
        <v>39.11</v>
      </c>
      <c r="D70" s="9">
        <v>1</v>
      </c>
      <c r="E70" s="28">
        <f>ROUND(C70*D70,2)</f>
        <v>39.11</v>
      </c>
      <c r="F70" s="11">
        <v>0</v>
      </c>
      <c r="G70" s="28">
        <f>ROUND(E70*F70,2)</f>
        <v>0</v>
      </c>
      <c r="H70" s="28">
        <f t="shared" si="1"/>
        <v>39.11</v>
      </c>
    </row>
    <row r="71" spans="1:8" x14ac:dyDescent="0.25">
      <c r="A71" s="7" t="s">
        <v>53</v>
      </c>
      <c r="C71" s="30"/>
      <c r="E71" s="30">
        <f>SUM(E67:E70)</f>
        <v>66.72999999999999</v>
      </c>
      <c r="G71" s="12">
        <f>SUM(G67:G70)</f>
        <v>0</v>
      </c>
      <c r="H71" s="12">
        <f t="shared" si="1"/>
        <v>66.73</v>
      </c>
    </row>
    <row r="72" spans="1:8" x14ac:dyDescent="0.25">
      <c r="A72" s="7" t="s">
        <v>54</v>
      </c>
      <c r="C72" s="30"/>
      <c r="E72" s="30">
        <f>+E63+E71</f>
        <v>461.3900000000001</v>
      </c>
      <c r="G72" s="12">
        <f>+G63+G71</f>
        <v>0</v>
      </c>
      <c r="H72" s="12">
        <f t="shared" si="1"/>
        <v>461.39</v>
      </c>
    </row>
    <row r="73" spans="1:8" x14ac:dyDescent="0.25">
      <c r="A73" s="7" t="s">
        <v>55</v>
      </c>
      <c r="C73" s="30"/>
      <c r="E73" s="30">
        <f>+E8-E72</f>
        <v>161.6099999999999</v>
      </c>
      <c r="G73" s="12">
        <f>+G8-G72</f>
        <v>0</v>
      </c>
      <c r="H73" s="12">
        <f t="shared" si="1"/>
        <v>161.61000000000001</v>
      </c>
    </row>
    <row r="74" spans="1:8" x14ac:dyDescent="0.25">
      <c r="A74" t="s">
        <v>120</v>
      </c>
      <c r="C74" s="30"/>
      <c r="E74" s="30"/>
    </row>
    <row r="75" spans="1:8" x14ac:dyDescent="0.25">
      <c r="A75" t="s">
        <v>403</v>
      </c>
      <c r="C75" s="30"/>
      <c r="E75" s="30"/>
    </row>
    <row r="76" spans="1:8" x14ac:dyDescent="0.25">
      <c r="C76" s="30"/>
      <c r="E76" s="30"/>
    </row>
    <row r="77" spans="1:8" x14ac:dyDescent="0.25">
      <c r="A77" s="7" t="s">
        <v>121</v>
      </c>
      <c r="C77" s="30"/>
      <c r="E77" s="30"/>
    </row>
    <row r="78" spans="1:8" x14ac:dyDescent="0.25">
      <c r="A78" s="7" t="s">
        <v>122</v>
      </c>
      <c r="C78" s="30"/>
      <c r="E78" s="30"/>
    </row>
    <row r="99" spans="1:5" x14ac:dyDescent="0.25">
      <c r="A99" s="7" t="s">
        <v>50</v>
      </c>
      <c r="E99" s="34">
        <f>VLOOKUP(A99,$A$1:$H$98,5,FALSE)</f>
        <v>394.66000000000008</v>
      </c>
    </row>
    <row r="100" spans="1:5" x14ac:dyDescent="0.25">
      <c r="A100" s="7" t="s">
        <v>301</v>
      </c>
      <c r="E100" s="34">
        <f>VLOOKUP(A100,$A$1:$H$98,5,FALSE)</f>
        <v>66.72999999999999</v>
      </c>
    </row>
    <row r="101" spans="1:5" x14ac:dyDescent="0.25">
      <c r="A101" s="7" t="s">
        <v>302</v>
      </c>
      <c r="E101" s="34">
        <f t="shared" ref="E101:E102" si="2">VLOOKUP(A101,$A$1:$H$98,5,FALSE)</f>
        <v>461.3900000000001</v>
      </c>
    </row>
    <row r="102" spans="1:5" x14ac:dyDescent="0.25">
      <c r="A102" s="7" t="s">
        <v>55</v>
      </c>
      <c r="E102" s="34">
        <f t="shared" si="2"/>
        <v>161.6099999999999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161.6099999999999</v>
      </c>
      <c r="E105" s="34">
        <f>E102</f>
        <v>161.6099999999999</v>
      </c>
    </row>
    <row r="106" spans="1:5" x14ac:dyDescent="0.25">
      <c r="A106">
        <f>A107-Calculator!$B$15</f>
        <v>205</v>
      </c>
      <c r="B106">
        <f t="dataTable" ref="B106:B112" dt2D="0" dtr="0" r1="D7"/>
        <v>2051.06</v>
      </c>
      <c r="D106">
        <f>D107-Calculator!$B$27</f>
        <v>145</v>
      </c>
      <c r="E106">
        <f t="dataTable" ref="E106:E112" dt2D="0" dtr="0" r1="D7" ca="1"/>
        <v>1319.6599999999999</v>
      </c>
    </row>
    <row r="107" spans="1:5" x14ac:dyDescent="0.25">
      <c r="A107">
        <f>A108-Calculator!$B$15</f>
        <v>210</v>
      </c>
      <c r="B107">
        <v>2112.0099999999998</v>
      </c>
      <c r="D107">
        <f>D108-Calculator!$B$27</f>
        <v>150</v>
      </c>
      <c r="E107">
        <v>1380.61</v>
      </c>
    </row>
    <row r="108" spans="1:5" x14ac:dyDescent="0.25">
      <c r="A108">
        <f>A109-Calculator!$B$15</f>
        <v>215</v>
      </c>
      <c r="B108">
        <v>2172.96</v>
      </c>
      <c r="D108">
        <f>D109-Calculator!$B$27</f>
        <v>155</v>
      </c>
      <c r="E108">
        <v>1441.56</v>
      </c>
    </row>
    <row r="109" spans="1:5" x14ac:dyDescent="0.25">
      <c r="A109">
        <f>Calculator!B10</f>
        <v>220</v>
      </c>
      <c r="B109">
        <v>2233.91</v>
      </c>
      <c r="D109">
        <f>Calculator!B22</f>
        <v>160</v>
      </c>
      <c r="E109">
        <v>1502.5099999999998</v>
      </c>
    </row>
    <row r="110" spans="1:5" x14ac:dyDescent="0.25">
      <c r="A110">
        <f>A109+Calculator!$B$15</f>
        <v>225</v>
      </c>
      <c r="B110">
        <v>2294.8599999999997</v>
      </c>
      <c r="D110">
        <f>D109+Calculator!$B$27</f>
        <v>165</v>
      </c>
      <c r="E110">
        <v>1563.46</v>
      </c>
    </row>
    <row r="111" spans="1:5" x14ac:dyDescent="0.25">
      <c r="A111">
        <f>A110+Calculator!$B$15</f>
        <v>230</v>
      </c>
      <c r="B111">
        <v>2355.81</v>
      </c>
      <c r="D111">
        <f>D110+Calculator!$B$27</f>
        <v>170</v>
      </c>
      <c r="E111">
        <v>1624.4099999999999</v>
      </c>
    </row>
    <row r="112" spans="1:5" x14ac:dyDescent="0.25">
      <c r="A112">
        <f>A111+Calculator!$B$15</f>
        <v>235</v>
      </c>
      <c r="B112">
        <v>2416.7599999999998</v>
      </c>
      <c r="D112">
        <f>D111+Calculator!$B$27</f>
        <v>175</v>
      </c>
      <c r="E112">
        <v>1685.36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9597-1EE7-4736-8662-8686A31EB14F}">
  <dimension ref="A1:H112"/>
  <sheetViews>
    <sheetView topLeftCell="A94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451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IF(Calculator!B7="Soybeans",Calculator!B10,IF(Calculator!B19="Soybeans",Calculator!B22,42))</f>
        <v>42</v>
      </c>
      <c r="E7" s="28">
        <f>ROUND(C7*D7,2)</f>
        <v>523.32000000000005</v>
      </c>
      <c r="F7" s="11">
        <v>0</v>
      </c>
      <c r="G7" s="28">
        <f>ROUND(E7*F7,2)</f>
        <v>0</v>
      </c>
      <c r="H7" s="28">
        <f>ROUND(E7-G7,2)</f>
        <v>523.32000000000005</v>
      </c>
    </row>
    <row r="8" spans="1:8" x14ac:dyDescent="0.25">
      <c r="A8" s="7" t="s">
        <v>11</v>
      </c>
      <c r="C8" s="30"/>
      <c r="E8" s="30">
        <f>SUM(E7:E7)</f>
        <v>523.32000000000005</v>
      </c>
      <c r="G8" s="12">
        <f>SUM(G7:G7)</f>
        <v>0</v>
      </c>
      <c r="H8" s="12">
        <f>ROUND(E8-G8,2)</f>
        <v>523.32000000000005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2</v>
      </c>
      <c r="E12" s="30">
        <f>ROUND(C12*D12,2)</f>
        <v>14</v>
      </c>
      <c r="F12" s="16">
        <v>0</v>
      </c>
      <c r="G12" s="30">
        <f>ROUND(E12*F12,2)</f>
        <v>0</v>
      </c>
      <c r="H12" s="30">
        <f>ROUND(E12-G12,2)</f>
        <v>14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126</v>
      </c>
      <c r="B16" s="14" t="s">
        <v>21</v>
      </c>
      <c r="C16" s="15">
        <v>27.75</v>
      </c>
      <c r="D16" s="14">
        <v>0.66</v>
      </c>
      <c r="E16" s="30">
        <f>ROUND(C16*D16,2)</f>
        <v>18.32</v>
      </c>
      <c r="F16" s="16">
        <v>0</v>
      </c>
      <c r="G16" s="30">
        <f>ROUND(E16*F16,2)</f>
        <v>0</v>
      </c>
      <c r="H16" s="30">
        <f>ROUND(E16-G16,2)</f>
        <v>18.32</v>
      </c>
    </row>
    <row r="17" spans="1:8" x14ac:dyDescent="0.25">
      <c r="A17" s="14" t="s">
        <v>22</v>
      </c>
      <c r="B17" s="14" t="s">
        <v>21</v>
      </c>
      <c r="C17" s="15">
        <v>26.3</v>
      </c>
      <c r="D17" s="14">
        <v>1</v>
      </c>
      <c r="E17" s="30">
        <f>ROUND(C17*D17,2)</f>
        <v>26.3</v>
      </c>
      <c r="F17" s="16">
        <v>0</v>
      </c>
      <c r="G17" s="30">
        <f>ROUND(E17*F17,2)</f>
        <v>0</v>
      </c>
      <c r="H17" s="30">
        <f>ROUND(E17-G17,2)</f>
        <v>26.3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338</v>
      </c>
      <c r="B19" s="14" t="s">
        <v>18</v>
      </c>
      <c r="C19" s="15">
        <v>4.5999999999999996</v>
      </c>
      <c r="D19" s="14">
        <v>1.6</v>
      </c>
      <c r="E19" s="30">
        <f>ROUND(C19*D19,2)</f>
        <v>7.36</v>
      </c>
      <c r="F19" s="16">
        <v>0</v>
      </c>
      <c r="G19" s="30">
        <f>ROUND(E19*F19,2)</f>
        <v>0</v>
      </c>
      <c r="H19" s="30">
        <f>ROUND(E19-G19,2)</f>
        <v>7.36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64</v>
      </c>
      <c r="E21" s="30">
        <f t="shared" ref="E21:E26" si="0">ROUND(C21*D21,2)</f>
        <v>7.04</v>
      </c>
      <c r="F21" s="16">
        <v>0</v>
      </c>
      <c r="G21" s="30">
        <f t="shared" ref="G21:G26" si="1">ROUND(E21*F21,2)</f>
        <v>0</v>
      </c>
      <c r="H21" s="30">
        <f t="shared" ref="H21:H26" si="2">ROUND(E21-G21,2)</f>
        <v>7.04</v>
      </c>
    </row>
    <row r="22" spans="1:8" x14ac:dyDescent="0.25">
      <c r="A22" s="14" t="s">
        <v>139</v>
      </c>
      <c r="B22" s="14" t="s">
        <v>26</v>
      </c>
      <c r="C22" s="15">
        <v>2.64</v>
      </c>
      <c r="D22" s="14">
        <v>2</v>
      </c>
      <c r="E22" s="30">
        <f t="shared" si="0"/>
        <v>5.28</v>
      </c>
      <c r="F22" s="16">
        <v>0</v>
      </c>
      <c r="G22" s="30">
        <f t="shared" si="1"/>
        <v>0</v>
      </c>
      <c r="H22" s="30">
        <f t="shared" si="2"/>
        <v>5.28</v>
      </c>
    </row>
    <row r="23" spans="1:8" x14ac:dyDescent="0.25">
      <c r="A23" s="14" t="s">
        <v>141</v>
      </c>
      <c r="B23" s="14" t="s">
        <v>26</v>
      </c>
      <c r="C23" s="15">
        <v>10.45</v>
      </c>
      <c r="D23" s="14">
        <v>2</v>
      </c>
      <c r="E23" s="30">
        <f t="shared" si="0"/>
        <v>20.9</v>
      </c>
      <c r="F23" s="16">
        <v>0</v>
      </c>
      <c r="G23" s="30">
        <f t="shared" si="1"/>
        <v>0</v>
      </c>
      <c r="H23" s="30">
        <f t="shared" si="2"/>
        <v>20.9</v>
      </c>
    </row>
    <row r="24" spans="1:8" x14ac:dyDescent="0.25">
      <c r="A24" s="14" t="s">
        <v>105</v>
      </c>
      <c r="B24" s="14" t="s">
        <v>18</v>
      </c>
      <c r="C24" s="15">
        <v>0.19</v>
      </c>
      <c r="D24" s="14">
        <v>48</v>
      </c>
      <c r="E24" s="30">
        <f t="shared" si="0"/>
        <v>9.1199999999999992</v>
      </c>
      <c r="F24" s="16">
        <v>0</v>
      </c>
      <c r="G24" s="30">
        <f t="shared" si="1"/>
        <v>0</v>
      </c>
      <c r="H24" s="30">
        <f t="shared" si="2"/>
        <v>9.1199999999999992</v>
      </c>
    </row>
    <row r="25" spans="1:8" x14ac:dyDescent="0.25">
      <c r="A25" s="14" t="s">
        <v>425</v>
      </c>
      <c r="B25" s="14" t="s">
        <v>26</v>
      </c>
      <c r="C25" s="15">
        <v>3.49</v>
      </c>
      <c r="D25" s="14">
        <v>3.5</v>
      </c>
      <c r="E25" s="30">
        <f t="shared" si="0"/>
        <v>12.22</v>
      </c>
      <c r="F25" s="16">
        <v>0</v>
      </c>
      <c r="G25" s="30">
        <f t="shared" si="1"/>
        <v>0</v>
      </c>
      <c r="H25" s="30">
        <f t="shared" si="2"/>
        <v>12.22</v>
      </c>
    </row>
    <row r="26" spans="1:8" x14ac:dyDescent="0.25">
      <c r="A26" s="14" t="s">
        <v>74</v>
      </c>
      <c r="B26" s="14" t="s">
        <v>26</v>
      </c>
      <c r="C26" s="15">
        <v>10.02</v>
      </c>
      <c r="D26" s="14">
        <v>1</v>
      </c>
      <c r="E26" s="30">
        <f t="shared" si="0"/>
        <v>10.02</v>
      </c>
      <c r="F26" s="16">
        <v>0</v>
      </c>
      <c r="G26" s="30">
        <f t="shared" si="1"/>
        <v>0</v>
      </c>
      <c r="H26" s="30">
        <f t="shared" si="2"/>
        <v>10.02</v>
      </c>
    </row>
    <row r="27" spans="1:8" x14ac:dyDescent="0.25">
      <c r="A27" s="13" t="s">
        <v>27</v>
      </c>
      <c r="C27" s="30"/>
      <c r="E27" s="30"/>
    </row>
    <row r="28" spans="1:8" x14ac:dyDescent="0.25">
      <c r="A28" s="14" t="s">
        <v>143</v>
      </c>
      <c r="B28" s="14" t="s">
        <v>29</v>
      </c>
      <c r="C28" s="15">
        <v>8.58</v>
      </c>
      <c r="D28" s="14">
        <v>0.75</v>
      </c>
      <c r="E28" s="30">
        <f>ROUND(C28*D28,2)</f>
        <v>6.44</v>
      </c>
      <c r="F28" s="16">
        <v>0</v>
      </c>
      <c r="G28" s="30">
        <f>ROUND(E28*F28,2)</f>
        <v>0</v>
      </c>
      <c r="H28" s="30">
        <f>ROUND(E28-G28,2)</f>
        <v>6.44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339</v>
      </c>
      <c r="B30" s="14" t="s">
        <v>29</v>
      </c>
      <c r="C30" s="15">
        <v>1.2</v>
      </c>
      <c r="D30" s="14">
        <v>50</v>
      </c>
      <c r="E30" s="30">
        <f>ROUND(C30*D30,2)</f>
        <v>60</v>
      </c>
      <c r="F30" s="16">
        <v>0</v>
      </c>
      <c r="G30" s="30">
        <f>ROUND(E30*F30,2)</f>
        <v>0</v>
      </c>
      <c r="H30" s="30">
        <f>ROUND(E30-G30,2)</f>
        <v>60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0.6</v>
      </c>
      <c r="E32" s="30">
        <f>ROUND(C32*D32,2)</f>
        <v>1.98</v>
      </c>
      <c r="F32" s="16">
        <v>0</v>
      </c>
      <c r="G32" s="30">
        <f>ROUND(E32*F32,2)</f>
        <v>0</v>
      </c>
      <c r="H32" s="30">
        <f>ROUND(E32-G32,2)</f>
        <v>1.98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132</v>
      </c>
      <c r="C35" s="30"/>
      <c r="E35" s="30"/>
    </row>
    <row r="36" spans="1:8" x14ac:dyDescent="0.25">
      <c r="A36" s="14" t="s">
        <v>146</v>
      </c>
      <c r="B36" s="14" t="s">
        <v>125</v>
      </c>
      <c r="C36" s="15">
        <v>0.27</v>
      </c>
      <c r="D36" s="14">
        <f>D7</f>
        <v>42</v>
      </c>
      <c r="E36" s="30">
        <f>ROUND(C36*D36,2)</f>
        <v>11.34</v>
      </c>
      <c r="F36" s="16">
        <v>0</v>
      </c>
      <c r="G36" s="30">
        <f>ROUND(E36*F36,2)</f>
        <v>0</v>
      </c>
      <c r="H36" s="30">
        <f>ROUND(E36-G36,2)</f>
        <v>11.34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59</v>
      </c>
      <c r="D38" s="14">
        <v>0.33300000000000002</v>
      </c>
      <c r="E38" s="30">
        <f>ROUND(C38*D38,2)</f>
        <v>19.649999999999999</v>
      </c>
      <c r="F38" s="16">
        <v>0</v>
      </c>
      <c r="G38" s="30">
        <f>ROUND(E38*F38,2)</f>
        <v>0</v>
      </c>
      <c r="H38" s="30">
        <f>ROUND(E38-G38,2)</f>
        <v>19.649999999999999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147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118</v>
      </c>
      <c r="C41" s="30"/>
      <c r="E41" s="30"/>
    </row>
    <row r="42" spans="1:8" x14ac:dyDescent="0.25">
      <c r="A42" s="14" t="s">
        <v>119</v>
      </c>
      <c r="B42" s="14" t="s">
        <v>48</v>
      </c>
      <c r="C42" s="15">
        <v>10</v>
      </c>
      <c r="D42" s="14">
        <v>0.33300000000000002</v>
      </c>
      <c r="E42" s="30">
        <f>ROUND(C42*D42,2)</f>
        <v>3.33</v>
      </c>
      <c r="F42" s="16">
        <v>0</v>
      </c>
      <c r="G42" s="30">
        <f>ROUND(E42*F42,2)</f>
        <v>0</v>
      </c>
      <c r="H42" s="30">
        <f>ROUND(E42-G42,2)</f>
        <v>3.33</v>
      </c>
    </row>
    <row r="43" spans="1:8" x14ac:dyDescent="0.25">
      <c r="A43" s="13" t="s">
        <v>37</v>
      </c>
      <c r="C43" s="30"/>
      <c r="E43" s="30"/>
    </row>
    <row r="44" spans="1:8" x14ac:dyDescent="0.25">
      <c r="A44" s="14" t="s">
        <v>38</v>
      </c>
      <c r="B44" s="14" t="s">
        <v>39</v>
      </c>
      <c r="C44" s="15">
        <v>15.27</v>
      </c>
      <c r="D44" s="14">
        <v>0.2611</v>
      </c>
      <c r="E44" s="30">
        <f>ROUND(C44*D44,2)</f>
        <v>3.99</v>
      </c>
      <c r="F44" s="16">
        <v>0</v>
      </c>
      <c r="G44" s="30">
        <f>ROUND(E44*F44,2)</f>
        <v>0</v>
      </c>
      <c r="H44" s="30">
        <f>ROUND(E44-G44,2)</f>
        <v>3.99</v>
      </c>
    </row>
    <row r="45" spans="1:8" x14ac:dyDescent="0.25">
      <c r="A45" s="14" t="s">
        <v>135</v>
      </c>
      <c r="B45" s="14" t="s">
        <v>39</v>
      </c>
      <c r="C45" s="15">
        <v>15.27</v>
      </c>
      <c r="D45" s="14">
        <v>0.1022</v>
      </c>
      <c r="E45" s="30">
        <f>ROUND(C45*D45,2)</f>
        <v>1.56</v>
      </c>
      <c r="F45" s="16">
        <v>0</v>
      </c>
      <c r="G45" s="30">
        <f>ROUND(E45*F45,2)</f>
        <v>0</v>
      </c>
      <c r="H45" s="30">
        <f>ROUND(E45-G45,2)</f>
        <v>1.56</v>
      </c>
    </row>
    <row r="46" spans="1:8" x14ac:dyDescent="0.25">
      <c r="A46" s="13" t="s">
        <v>43</v>
      </c>
      <c r="C46" s="30"/>
      <c r="E46" s="30"/>
    </row>
    <row r="47" spans="1:8" x14ac:dyDescent="0.25">
      <c r="A47" s="14" t="s">
        <v>42</v>
      </c>
      <c r="B47" s="14" t="s">
        <v>39</v>
      </c>
      <c r="C47" s="15">
        <v>9.06</v>
      </c>
      <c r="D47" s="14">
        <v>8.9499999999999996E-2</v>
      </c>
      <c r="E47" s="30">
        <f>ROUND(C47*D47,2)</f>
        <v>0.81</v>
      </c>
      <c r="F47" s="16">
        <v>0</v>
      </c>
      <c r="G47" s="30">
        <f>ROUND(E47*F47,2)</f>
        <v>0</v>
      </c>
      <c r="H47" s="30">
        <f>ROUND(E47-G47,2)</f>
        <v>0.81</v>
      </c>
    </row>
    <row r="48" spans="1:8" x14ac:dyDescent="0.25">
      <c r="A48" s="14" t="s">
        <v>44</v>
      </c>
      <c r="B48" s="14" t="s">
        <v>39</v>
      </c>
      <c r="C48" s="15">
        <v>15.26</v>
      </c>
      <c r="D48" s="14">
        <v>0.32690000000000002</v>
      </c>
      <c r="E48" s="30">
        <f>ROUND(C48*D48,2)</f>
        <v>4.99</v>
      </c>
      <c r="F48" s="16">
        <v>0</v>
      </c>
      <c r="G48" s="30">
        <f>ROUND(E48*F48,2)</f>
        <v>0</v>
      </c>
      <c r="H48" s="30">
        <f>ROUND(E48-G48,2)</f>
        <v>4.99</v>
      </c>
    </row>
    <row r="49" spans="1:8" x14ac:dyDescent="0.25">
      <c r="A49" s="13" t="s">
        <v>45</v>
      </c>
      <c r="C49" s="30"/>
      <c r="E49" s="30"/>
    </row>
    <row r="50" spans="1:8" x14ac:dyDescent="0.25">
      <c r="A50" s="14" t="s">
        <v>38</v>
      </c>
      <c r="B50" s="14" t="s">
        <v>19</v>
      </c>
      <c r="C50" s="15">
        <v>2.36</v>
      </c>
      <c r="D50" s="14">
        <v>4.0312000000000001</v>
      </c>
      <c r="E50" s="30">
        <f>ROUND(C50*D50,2)</f>
        <v>9.51</v>
      </c>
      <c r="F50" s="16">
        <v>0</v>
      </c>
      <c r="G50" s="30">
        <f>ROUND(E50*F50,2)</f>
        <v>0</v>
      </c>
      <c r="H50" s="30">
        <f>ROUND(E50-G50,2)</f>
        <v>9.51</v>
      </c>
    </row>
    <row r="51" spans="1:8" x14ac:dyDescent="0.25">
      <c r="A51" s="14" t="s">
        <v>135</v>
      </c>
      <c r="B51" s="14" t="s">
        <v>19</v>
      </c>
      <c r="C51" s="15">
        <v>2.36</v>
      </c>
      <c r="D51" s="14">
        <v>1.3935999999999999</v>
      </c>
      <c r="E51" s="30">
        <f>ROUND(C51*D51,2)</f>
        <v>3.29</v>
      </c>
      <c r="F51" s="16">
        <v>0</v>
      </c>
      <c r="G51" s="30">
        <f>ROUND(E51*F51,2)</f>
        <v>0</v>
      </c>
      <c r="H51" s="30">
        <f>ROUND(E51-G51,2)</f>
        <v>3.29</v>
      </c>
    </row>
    <row r="52" spans="1:8" x14ac:dyDescent="0.25">
      <c r="A52" s="13" t="s">
        <v>47</v>
      </c>
      <c r="C52" s="30"/>
      <c r="E52" s="30"/>
    </row>
    <row r="53" spans="1:8" x14ac:dyDescent="0.25">
      <c r="A53" s="14" t="s">
        <v>42</v>
      </c>
      <c r="B53" s="14" t="s">
        <v>48</v>
      </c>
      <c r="C53" s="15">
        <v>5.4</v>
      </c>
      <c r="D53" s="14">
        <v>1</v>
      </c>
      <c r="E53" s="30">
        <f>ROUND(C53*D53,2)</f>
        <v>5.4</v>
      </c>
      <c r="F53" s="16">
        <v>0</v>
      </c>
      <c r="G53" s="30">
        <f>ROUND(E53*F53,2)</f>
        <v>0</v>
      </c>
      <c r="H53" s="30">
        <f t="shared" ref="H53:H58" si="3">ROUND(E53-G53,2)</f>
        <v>5.4</v>
      </c>
    </row>
    <row r="54" spans="1:8" x14ac:dyDescent="0.25">
      <c r="A54" s="14" t="s">
        <v>38</v>
      </c>
      <c r="B54" s="14" t="s">
        <v>48</v>
      </c>
      <c r="C54" s="15">
        <v>2.66</v>
      </c>
      <c r="D54" s="14">
        <v>1</v>
      </c>
      <c r="E54" s="30">
        <f>ROUND(C54*D54,2)</f>
        <v>2.66</v>
      </c>
      <c r="F54" s="16">
        <v>0</v>
      </c>
      <c r="G54" s="30">
        <f>ROUND(E54*F54,2)</f>
        <v>0</v>
      </c>
      <c r="H54" s="30">
        <f t="shared" si="3"/>
        <v>2.66</v>
      </c>
    </row>
    <row r="55" spans="1:8" x14ac:dyDescent="0.25">
      <c r="A55" s="14" t="s">
        <v>135</v>
      </c>
      <c r="B55" s="14" t="s">
        <v>48</v>
      </c>
      <c r="C55" s="15">
        <v>4.16</v>
      </c>
      <c r="D55" s="14">
        <v>1</v>
      </c>
      <c r="E55" s="30">
        <f>ROUND(C55*D55,2)</f>
        <v>4.16</v>
      </c>
      <c r="F55" s="16">
        <v>0</v>
      </c>
      <c r="G55" s="30">
        <f>ROUND(E55*F55,2)</f>
        <v>0</v>
      </c>
      <c r="H55" s="30">
        <f t="shared" si="3"/>
        <v>4.16</v>
      </c>
    </row>
    <row r="56" spans="1:8" x14ac:dyDescent="0.25">
      <c r="A56" s="9" t="s">
        <v>49</v>
      </c>
      <c r="B56" s="9" t="s">
        <v>48</v>
      </c>
      <c r="C56" s="10">
        <v>5.86</v>
      </c>
      <c r="D56" s="9">
        <v>1</v>
      </c>
      <c r="E56" s="28">
        <f>ROUND(C56*D56,2)</f>
        <v>5.86</v>
      </c>
      <c r="F56" s="11">
        <v>0</v>
      </c>
      <c r="G56" s="28">
        <f>ROUND(E56*F56,2)</f>
        <v>0</v>
      </c>
      <c r="H56" s="28">
        <f t="shared" si="3"/>
        <v>5.86</v>
      </c>
    </row>
    <row r="57" spans="1:8" x14ac:dyDescent="0.25">
      <c r="A57" s="7" t="s">
        <v>50</v>
      </c>
      <c r="C57" s="30"/>
      <c r="E57" s="30">
        <f>SUM(E12:E56)</f>
        <v>292.57000000000011</v>
      </c>
      <c r="G57" s="12">
        <f>SUM(G12:G56)</f>
        <v>0</v>
      </c>
      <c r="H57" s="12">
        <f t="shared" si="3"/>
        <v>292.57</v>
      </c>
    </row>
    <row r="58" spans="1:8" x14ac:dyDescent="0.25">
      <c r="A58" s="7" t="s">
        <v>51</v>
      </c>
      <c r="C58" s="30"/>
      <c r="E58" s="30">
        <f>+E8-E57</f>
        <v>230.74999999999994</v>
      </c>
      <c r="G58" s="12">
        <f>+G8-G57</f>
        <v>0</v>
      </c>
      <c r="H58" s="12">
        <f t="shared" si="3"/>
        <v>230.75</v>
      </c>
    </row>
    <row r="59" spans="1:8" x14ac:dyDescent="0.25">
      <c r="A59" t="s">
        <v>12</v>
      </c>
      <c r="C59" s="30"/>
      <c r="E59" s="30"/>
    </row>
    <row r="60" spans="1:8" x14ac:dyDescent="0.25">
      <c r="A60" s="7" t="s">
        <v>52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10.130000000000001</v>
      </c>
      <c r="D61" s="14">
        <v>1</v>
      </c>
      <c r="E61" s="30">
        <f>ROUND(C61*D61,2)</f>
        <v>10.130000000000001</v>
      </c>
      <c r="F61" s="16">
        <v>0</v>
      </c>
      <c r="G61" s="30">
        <f>ROUND(E61*F61,2)</f>
        <v>0</v>
      </c>
      <c r="H61" s="30">
        <f t="shared" ref="H61:H66" si="4">ROUND(E61-G61,2)</f>
        <v>10.130000000000001</v>
      </c>
    </row>
    <row r="62" spans="1:8" x14ac:dyDescent="0.25">
      <c r="A62" s="14" t="s">
        <v>38</v>
      </c>
      <c r="B62" s="14" t="s">
        <v>48</v>
      </c>
      <c r="C62" s="15">
        <v>15.57</v>
      </c>
      <c r="D62" s="14">
        <v>1</v>
      </c>
      <c r="E62" s="30">
        <f>ROUND(C62*D62,2)</f>
        <v>15.57</v>
      </c>
      <c r="F62" s="16">
        <v>0</v>
      </c>
      <c r="G62" s="30">
        <f>ROUND(E62*F62,2)</f>
        <v>0</v>
      </c>
      <c r="H62" s="30">
        <f t="shared" si="4"/>
        <v>15.57</v>
      </c>
    </row>
    <row r="63" spans="1:8" x14ac:dyDescent="0.25">
      <c r="A63" s="9" t="s">
        <v>135</v>
      </c>
      <c r="B63" s="9" t="s">
        <v>48</v>
      </c>
      <c r="C63" s="10">
        <v>15.44</v>
      </c>
      <c r="D63" s="9">
        <v>1</v>
      </c>
      <c r="E63" s="28">
        <f>ROUND(C63*D63,2)</f>
        <v>15.44</v>
      </c>
      <c r="F63" s="11">
        <v>0</v>
      </c>
      <c r="G63" s="28">
        <f>ROUND(E63*F63,2)</f>
        <v>0</v>
      </c>
      <c r="H63" s="28">
        <f t="shared" si="4"/>
        <v>15.44</v>
      </c>
    </row>
    <row r="64" spans="1:8" x14ac:dyDescent="0.25">
      <c r="A64" s="7" t="s">
        <v>53</v>
      </c>
      <c r="C64" s="30"/>
      <c r="E64" s="30">
        <f>SUM(E61:E63)</f>
        <v>41.14</v>
      </c>
      <c r="G64" s="12">
        <f>SUM(G61:G63)</f>
        <v>0</v>
      </c>
      <c r="H64" s="12">
        <f t="shared" si="4"/>
        <v>41.14</v>
      </c>
    </row>
    <row r="65" spans="1:8" x14ac:dyDescent="0.25">
      <c r="A65" s="7" t="s">
        <v>54</v>
      </c>
      <c r="C65" s="30"/>
      <c r="E65" s="30">
        <f>+E57+E64</f>
        <v>333.71000000000009</v>
      </c>
      <c r="G65" s="12">
        <f>+G57+G64</f>
        <v>0</v>
      </c>
      <c r="H65" s="12">
        <f t="shared" si="4"/>
        <v>333.71</v>
      </c>
    </row>
    <row r="66" spans="1:8" x14ac:dyDescent="0.25">
      <c r="A66" s="7" t="s">
        <v>55</v>
      </c>
      <c r="C66" s="30"/>
      <c r="E66" s="30">
        <f>+E8-E65</f>
        <v>189.60999999999996</v>
      </c>
      <c r="G66" s="12">
        <f>+G8-G65</f>
        <v>0</v>
      </c>
      <c r="H66" s="12">
        <f t="shared" si="4"/>
        <v>189.61</v>
      </c>
    </row>
    <row r="67" spans="1:8" x14ac:dyDescent="0.25">
      <c r="A67" t="s">
        <v>120</v>
      </c>
      <c r="C67" s="30"/>
      <c r="E67" s="30"/>
    </row>
    <row r="68" spans="1:8" x14ac:dyDescent="0.25">
      <c r="A68" t="s">
        <v>403</v>
      </c>
      <c r="C68" s="30"/>
      <c r="E68" s="30"/>
    </row>
    <row r="69" spans="1:8" x14ac:dyDescent="0.25">
      <c r="C69" s="30"/>
      <c r="E69" s="30"/>
    </row>
    <row r="70" spans="1:8" x14ac:dyDescent="0.25">
      <c r="A70" s="7" t="s">
        <v>121</v>
      </c>
      <c r="C70" s="30"/>
      <c r="E70" s="30"/>
    </row>
    <row r="71" spans="1:8" x14ac:dyDescent="0.25">
      <c r="A71" s="7" t="s">
        <v>122</v>
      </c>
      <c r="C71" s="30"/>
      <c r="E71" s="30"/>
    </row>
    <row r="99" spans="1:5" x14ac:dyDescent="0.25">
      <c r="A99" s="7" t="s">
        <v>50</v>
      </c>
      <c r="E99" s="34">
        <f>VLOOKUP(A99,$A$1:$H$98,5,FALSE)</f>
        <v>292.57000000000011</v>
      </c>
    </row>
    <row r="100" spans="1:5" x14ac:dyDescent="0.25">
      <c r="A100" s="7" t="s">
        <v>301</v>
      </c>
      <c r="E100" s="34">
        <f>VLOOKUP(A100,$A$1:$H$98,5,FALSE)</f>
        <v>41.14</v>
      </c>
    </row>
    <row r="101" spans="1:5" x14ac:dyDescent="0.25">
      <c r="A101" s="7" t="s">
        <v>302</v>
      </c>
      <c r="E101" s="34">
        <f t="shared" ref="E101:E102" si="5">VLOOKUP(A101,$A$1:$H$98,5,FALSE)</f>
        <v>333.71000000000009</v>
      </c>
    </row>
    <row r="102" spans="1:5" x14ac:dyDescent="0.25">
      <c r="A102" s="7" t="s">
        <v>55</v>
      </c>
      <c r="E102" s="34">
        <f t="shared" si="5"/>
        <v>189.60999999999996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189.60999999999996</v>
      </c>
      <c r="E105" s="34">
        <f>E102</f>
        <v>189.60999999999996</v>
      </c>
    </row>
    <row r="106" spans="1:5" x14ac:dyDescent="0.25">
      <c r="A106">
        <f>A107-Calculator!$B$15</f>
        <v>205</v>
      </c>
      <c r="B106">
        <f t="dataTable" ref="B106:B112" dt2D="0" dtr="0" r1="D7"/>
        <v>2176.58</v>
      </c>
      <c r="D106">
        <f>D107-Calculator!$B$27</f>
        <v>145</v>
      </c>
      <c r="E106">
        <f t="dataTable" ref="E106:E112" dt2D="0" dtr="0" r1="D7" ca="1"/>
        <v>1445.18</v>
      </c>
    </row>
    <row r="107" spans="1:5" x14ac:dyDescent="0.25">
      <c r="A107">
        <f>A108-Calculator!$B$15</f>
        <v>210</v>
      </c>
      <c r="B107">
        <v>2237.5299999999997</v>
      </c>
      <c r="D107">
        <f>D108-Calculator!$B$27</f>
        <v>150</v>
      </c>
      <c r="E107">
        <v>1506.1299999999999</v>
      </c>
    </row>
    <row r="108" spans="1:5" x14ac:dyDescent="0.25">
      <c r="A108">
        <f>A109-Calculator!$B$15</f>
        <v>215</v>
      </c>
      <c r="B108">
        <v>2298.48</v>
      </c>
      <c r="D108">
        <f>D109-Calculator!$B$27</f>
        <v>155</v>
      </c>
      <c r="E108">
        <v>1567.08</v>
      </c>
    </row>
    <row r="109" spans="1:5" x14ac:dyDescent="0.25">
      <c r="A109">
        <f>Calculator!B10</f>
        <v>220</v>
      </c>
      <c r="B109">
        <v>2359.4299999999998</v>
      </c>
      <c r="D109">
        <f>Calculator!B22</f>
        <v>160</v>
      </c>
      <c r="E109">
        <v>1628.0299999999997</v>
      </c>
    </row>
    <row r="110" spans="1:5" x14ac:dyDescent="0.25">
      <c r="A110">
        <f>A109+Calculator!$B$15</f>
        <v>225</v>
      </c>
      <c r="B110">
        <v>2420.38</v>
      </c>
      <c r="D110">
        <f>D109+Calculator!$B$27</f>
        <v>165</v>
      </c>
      <c r="E110">
        <v>1688.98</v>
      </c>
    </row>
    <row r="111" spans="1:5" x14ac:dyDescent="0.25">
      <c r="A111">
        <f>A110+Calculator!$B$15</f>
        <v>230</v>
      </c>
      <c r="B111">
        <v>2481.33</v>
      </c>
      <c r="D111">
        <f>D110+Calculator!$B$27</f>
        <v>170</v>
      </c>
      <c r="E111">
        <v>1749.9299999999998</v>
      </c>
    </row>
    <row r="112" spans="1:5" x14ac:dyDescent="0.25">
      <c r="A112">
        <f>A111+Calculator!$B$15</f>
        <v>235</v>
      </c>
      <c r="B112">
        <v>2542.2799999999997</v>
      </c>
      <c r="D112">
        <f>D111+Calculator!$B$27</f>
        <v>175</v>
      </c>
      <c r="E112">
        <v>1810.88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1585-02AE-4A4F-BA1E-E4275B1F1E21}">
  <dimension ref="A1:H112"/>
  <sheetViews>
    <sheetView topLeftCell="A88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450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IF(Calculator!B7="Soybeans",Calculator!B10,IF(Calculator!B19="Soybeans",Calculator!B22,40))</f>
        <v>40</v>
      </c>
      <c r="E7" s="28">
        <f>ROUND(C7*D7,2)</f>
        <v>498.4</v>
      </c>
      <c r="F7" s="11">
        <v>0</v>
      </c>
      <c r="G7" s="28">
        <f>ROUND(E7*F7,2)</f>
        <v>0</v>
      </c>
      <c r="H7" s="28">
        <f>ROUND(E7-G7,2)</f>
        <v>498.4</v>
      </c>
    </row>
    <row r="8" spans="1:8" x14ac:dyDescent="0.25">
      <c r="A8" s="7" t="s">
        <v>11</v>
      </c>
      <c r="C8" s="30"/>
      <c r="E8" s="30">
        <f>SUM(E7:E7)</f>
        <v>498.4</v>
      </c>
      <c r="G8" s="12">
        <f>SUM(G7:G7)</f>
        <v>0</v>
      </c>
      <c r="H8" s="12">
        <f>ROUND(E8-G8,2)</f>
        <v>498.4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126</v>
      </c>
      <c r="B16" s="14" t="s">
        <v>21</v>
      </c>
      <c r="C16" s="15">
        <v>27.75</v>
      </c>
      <c r="D16" s="14">
        <v>0.66</v>
      </c>
      <c r="E16" s="30">
        <f>ROUND(C16*D16,2)</f>
        <v>18.32</v>
      </c>
      <c r="F16" s="16">
        <v>0</v>
      </c>
      <c r="G16" s="30">
        <f>ROUND(E16*F16,2)</f>
        <v>0</v>
      </c>
      <c r="H16" s="30">
        <f>ROUND(E16-G16,2)</f>
        <v>18.32</v>
      </c>
    </row>
    <row r="17" spans="1:8" x14ac:dyDescent="0.25">
      <c r="A17" s="14" t="s">
        <v>22</v>
      </c>
      <c r="B17" s="14" t="s">
        <v>21</v>
      </c>
      <c r="C17" s="15">
        <v>26.3</v>
      </c>
      <c r="D17" s="14">
        <v>1</v>
      </c>
      <c r="E17" s="30">
        <f>ROUND(C17*D17,2)</f>
        <v>26.3</v>
      </c>
      <c r="F17" s="16">
        <v>0</v>
      </c>
      <c r="G17" s="30">
        <f>ROUND(E17*F17,2)</f>
        <v>0</v>
      </c>
      <c r="H17" s="30">
        <f>ROUND(E17-G17,2)</f>
        <v>26.3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338</v>
      </c>
      <c r="B19" s="14" t="s">
        <v>18</v>
      </c>
      <c r="C19" s="15">
        <v>4.5999999999999996</v>
      </c>
      <c r="D19" s="14">
        <v>1.6</v>
      </c>
      <c r="E19" s="30">
        <f>ROUND(C19*D19,2)</f>
        <v>7.36</v>
      </c>
      <c r="F19" s="16">
        <v>0</v>
      </c>
      <c r="G19" s="30">
        <f>ROUND(E19*F19,2)</f>
        <v>0</v>
      </c>
      <c r="H19" s="30">
        <f>ROUND(E19-G19,2)</f>
        <v>7.36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64</v>
      </c>
      <c r="E21" s="30">
        <f t="shared" ref="E21:E27" si="0">ROUND(C21*D21,2)</f>
        <v>7.04</v>
      </c>
      <c r="F21" s="16">
        <v>0</v>
      </c>
      <c r="G21" s="30">
        <f t="shared" ref="G21:G27" si="1">ROUND(E21*F21,2)</f>
        <v>0</v>
      </c>
      <c r="H21" s="30">
        <f t="shared" ref="H21:H27" si="2">ROUND(E21-G21,2)</f>
        <v>7.04</v>
      </c>
    </row>
    <row r="22" spans="1:8" x14ac:dyDescent="0.25">
      <c r="A22" s="14" t="s">
        <v>104</v>
      </c>
      <c r="B22" s="14" t="s">
        <v>26</v>
      </c>
      <c r="C22" s="15">
        <v>12.73</v>
      </c>
      <c r="D22" s="14">
        <v>1</v>
      </c>
      <c r="E22" s="30">
        <f t="shared" si="0"/>
        <v>12.73</v>
      </c>
      <c r="F22" s="16">
        <v>0</v>
      </c>
      <c r="G22" s="30">
        <f t="shared" si="1"/>
        <v>0</v>
      </c>
      <c r="H22" s="30">
        <f t="shared" si="2"/>
        <v>12.73</v>
      </c>
    </row>
    <row r="23" spans="1:8" x14ac:dyDescent="0.25">
      <c r="A23" s="14" t="s">
        <v>228</v>
      </c>
      <c r="B23" s="14" t="s">
        <v>18</v>
      </c>
      <c r="C23" s="15">
        <v>6.5</v>
      </c>
      <c r="D23" s="14">
        <v>3.5</v>
      </c>
      <c r="E23" s="30">
        <f t="shared" si="0"/>
        <v>22.75</v>
      </c>
      <c r="F23" s="16">
        <v>0</v>
      </c>
      <c r="G23" s="30">
        <f t="shared" si="1"/>
        <v>0</v>
      </c>
      <c r="H23" s="30">
        <f t="shared" si="2"/>
        <v>22.75</v>
      </c>
    </row>
    <row r="24" spans="1:8" x14ac:dyDescent="0.25">
      <c r="A24" s="14" t="s">
        <v>105</v>
      </c>
      <c r="B24" s="14" t="s">
        <v>18</v>
      </c>
      <c r="C24" s="15">
        <v>0.19</v>
      </c>
      <c r="D24" s="14">
        <v>96</v>
      </c>
      <c r="E24" s="30">
        <f t="shared" si="0"/>
        <v>18.239999999999998</v>
      </c>
      <c r="F24" s="16">
        <v>0</v>
      </c>
      <c r="G24" s="30">
        <f t="shared" si="1"/>
        <v>0</v>
      </c>
      <c r="H24" s="30">
        <f t="shared" si="2"/>
        <v>18.239999999999998</v>
      </c>
    </row>
    <row r="25" spans="1:8" x14ac:dyDescent="0.25">
      <c r="A25" s="14" t="s">
        <v>141</v>
      </c>
      <c r="B25" s="14" t="s">
        <v>26</v>
      </c>
      <c r="C25" s="15">
        <v>10.45</v>
      </c>
      <c r="D25" s="14">
        <v>2</v>
      </c>
      <c r="E25" s="30">
        <f t="shared" si="0"/>
        <v>20.9</v>
      </c>
      <c r="F25" s="16">
        <v>0</v>
      </c>
      <c r="G25" s="30">
        <f t="shared" si="1"/>
        <v>0</v>
      </c>
      <c r="H25" s="30">
        <f t="shared" si="2"/>
        <v>20.9</v>
      </c>
    </row>
    <row r="26" spans="1:8" x14ac:dyDescent="0.25">
      <c r="A26" s="14" t="s">
        <v>425</v>
      </c>
      <c r="B26" s="14" t="s">
        <v>26</v>
      </c>
      <c r="C26" s="15">
        <v>3.49</v>
      </c>
      <c r="D26" s="14">
        <v>3.5</v>
      </c>
      <c r="E26" s="30">
        <f t="shared" si="0"/>
        <v>12.22</v>
      </c>
      <c r="F26" s="16">
        <v>0</v>
      </c>
      <c r="G26" s="30">
        <f t="shared" si="1"/>
        <v>0</v>
      </c>
      <c r="H26" s="30">
        <f t="shared" si="2"/>
        <v>12.22</v>
      </c>
    </row>
    <row r="27" spans="1:8" x14ac:dyDescent="0.25">
      <c r="A27" s="14" t="s">
        <v>74</v>
      </c>
      <c r="B27" s="14" t="s">
        <v>26</v>
      </c>
      <c r="C27" s="15">
        <v>10.02</v>
      </c>
      <c r="D27" s="14">
        <v>1</v>
      </c>
      <c r="E27" s="30">
        <f t="shared" si="0"/>
        <v>10.02</v>
      </c>
      <c r="F27" s="16">
        <v>0</v>
      </c>
      <c r="G27" s="30">
        <f t="shared" si="1"/>
        <v>0</v>
      </c>
      <c r="H27" s="30">
        <f t="shared" si="2"/>
        <v>10.02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229</v>
      </c>
      <c r="B29" s="14" t="s">
        <v>18</v>
      </c>
      <c r="C29" s="15">
        <v>1.7</v>
      </c>
      <c r="D29" s="14">
        <v>1</v>
      </c>
      <c r="E29" s="30">
        <f>ROUND(C29*D29,2)</f>
        <v>1.7</v>
      </c>
      <c r="F29" s="16">
        <v>0</v>
      </c>
      <c r="G29" s="30">
        <f>ROUND(E29*F29,2)</f>
        <v>0</v>
      </c>
      <c r="H29" s="30">
        <f>ROUND(E29-G29,2)</f>
        <v>1.7</v>
      </c>
    </row>
    <row r="30" spans="1:8" x14ac:dyDescent="0.25">
      <c r="A30" s="14" t="s">
        <v>110</v>
      </c>
      <c r="B30" s="14" t="s">
        <v>18</v>
      </c>
      <c r="C30" s="15">
        <v>0.86</v>
      </c>
      <c r="D30" s="14">
        <v>1.05</v>
      </c>
      <c r="E30" s="30">
        <f>ROUND(C30*D30,2)</f>
        <v>0.9</v>
      </c>
      <c r="F30" s="16">
        <v>0</v>
      </c>
      <c r="G30" s="30">
        <f>ROUND(E30*F30,2)</f>
        <v>0</v>
      </c>
      <c r="H30" s="30">
        <f>ROUND(E30-G30,2)</f>
        <v>0.9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339</v>
      </c>
      <c r="B32" s="14" t="s">
        <v>29</v>
      </c>
      <c r="C32" s="15">
        <v>1.2</v>
      </c>
      <c r="D32" s="14">
        <v>50</v>
      </c>
      <c r="E32" s="30">
        <f>ROUND(C32*D32,2)</f>
        <v>60</v>
      </c>
      <c r="F32" s="16">
        <v>0</v>
      </c>
      <c r="G32" s="30">
        <f>ROUND(E32*F32,2)</f>
        <v>0</v>
      </c>
      <c r="H32" s="30">
        <f>ROUND(E32-G32,2)</f>
        <v>60</v>
      </c>
    </row>
    <row r="33" spans="1:8" x14ac:dyDescent="0.25">
      <c r="A33" s="13" t="s">
        <v>114</v>
      </c>
      <c r="C33" s="30"/>
      <c r="E33" s="30"/>
    </row>
    <row r="34" spans="1:8" x14ac:dyDescent="0.25">
      <c r="A34" s="14" t="s">
        <v>115</v>
      </c>
      <c r="B34" s="14" t="s">
        <v>26</v>
      </c>
      <c r="C34" s="15">
        <v>3.3</v>
      </c>
      <c r="D34" s="14">
        <v>1.45</v>
      </c>
      <c r="E34" s="30">
        <f>ROUND(C34*D34,2)</f>
        <v>4.79</v>
      </c>
      <c r="F34" s="16">
        <v>0</v>
      </c>
      <c r="G34" s="30">
        <f>ROUND(E34*F34,2)</f>
        <v>0</v>
      </c>
      <c r="H34" s="30">
        <f>ROUND(E34-G34,2)</f>
        <v>4.79</v>
      </c>
    </row>
    <row r="35" spans="1:8" x14ac:dyDescent="0.25">
      <c r="A35" s="13" t="s">
        <v>61</v>
      </c>
      <c r="C35" s="30"/>
      <c r="E35" s="30"/>
    </row>
    <row r="36" spans="1:8" x14ac:dyDescent="0.25">
      <c r="A36" s="14" t="s">
        <v>62</v>
      </c>
      <c r="B36" s="14" t="s">
        <v>48</v>
      </c>
      <c r="C36" s="15">
        <v>7.5</v>
      </c>
      <c r="D36" s="14">
        <v>1</v>
      </c>
      <c r="E36" s="30">
        <f>ROUND(C36*D36,2)</f>
        <v>7.5</v>
      </c>
      <c r="F36" s="16">
        <v>0</v>
      </c>
      <c r="G36" s="30">
        <f>ROUND(E36*F36,2)</f>
        <v>0</v>
      </c>
      <c r="H36" s="30">
        <f>ROUND(E36-G36,2)</f>
        <v>7.5</v>
      </c>
    </row>
    <row r="37" spans="1:8" x14ac:dyDescent="0.25">
      <c r="A37" s="13" t="s">
        <v>132</v>
      </c>
      <c r="C37" s="30"/>
      <c r="E37" s="30"/>
    </row>
    <row r="38" spans="1:8" x14ac:dyDescent="0.25">
      <c r="A38" s="14" t="s">
        <v>146</v>
      </c>
      <c r="B38" s="14" t="s">
        <v>125</v>
      </c>
      <c r="C38" s="15">
        <v>0.27</v>
      </c>
      <c r="D38" s="14">
        <f>D7</f>
        <v>40</v>
      </c>
      <c r="E38" s="30">
        <f>ROUND(C38*D38,2)</f>
        <v>10.8</v>
      </c>
      <c r="F38" s="16">
        <v>0</v>
      </c>
      <c r="G38" s="30">
        <f>ROUND(E38*F38,2)</f>
        <v>0</v>
      </c>
      <c r="H38" s="30">
        <f>ROUND(E38-G38,2)</f>
        <v>10.8</v>
      </c>
    </row>
    <row r="39" spans="1:8" x14ac:dyDescent="0.25">
      <c r="A39" s="13" t="s">
        <v>34</v>
      </c>
      <c r="C39" s="30"/>
      <c r="E39" s="30"/>
    </row>
    <row r="40" spans="1:8" x14ac:dyDescent="0.25">
      <c r="A40" s="14" t="s">
        <v>35</v>
      </c>
      <c r="B40" s="14" t="s">
        <v>36</v>
      </c>
      <c r="C40" s="15">
        <v>59</v>
      </c>
      <c r="D40" s="14">
        <v>0.33300000000000002</v>
      </c>
      <c r="E40" s="30">
        <f>ROUND(C40*D40,2)</f>
        <v>19.649999999999999</v>
      </c>
      <c r="F40" s="16">
        <v>0</v>
      </c>
      <c r="G40" s="30">
        <f>ROUND(E40*F40,2)</f>
        <v>0</v>
      </c>
      <c r="H40" s="30">
        <f>ROUND(E40-G40,2)</f>
        <v>19.649999999999999</v>
      </c>
    </row>
    <row r="41" spans="1:8" x14ac:dyDescent="0.25">
      <c r="A41" s="13" t="s">
        <v>116</v>
      </c>
      <c r="C41" s="30"/>
      <c r="E41" s="30"/>
    </row>
    <row r="42" spans="1:8" x14ac:dyDescent="0.25">
      <c r="A42" s="14" t="s">
        <v>147</v>
      </c>
      <c r="B42" s="14" t="s">
        <v>48</v>
      </c>
      <c r="C42" s="15">
        <v>6.5</v>
      </c>
      <c r="D42" s="14">
        <v>1</v>
      </c>
      <c r="E42" s="30">
        <f>ROUND(C42*D42,2)</f>
        <v>6.5</v>
      </c>
      <c r="F42" s="16">
        <v>0</v>
      </c>
      <c r="G42" s="30">
        <f>ROUND(E42*F42,2)</f>
        <v>0</v>
      </c>
      <c r="H42" s="30">
        <f>ROUND(E42-G42,2)</f>
        <v>6.5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15.27</v>
      </c>
      <c r="D46" s="14">
        <v>0.38179999999999997</v>
      </c>
      <c r="E46" s="30">
        <f>ROUND(C46*D46,2)</f>
        <v>5.83</v>
      </c>
      <c r="F46" s="16">
        <v>0</v>
      </c>
      <c r="G46" s="30">
        <f>ROUND(E46*F46,2)</f>
        <v>0</v>
      </c>
      <c r="H46" s="30">
        <f>ROUND(E46-G46,2)</f>
        <v>5.83</v>
      </c>
    </row>
    <row r="47" spans="1:8" x14ac:dyDescent="0.25">
      <c r="A47" s="14" t="s">
        <v>135</v>
      </c>
      <c r="B47" s="14" t="s">
        <v>39</v>
      </c>
      <c r="C47" s="15">
        <v>15.27</v>
      </c>
      <c r="D47" s="14">
        <v>0.1022</v>
      </c>
      <c r="E47" s="30">
        <f>ROUND(C47*D47,2)</f>
        <v>1.56</v>
      </c>
      <c r="F47" s="16">
        <v>0</v>
      </c>
      <c r="G47" s="30">
        <f>ROUND(E47*F47,2)</f>
        <v>0</v>
      </c>
      <c r="H47" s="30">
        <f>ROUND(E47-G47,2)</f>
        <v>1.56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0.12130000000000001</v>
      </c>
      <c r="E49" s="30">
        <f>ROUND(C49*D49,2)</f>
        <v>1.1000000000000001</v>
      </c>
      <c r="F49" s="16">
        <v>0</v>
      </c>
      <c r="G49" s="30">
        <f>ROUND(E49*F49,2)</f>
        <v>0</v>
      </c>
      <c r="H49" s="30">
        <f>ROUND(E49-G49,2)</f>
        <v>1.1000000000000001</v>
      </c>
    </row>
    <row r="50" spans="1:8" x14ac:dyDescent="0.25">
      <c r="A50" s="14" t="s">
        <v>44</v>
      </c>
      <c r="B50" s="14" t="s">
        <v>39</v>
      </c>
      <c r="C50" s="15">
        <v>15.25</v>
      </c>
      <c r="D50" s="14">
        <v>0.4355</v>
      </c>
      <c r="E50" s="30">
        <f>ROUND(C50*D50,2)</f>
        <v>6.64</v>
      </c>
      <c r="F50" s="16">
        <v>0</v>
      </c>
      <c r="G50" s="30">
        <f>ROUND(E50*F50,2)</f>
        <v>0</v>
      </c>
      <c r="H50" s="30">
        <f>ROUND(E50-G50,2)</f>
        <v>6.64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2.36</v>
      </c>
      <c r="D52" s="14">
        <v>5.8952</v>
      </c>
      <c r="E52" s="30">
        <f>ROUND(C52*D52,2)</f>
        <v>13.91</v>
      </c>
      <c r="F52" s="16">
        <v>0</v>
      </c>
      <c r="G52" s="30">
        <f>ROUND(E52*F52,2)</f>
        <v>0</v>
      </c>
      <c r="H52" s="30">
        <f>ROUND(E52-G52,2)</f>
        <v>13.91</v>
      </c>
    </row>
    <row r="53" spans="1:8" x14ac:dyDescent="0.25">
      <c r="A53" s="14" t="s">
        <v>135</v>
      </c>
      <c r="B53" s="14" t="s">
        <v>19</v>
      </c>
      <c r="C53" s="15">
        <v>2.36</v>
      </c>
      <c r="D53" s="14">
        <v>1.3935999999999999</v>
      </c>
      <c r="E53" s="30">
        <f>ROUND(C53*D53,2)</f>
        <v>3.29</v>
      </c>
      <c r="F53" s="16">
        <v>0</v>
      </c>
      <c r="G53" s="30">
        <f>ROUND(E53*F53,2)</f>
        <v>0</v>
      </c>
      <c r="H53" s="30">
        <f>ROUND(E53-G53,2)</f>
        <v>3.29</v>
      </c>
    </row>
    <row r="54" spans="1:8" x14ac:dyDescent="0.25">
      <c r="A54" s="13" t="s">
        <v>47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6.9</v>
      </c>
      <c r="D55" s="14">
        <v>1</v>
      </c>
      <c r="E55" s="30">
        <f>ROUND(C55*D55,2)</f>
        <v>6.9</v>
      </c>
      <c r="F55" s="16">
        <v>0</v>
      </c>
      <c r="G55" s="30">
        <f>ROUND(E55*F55,2)</f>
        <v>0</v>
      </c>
      <c r="H55" s="30">
        <f t="shared" ref="H55:H60" si="3">ROUND(E55-G55,2)</f>
        <v>6.9</v>
      </c>
    </row>
    <row r="56" spans="1:8" x14ac:dyDescent="0.25">
      <c r="A56" s="14" t="s">
        <v>38</v>
      </c>
      <c r="B56" s="14" t="s">
        <v>48</v>
      </c>
      <c r="C56" s="15">
        <v>3.87</v>
      </c>
      <c r="D56" s="14">
        <v>1</v>
      </c>
      <c r="E56" s="30">
        <f>ROUND(C56*D56,2)</f>
        <v>3.87</v>
      </c>
      <c r="F56" s="16">
        <v>0</v>
      </c>
      <c r="G56" s="30">
        <f>ROUND(E56*F56,2)</f>
        <v>0</v>
      </c>
      <c r="H56" s="30">
        <f t="shared" si="3"/>
        <v>3.87</v>
      </c>
    </row>
    <row r="57" spans="1:8" x14ac:dyDescent="0.25">
      <c r="A57" s="14" t="s">
        <v>135</v>
      </c>
      <c r="B57" s="14" t="s">
        <v>48</v>
      </c>
      <c r="C57" s="15">
        <v>4.16</v>
      </c>
      <c r="D57" s="14">
        <v>1</v>
      </c>
      <c r="E57" s="30">
        <f>ROUND(C57*D57,2)</f>
        <v>4.16</v>
      </c>
      <c r="F57" s="16">
        <v>0</v>
      </c>
      <c r="G57" s="30">
        <f>ROUND(E57*F57,2)</f>
        <v>0</v>
      </c>
      <c r="H57" s="30">
        <f t="shared" si="3"/>
        <v>4.16</v>
      </c>
    </row>
    <row r="58" spans="1:8" x14ac:dyDescent="0.25">
      <c r="A58" s="9" t="s">
        <v>49</v>
      </c>
      <c r="B58" s="9" t="s">
        <v>48</v>
      </c>
      <c r="C58" s="10">
        <v>5.08</v>
      </c>
      <c r="D58" s="9">
        <v>1</v>
      </c>
      <c r="E58" s="28">
        <f>ROUND(C58*D58,2)</f>
        <v>5.08</v>
      </c>
      <c r="F58" s="11">
        <v>0</v>
      </c>
      <c r="G58" s="28">
        <f>ROUND(E58*F58,2)</f>
        <v>0</v>
      </c>
      <c r="H58" s="28">
        <f t="shared" si="3"/>
        <v>5.08</v>
      </c>
    </row>
    <row r="59" spans="1:8" x14ac:dyDescent="0.25">
      <c r="A59" s="7" t="s">
        <v>50</v>
      </c>
      <c r="C59" s="30"/>
      <c r="E59" s="30">
        <f>SUM(E12:E58)</f>
        <v>333.43</v>
      </c>
      <c r="G59" s="12">
        <f>SUM(G12:G58)</f>
        <v>0</v>
      </c>
      <c r="H59" s="12">
        <f t="shared" si="3"/>
        <v>333.43</v>
      </c>
    </row>
    <row r="60" spans="1:8" x14ac:dyDescent="0.25">
      <c r="A60" s="7" t="s">
        <v>51</v>
      </c>
      <c r="C60" s="30"/>
      <c r="E60" s="30">
        <f>+E8-E59</f>
        <v>164.96999999999997</v>
      </c>
      <c r="G60" s="12">
        <f>+G8-G59</f>
        <v>0</v>
      </c>
      <c r="H60" s="12">
        <f t="shared" si="3"/>
        <v>164.97</v>
      </c>
    </row>
    <row r="61" spans="1:8" x14ac:dyDescent="0.25">
      <c r="A61" t="s">
        <v>12</v>
      </c>
      <c r="C61" s="30"/>
      <c r="E61" s="30"/>
    </row>
    <row r="62" spans="1:8" x14ac:dyDescent="0.25">
      <c r="A62" s="7" t="s">
        <v>52</v>
      </c>
      <c r="C62" s="30"/>
      <c r="E62" s="30"/>
    </row>
    <row r="63" spans="1:8" x14ac:dyDescent="0.25">
      <c r="A63" s="14" t="s">
        <v>42</v>
      </c>
      <c r="B63" s="14" t="s">
        <v>48</v>
      </c>
      <c r="C63" s="15">
        <v>13.04</v>
      </c>
      <c r="D63" s="14">
        <v>1</v>
      </c>
      <c r="E63" s="30">
        <f>ROUND(C63*D63,2)</f>
        <v>13.04</v>
      </c>
      <c r="F63" s="16">
        <v>0</v>
      </c>
      <c r="G63" s="30">
        <f>ROUND(E63*F63,2)</f>
        <v>0</v>
      </c>
      <c r="H63" s="30">
        <f t="shared" ref="H63:H68" si="4">ROUND(E63-G63,2)</f>
        <v>13.04</v>
      </c>
    </row>
    <row r="64" spans="1:8" x14ac:dyDescent="0.25">
      <c r="A64" s="14" t="s">
        <v>38</v>
      </c>
      <c r="B64" s="14" t="s">
        <v>48</v>
      </c>
      <c r="C64" s="15">
        <v>22.77</v>
      </c>
      <c r="D64" s="14">
        <v>1</v>
      </c>
      <c r="E64" s="30">
        <f>ROUND(C64*D64,2)</f>
        <v>22.77</v>
      </c>
      <c r="F64" s="16">
        <v>0</v>
      </c>
      <c r="G64" s="30">
        <f>ROUND(E64*F64,2)</f>
        <v>0</v>
      </c>
      <c r="H64" s="30">
        <f t="shared" si="4"/>
        <v>22.77</v>
      </c>
    </row>
    <row r="65" spans="1:8" x14ac:dyDescent="0.25">
      <c r="A65" s="9" t="s">
        <v>135</v>
      </c>
      <c r="B65" s="9" t="s">
        <v>48</v>
      </c>
      <c r="C65" s="10">
        <v>15.44</v>
      </c>
      <c r="D65" s="9">
        <v>1</v>
      </c>
      <c r="E65" s="28">
        <f>ROUND(C65*D65,2)</f>
        <v>15.44</v>
      </c>
      <c r="F65" s="11">
        <v>0</v>
      </c>
      <c r="G65" s="28">
        <f>ROUND(E65*F65,2)</f>
        <v>0</v>
      </c>
      <c r="H65" s="28">
        <f t="shared" si="4"/>
        <v>15.44</v>
      </c>
    </row>
    <row r="66" spans="1:8" x14ac:dyDescent="0.25">
      <c r="A66" s="7" t="s">
        <v>53</v>
      </c>
      <c r="C66" s="30"/>
      <c r="E66" s="30">
        <f>SUM(E63:E65)</f>
        <v>51.25</v>
      </c>
      <c r="G66" s="12">
        <f>SUM(G63:G65)</f>
        <v>0</v>
      </c>
      <c r="H66" s="12">
        <f t="shared" si="4"/>
        <v>51.25</v>
      </c>
    </row>
    <row r="67" spans="1:8" x14ac:dyDescent="0.25">
      <c r="A67" s="7" t="s">
        <v>54</v>
      </c>
      <c r="C67" s="30"/>
      <c r="E67" s="30">
        <f>+E59+E66</f>
        <v>384.68</v>
      </c>
      <c r="G67" s="12">
        <f>+G59+G66</f>
        <v>0</v>
      </c>
      <c r="H67" s="12">
        <f t="shared" si="4"/>
        <v>384.68</v>
      </c>
    </row>
    <row r="68" spans="1:8" x14ac:dyDescent="0.25">
      <c r="A68" s="7" t="s">
        <v>55</v>
      </c>
      <c r="C68" s="30"/>
      <c r="E68" s="30">
        <f>+E8-E67</f>
        <v>113.71999999999997</v>
      </c>
      <c r="G68" s="12">
        <f>+G8-G67</f>
        <v>0</v>
      </c>
      <c r="H68" s="12">
        <f t="shared" si="4"/>
        <v>113.72</v>
      </c>
    </row>
    <row r="69" spans="1:8" x14ac:dyDescent="0.25">
      <c r="A69" t="s">
        <v>120</v>
      </c>
      <c r="C69" s="30"/>
      <c r="E69" s="30"/>
    </row>
    <row r="70" spans="1:8" x14ac:dyDescent="0.25">
      <c r="A70" t="s">
        <v>403</v>
      </c>
      <c r="C70" s="30"/>
      <c r="E70" s="30"/>
    </row>
    <row r="71" spans="1:8" x14ac:dyDescent="0.25">
      <c r="C71" s="30"/>
      <c r="E71" s="30"/>
    </row>
    <row r="72" spans="1:8" x14ac:dyDescent="0.25">
      <c r="A72" s="7" t="s">
        <v>121</v>
      </c>
      <c r="C72" s="30"/>
      <c r="E72" s="30"/>
    </row>
    <row r="73" spans="1:8" x14ac:dyDescent="0.25">
      <c r="A73" s="7" t="s">
        <v>122</v>
      </c>
      <c r="C73" s="30"/>
      <c r="E73" s="30"/>
    </row>
    <row r="99" spans="1:5" x14ac:dyDescent="0.25">
      <c r="A99" s="7" t="s">
        <v>50</v>
      </c>
      <c r="E99" s="34">
        <f>VLOOKUP(A99,$A$1:$H$98,5,FALSE)</f>
        <v>333.43</v>
      </c>
    </row>
    <row r="100" spans="1:5" x14ac:dyDescent="0.25">
      <c r="A100" s="7" t="s">
        <v>301</v>
      </c>
      <c r="E100" s="34">
        <f>VLOOKUP(A100,$A$1:$H$98,5,FALSE)</f>
        <v>51.25</v>
      </c>
    </row>
    <row r="101" spans="1:5" x14ac:dyDescent="0.25">
      <c r="A101" s="7" t="s">
        <v>302</v>
      </c>
      <c r="E101" s="34">
        <f t="shared" ref="E101:E102" si="5">VLOOKUP(A101,$A$1:$H$98,5,FALSE)</f>
        <v>384.68</v>
      </c>
    </row>
    <row r="102" spans="1:5" x14ac:dyDescent="0.25">
      <c r="A102" s="7" t="s">
        <v>55</v>
      </c>
      <c r="E102" s="34">
        <f t="shared" si="5"/>
        <v>113.71999999999997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113.71999999999997</v>
      </c>
      <c r="E105" s="34">
        <f>E102</f>
        <v>113.71999999999997</v>
      </c>
    </row>
    <row r="106" spans="1:5" x14ac:dyDescent="0.25">
      <c r="A106">
        <f>A107-Calculator!$B$15</f>
        <v>205</v>
      </c>
      <c r="B106">
        <f t="dataTable" ref="B106:B112" dt2D="0" dtr="0" r1="D7" ca="1"/>
        <v>2125.0700000000002</v>
      </c>
      <c r="D106">
        <f>D107-Calculator!$B$27</f>
        <v>145</v>
      </c>
      <c r="E106">
        <f t="dataTable" ref="E106:E112" dt2D="0" dtr="0" r1="D7"/>
        <v>1393.67</v>
      </c>
    </row>
    <row r="107" spans="1:5" x14ac:dyDescent="0.25">
      <c r="A107">
        <f>A108-Calculator!$B$15</f>
        <v>210</v>
      </c>
      <c r="B107">
        <v>2186.02</v>
      </c>
      <c r="D107">
        <f>D108-Calculator!$B$27</f>
        <v>150</v>
      </c>
      <c r="E107">
        <v>1454.62</v>
      </c>
    </row>
    <row r="108" spans="1:5" x14ac:dyDescent="0.25">
      <c r="A108">
        <f>A109-Calculator!$B$15</f>
        <v>215</v>
      </c>
      <c r="B108">
        <v>2246.9700000000003</v>
      </c>
      <c r="D108">
        <f>D109-Calculator!$B$27</f>
        <v>155</v>
      </c>
      <c r="E108">
        <v>1515.57</v>
      </c>
    </row>
    <row r="109" spans="1:5" x14ac:dyDescent="0.25">
      <c r="A109">
        <f>Calculator!B10</f>
        <v>220</v>
      </c>
      <c r="B109">
        <v>2307.92</v>
      </c>
      <c r="D109">
        <f>Calculator!B22</f>
        <v>160</v>
      </c>
      <c r="E109">
        <v>1576.52</v>
      </c>
    </row>
    <row r="110" spans="1:5" x14ac:dyDescent="0.25">
      <c r="A110">
        <f>A109+Calculator!$B$15</f>
        <v>225</v>
      </c>
      <c r="B110">
        <v>2368.87</v>
      </c>
      <c r="D110">
        <f>D109+Calculator!$B$27</f>
        <v>165</v>
      </c>
      <c r="E110">
        <v>1637.47</v>
      </c>
    </row>
    <row r="111" spans="1:5" x14ac:dyDescent="0.25">
      <c r="A111">
        <f>A110+Calculator!$B$15</f>
        <v>230</v>
      </c>
      <c r="B111">
        <v>2429.8200000000002</v>
      </c>
      <c r="D111">
        <f>D110+Calculator!$B$27</f>
        <v>170</v>
      </c>
      <c r="E111">
        <v>1698.4199999999998</v>
      </c>
    </row>
    <row r="112" spans="1:5" x14ac:dyDescent="0.25">
      <c r="A112">
        <f>A111+Calculator!$B$15</f>
        <v>235</v>
      </c>
      <c r="B112">
        <v>2490.77</v>
      </c>
      <c r="D112">
        <f>D111+Calculator!$B$27</f>
        <v>175</v>
      </c>
      <c r="E112">
        <v>1759.37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8A74-2327-4C0B-B2BB-64790180D0F8}">
  <dimension ref="A1:H112"/>
  <sheetViews>
    <sheetView topLeftCell="A91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IF(Calculator!B7="Soybeans",Calculator!B10,IF(Calculator!B19="Soybeans",Calculator!B22,25))</f>
        <v>25</v>
      </c>
      <c r="E7" s="28">
        <f>ROUND(C7*D7,2)</f>
        <v>311.5</v>
      </c>
      <c r="F7" s="11">
        <v>0</v>
      </c>
      <c r="G7" s="28">
        <f>ROUND(E7*F7,2)</f>
        <v>0</v>
      </c>
      <c r="H7" s="28">
        <f>ROUND(E7-G7,2)</f>
        <v>311.5</v>
      </c>
    </row>
    <row r="8" spans="1:8" x14ac:dyDescent="0.25">
      <c r="A8" s="7" t="s">
        <v>11</v>
      </c>
      <c r="C8" s="30"/>
      <c r="E8" s="30">
        <f>SUM(E7:E7)</f>
        <v>311.5</v>
      </c>
      <c r="G8" s="12">
        <f>SUM(G7:G7)</f>
        <v>0</v>
      </c>
      <c r="H8" s="12">
        <f>ROUND(E8-G8,2)</f>
        <v>311.5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3</v>
      </c>
      <c r="E12" s="30">
        <f>ROUND(C12*D12,2)</f>
        <v>21</v>
      </c>
      <c r="F12" s="16">
        <v>0</v>
      </c>
      <c r="G12" s="30">
        <f>ROUND(E12*F12,2)</f>
        <v>0</v>
      </c>
      <c r="H12" s="30">
        <f>ROUND(E12-G12,2)</f>
        <v>21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126</v>
      </c>
      <c r="B14" s="14" t="s">
        <v>21</v>
      </c>
      <c r="C14" s="15">
        <v>27.75</v>
      </c>
      <c r="D14" s="14">
        <v>0.87</v>
      </c>
      <c r="E14" s="30">
        <f>ROUND(C14*D14,2)</f>
        <v>24.14</v>
      </c>
      <c r="F14" s="16">
        <v>0</v>
      </c>
      <c r="G14" s="30">
        <f>ROUND(E14*F14,2)</f>
        <v>0</v>
      </c>
      <c r="H14" s="30">
        <f>ROUND(E14-G14,2)</f>
        <v>24.14</v>
      </c>
    </row>
    <row r="15" spans="1:8" x14ac:dyDescent="0.25">
      <c r="A15" s="14" t="s">
        <v>22</v>
      </c>
      <c r="B15" s="14" t="s">
        <v>21</v>
      </c>
      <c r="C15" s="15">
        <v>26.3</v>
      </c>
      <c r="D15" s="14">
        <v>1.33</v>
      </c>
      <c r="E15" s="30">
        <f>ROUND(C15*D15,2)</f>
        <v>34.979999999999997</v>
      </c>
      <c r="F15" s="16">
        <v>0</v>
      </c>
      <c r="G15" s="30">
        <f>ROUND(E15*F15,2)</f>
        <v>0</v>
      </c>
      <c r="H15" s="30">
        <f>ROUND(E15-G15,2)</f>
        <v>34.979999999999997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338</v>
      </c>
      <c r="B17" s="14" t="s">
        <v>18</v>
      </c>
      <c r="C17" s="15">
        <v>4.5999999999999996</v>
      </c>
      <c r="D17" s="14">
        <v>1.6</v>
      </c>
      <c r="E17" s="30">
        <f>ROUND(C17*D17,2)</f>
        <v>7.36</v>
      </c>
      <c r="F17" s="16">
        <v>0</v>
      </c>
      <c r="G17" s="30">
        <f>ROUND(E17*F17,2)</f>
        <v>0</v>
      </c>
      <c r="H17" s="30">
        <f>ROUND(E17-G17,2)</f>
        <v>7.36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141</v>
      </c>
      <c r="B19" s="14" t="s">
        <v>26</v>
      </c>
      <c r="C19" s="15">
        <v>10.45</v>
      </c>
      <c r="D19" s="14">
        <v>2</v>
      </c>
      <c r="E19" s="30">
        <f>ROUND(C19*D19,2)</f>
        <v>20.9</v>
      </c>
      <c r="F19" s="16">
        <v>0</v>
      </c>
      <c r="G19" s="30">
        <f>ROUND(E19*F19,2)</f>
        <v>0</v>
      </c>
      <c r="H19" s="30">
        <f>ROUND(E19-G19,2)</f>
        <v>20.9</v>
      </c>
    </row>
    <row r="20" spans="1:8" x14ac:dyDescent="0.25">
      <c r="A20" s="14" t="s">
        <v>105</v>
      </c>
      <c r="B20" s="14" t="s">
        <v>18</v>
      </c>
      <c r="C20" s="15">
        <v>0.19</v>
      </c>
      <c r="D20" s="14">
        <v>48</v>
      </c>
      <c r="E20" s="30">
        <f>ROUND(C20*D20,2)</f>
        <v>9.1199999999999992</v>
      </c>
      <c r="F20" s="16">
        <v>0</v>
      </c>
      <c r="G20" s="30">
        <f>ROUND(E20*F20,2)</f>
        <v>0</v>
      </c>
      <c r="H20" s="30">
        <f>ROUND(E20-G20,2)</f>
        <v>9.1199999999999992</v>
      </c>
    </row>
    <row r="21" spans="1:8" x14ac:dyDescent="0.25">
      <c r="A21" s="14" t="s">
        <v>425</v>
      </c>
      <c r="B21" s="14" t="s">
        <v>26</v>
      </c>
      <c r="C21" s="15">
        <v>3.49</v>
      </c>
      <c r="D21" s="14">
        <v>3.5</v>
      </c>
      <c r="E21" s="30">
        <f>ROUND(C21*D21,2)</f>
        <v>12.22</v>
      </c>
      <c r="F21" s="16">
        <v>0</v>
      </c>
      <c r="G21" s="30">
        <f>ROUND(E21*F21,2)</f>
        <v>0</v>
      </c>
      <c r="H21" s="30">
        <f>ROUND(E21-G21,2)</f>
        <v>12.22</v>
      </c>
    </row>
    <row r="22" spans="1:8" x14ac:dyDescent="0.25">
      <c r="A22" s="14" t="s">
        <v>74</v>
      </c>
      <c r="B22" s="14" t="s">
        <v>26</v>
      </c>
      <c r="C22" s="15">
        <v>10.02</v>
      </c>
      <c r="D22" s="14">
        <v>1</v>
      </c>
      <c r="E22" s="30">
        <f>ROUND(C22*D22,2)</f>
        <v>10.02</v>
      </c>
      <c r="F22" s="16">
        <v>0</v>
      </c>
      <c r="G22" s="30">
        <f>ROUND(E22*F22,2)</f>
        <v>0</v>
      </c>
      <c r="H22" s="30">
        <f>ROUND(E22-G22,2)</f>
        <v>10.02</v>
      </c>
    </row>
    <row r="23" spans="1:8" x14ac:dyDescent="0.25">
      <c r="A23" s="13" t="s">
        <v>27</v>
      </c>
      <c r="C23" s="30"/>
      <c r="E23" s="30"/>
    </row>
    <row r="24" spans="1:8" x14ac:dyDescent="0.25">
      <c r="A24" s="14" t="s">
        <v>143</v>
      </c>
      <c r="B24" s="14" t="s">
        <v>29</v>
      </c>
      <c r="C24" s="15">
        <v>8.58</v>
      </c>
      <c r="D24" s="14">
        <v>0.75</v>
      </c>
      <c r="E24" s="30">
        <f>ROUND(C24*D24,2)</f>
        <v>6.44</v>
      </c>
      <c r="F24" s="16">
        <v>0</v>
      </c>
      <c r="G24" s="30">
        <f>ROUND(E24*F24,2)</f>
        <v>0</v>
      </c>
      <c r="H24" s="30">
        <f>ROUND(E24-G24,2)</f>
        <v>6.44</v>
      </c>
    </row>
    <row r="25" spans="1:8" x14ac:dyDescent="0.25">
      <c r="A25" s="14" t="s">
        <v>225</v>
      </c>
      <c r="B25" s="14" t="s">
        <v>226</v>
      </c>
      <c r="C25" s="15">
        <v>1.1200000000000001</v>
      </c>
      <c r="D25" s="14">
        <v>14</v>
      </c>
      <c r="E25" s="30">
        <f>ROUND(C25*D25,2)</f>
        <v>15.68</v>
      </c>
      <c r="F25" s="16">
        <v>0</v>
      </c>
      <c r="G25" s="30">
        <f>ROUND(E25*F25,2)</f>
        <v>0</v>
      </c>
      <c r="H25" s="30">
        <f>ROUND(E25-G25,2)</f>
        <v>15.68</v>
      </c>
    </row>
    <row r="26" spans="1:8" x14ac:dyDescent="0.25">
      <c r="A26" s="14" t="s">
        <v>110</v>
      </c>
      <c r="B26" s="14" t="s">
        <v>18</v>
      </c>
      <c r="C26" s="15">
        <v>0.86</v>
      </c>
      <c r="D26" s="14">
        <v>6.4</v>
      </c>
      <c r="E26" s="30">
        <f>ROUND(C26*D26,2)</f>
        <v>5.5</v>
      </c>
      <c r="F26" s="16">
        <v>0</v>
      </c>
      <c r="G26" s="30">
        <f>ROUND(E26*F26,2)</f>
        <v>0</v>
      </c>
      <c r="H26" s="30">
        <f>ROUND(E26-G26,2)</f>
        <v>5.5</v>
      </c>
    </row>
    <row r="27" spans="1:8" x14ac:dyDescent="0.25">
      <c r="A27" s="14" t="s">
        <v>144</v>
      </c>
      <c r="B27" s="14" t="s">
        <v>48</v>
      </c>
      <c r="C27" s="15">
        <v>8</v>
      </c>
      <c r="D27" s="14">
        <v>1</v>
      </c>
      <c r="E27" s="30">
        <f>ROUND(C27*D27,2)</f>
        <v>8</v>
      </c>
      <c r="F27" s="16">
        <v>0</v>
      </c>
      <c r="G27" s="30">
        <f>ROUND(E27*F27,2)</f>
        <v>0</v>
      </c>
      <c r="H27" s="30">
        <f>ROUND(E27-G27,2)</f>
        <v>8</v>
      </c>
    </row>
    <row r="28" spans="1:8" x14ac:dyDescent="0.25">
      <c r="A28" s="13" t="s">
        <v>33</v>
      </c>
      <c r="C28" s="30"/>
      <c r="E28" s="30"/>
    </row>
    <row r="29" spans="1:8" x14ac:dyDescent="0.25">
      <c r="A29" s="14" t="s">
        <v>339</v>
      </c>
      <c r="B29" s="14" t="s">
        <v>29</v>
      </c>
      <c r="C29" s="15">
        <v>1.2</v>
      </c>
      <c r="D29" s="14">
        <v>50</v>
      </c>
      <c r="E29" s="30">
        <f>ROUND(C29*D29,2)</f>
        <v>60</v>
      </c>
      <c r="F29" s="16">
        <v>0</v>
      </c>
      <c r="G29" s="30">
        <f>ROUND(E29*F29,2)</f>
        <v>0</v>
      </c>
      <c r="H29" s="30">
        <f>ROUND(E29-G29,2)</f>
        <v>60</v>
      </c>
    </row>
    <row r="30" spans="1:8" x14ac:dyDescent="0.25">
      <c r="A30" s="13" t="s">
        <v>114</v>
      </c>
      <c r="C30" s="30"/>
      <c r="E30" s="30"/>
    </row>
    <row r="31" spans="1:8" x14ac:dyDescent="0.25">
      <c r="A31" s="14" t="s">
        <v>115</v>
      </c>
      <c r="B31" s="14" t="s">
        <v>26</v>
      </c>
      <c r="C31" s="15">
        <v>3.3</v>
      </c>
      <c r="D31" s="14">
        <v>0.5</v>
      </c>
      <c r="E31" s="30">
        <f>ROUND(C31*D31,2)</f>
        <v>1.65</v>
      </c>
      <c r="F31" s="16">
        <v>0</v>
      </c>
      <c r="G31" s="30">
        <f>ROUND(E31*F31,2)</f>
        <v>0</v>
      </c>
      <c r="H31" s="30">
        <f>ROUND(E31-G31,2)</f>
        <v>1.65</v>
      </c>
    </row>
    <row r="32" spans="1:8" x14ac:dyDescent="0.25">
      <c r="A32" s="13" t="s">
        <v>61</v>
      </c>
      <c r="C32" s="30"/>
      <c r="E32" s="30"/>
    </row>
    <row r="33" spans="1:8" x14ac:dyDescent="0.25">
      <c r="A33" s="14" t="s">
        <v>62</v>
      </c>
      <c r="B33" s="14" t="s">
        <v>48</v>
      </c>
      <c r="C33" s="15">
        <v>7.5</v>
      </c>
      <c r="D33" s="14">
        <v>1</v>
      </c>
      <c r="E33" s="30">
        <f>ROUND(C33*D33,2)</f>
        <v>7.5</v>
      </c>
      <c r="F33" s="16">
        <v>0</v>
      </c>
      <c r="G33" s="30">
        <f>ROUND(E33*F33,2)</f>
        <v>0</v>
      </c>
      <c r="H33" s="30">
        <f>ROUND(E33-G33,2)</f>
        <v>7.5</v>
      </c>
    </row>
    <row r="34" spans="1:8" x14ac:dyDescent="0.25">
      <c r="A34" s="13" t="s">
        <v>132</v>
      </c>
      <c r="C34" s="30"/>
      <c r="E34" s="30"/>
    </row>
    <row r="35" spans="1:8" x14ac:dyDescent="0.25">
      <c r="A35" s="14" t="s">
        <v>146</v>
      </c>
      <c r="B35" s="14" t="s">
        <v>125</v>
      </c>
      <c r="C35" s="15">
        <v>0.27</v>
      </c>
      <c r="D35" s="14">
        <f>D7</f>
        <v>25</v>
      </c>
      <c r="E35" s="30">
        <f>ROUND(C35*D35,2)</f>
        <v>6.75</v>
      </c>
      <c r="F35" s="16">
        <v>0</v>
      </c>
      <c r="G35" s="30">
        <f>ROUND(E35*F35,2)</f>
        <v>0</v>
      </c>
      <c r="H35" s="30">
        <f>ROUND(E35-G35,2)</f>
        <v>6.75</v>
      </c>
    </row>
    <row r="36" spans="1:8" x14ac:dyDescent="0.25">
      <c r="A36" s="13" t="s">
        <v>34</v>
      </c>
      <c r="C36" s="30"/>
      <c r="E36" s="30"/>
    </row>
    <row r="37" spans="1:8" x14ac:dyDescent="0.25">
      <c r="A37" s="14" t="s">
        <v>35</v>
      </c>
      <c r="B37" s="14" t="s">
        <v>36</v>
      </c>
      <c r="C37" s="15">
        <v>59</v>
      </c>
      <c r="D37" s="14">
        <v>0.33300000000000002</v>
      </c>
      <c r="E37" s="30">
        <f>ROUND(C37*D37,2)</f>
        <v>19.649999999999999</v>
      </c>
      <c r="F37" s="16">
        <v>0</v>
      </c>
      <c r="G37" s="30">
        <f>ROUND(E37*F37,2)</f>
        <v>0</v>
      </c>
      <c r="H37" s="30">
        <f>ROUND(E37-G37,2)</f>
        <v>19.649999999999999</v>
      </c>
    </row>
    <row r="38" spans="1:8" x14ac:dyDescent="0.25">
      <c r="A38" s="13" t="s">
        <v>116</v>
      </c>
      <c r="C38" s="30"/>
      <c r="E38" s="30"/>
    </row>
    <row r="39" spans="1:8" x14ac:dyDescent="0.25">
      <c r="A39" s="14" t="s">
        <v>147</v>
      </c>
      <c r="B39" s="14" t="s">
        <v>48</v>
      </c>
      <c r="C39" s="15">
        <v>6.5</v>
      </c>
      <c r="D39" s="14">
        <v>1</v>
      </c>
      <c r="E39" s="30">
        <f>ROUND(C39*D39,2)</f>
        <v>6.5</v>
      </c>
      <c r="F39" s="16">
        <v>0</v>
      </c>
      <c r="G39" s="30">
        <f>ROUND(E39*F39,2)</f>
        <v>0</v>
      </c>
      <c r="H39" s="30">
        <f>ROUND(E39-G39,2)</f>
        <v>6.5</v>
      </c>
    </row>
    <row r="40" spans="1:8" x14ac:dyDescent="0.25">
      <c r="A40" s="13" t="s">
        <v>148</v>
      </c>
      <c r="C40" s="30"/>
      <c r="E40" s="30"/>
    </row>
    <row r="41" spans="1:8" x14ac:dyDescent="0.25">
      <c r="A41" s="14" t="s">
        <v>149</v>
      </c>
      <c r="B41" s="14" t="s">
        <v>48</v>
      </c>
      <c r="C41" s="15">
        <v>1.55</v>
      </c>
      <c r="D41" s="14">
        <v>1</v>
      </c>
      <c r="E41" s="30">
        <f>ROUND(C41*D41,2)</f>
        <v>1.55</v>
      </c>
      <c r="F41" s="16">
        <v>0</v>
      </c>
      <c r="G41" s="30">
        <f>ROUND(E41*F41,2)</f>
        <v>0</v>
      </c>
      <c r="H41" s="30">
        <f>ROUND(E41-G41,2)</f>
        <v>1.55</v>
      </c>
    </row>
    <row r="42" spans="1:8" x14ac:dyDescent="0.25">
      <c r="A42" s="13" t="s">
        <v>118</v>
      </c>
      <c r="C42" s="30"/>
      <c r="E42" s="30"/>
    </row>
    <row r="43" spans="1:8" x14ac:dyDescent="0.25">
      <c r="A43" s="14" t="s">
        <v>119</v>
      </c>
      <c r="B43" s="14" t="s">
        <v>48</v>
      </c>
      <c r="C43" s="15">
        <v>10</v>
      </c>
      <c r="D43" s="14">
        <v>0.33300000000000002</v>
      </c>
      <c r="E43" s="30">
        <f>ROUND(C43*D43,2)</f>
        <v>3.33</v>
      </c>
      <c r="F43" s="16">
        <v>0</v>
      </c>
      <c r="G43" s="30">
        <f>ROUND(E43*F43,2)</f>
        <v>0</v>
      </c>
      <c r="H43" s="30">
        <f>ROUND(E43-G43,2)</f>
        <v>3.33</v>
      </c>
    </row>
    <row r="44" spans="1:8" x14ac:dyDescent="0.25">
      <c r="A44" s="13" t="s">
        <v>37</v>
      </c>
      <c r="C44" s="30"/>
      <c r="E44" s="30"/>
    </row>
    <row r="45" spans="1:8" x14ac:dyDescent="0.25">
      <c r="A45" s="14" t="s">
        <v>38</v>
      </c>
      <c r="B45" s="14" t="s">
        <v>39</v>
      </c>
      <c r="C45" s="15">
        <v>15.27</v>
      </c>
      <c r="D45" s="14">
        <v>0.1002</v>
      </c>
      <c r="E45" s="30">
        <f>ROUND(C45*D45,2)</f>
        <v>1.53</v>
      </c>
      <c r="F45" s="16">
        <v>0</v>
      </c>
      <c r="G45" s="30">
        <f>ROUND(E45*F45,2)</f>
        <v>0</v>
      </c>
      <c r="H45" s="30">
        <f>ROUND(E45-G45,2)</f>
        <v>1.53</v>
      </c>
    </row>
    <row r="46" spans="1:8" x14ac:dyDescent="0.25">
      <c r="A46" s="14" t="s">
        <v>135</v>
      </c>
      <c r="B46" s="14" t="s">
        <v>39</v>
      </c>
      <c r="C46" s="15">
        <v>15.27</v>
      </c>
      <c r="D46" s="14">
        <v>0.1022</v>
      </c>
      <c r="E46" s="30">
        <f>ROUND(C46*D46,2)</f>
        <v>1.56</v>
      </c>
      <c r="F46" s="16">
        <v>0</v>
      </c>
      <c r="G46" s="30">
        <f>ROUND(E46*F46,2)</f>
        <v>0</v>
      </c>
      <c r="H46" s="30">
        <f>ROUND(E46-G46,2)</f>
        <v>1.56</v>
      </c>
    </row>
    <row r="47" spans="1:8" x14ac:dyDescent="0.25">
      <c r="A47" s="13" t="s">
        <v>43</v>
      </c>
      <c r="C47" s="30"/>
      <c r="E47" s="30"/>
    </row>
    <row r="48" spans="1:8" x14ac:dyDescent="0.25">
      <c r="A48" s="14" t="s">
        <v>42</v>
      </c>
      <c r="B48" s="14" t="s">
        <v>39</v>
      </c>
      <c r="C48" s="15">
        <v>9.06</v>
      </c>
      <c r="D48" s="14">
        <v>6.4899999999999999E-2</v>
      </c>
      <c r="E48" s="30">
        <f>ROUND(C48*D48,2)</f>
        <v>0.59</v>
      </c>
      <c r="F48" s="16">
        <v>0</v>
      </c>
      <c r="G48" s="30">
        <f>ROUND(E48*F48,2)</f>
        <v>0</v>
      </c>
      <c r="H48" s="30">
        <f>ROUND(E48-G48,2)</f>
        <v>0.59</v>
      </c>
    </row>
    <row r="49" spans="1:8" x14ac:dyDescent="0.25">
      <c r="A49" s="14" t="s">
        <v>44</v>
      </c>
      <c r="B49" s="14" t="s">
        <v>39</v>
      </c>
      <c r="C49" s="15">
        <v>15.28</v>
      </c>
      <c r="D49" s="14">
        <v>0.1741</v>
      </c>
      <c r="E49" s="30">
        <f>ROUND(C49*D49,2)</f>
        <v>2.66</v>
      </c>
      <c r="F49" s="16">
        <v>0</v>
      </c>
      <c r="G49" s="30">
        <f>ROUND(E49*F49,2)</f>
        <v>0</v>
      </c>
      <c r="H49" s="30">
        <f>ROUND(E49-G49,2)</f>
        <v>2.66</v>
      </c>
    </row>
    <row r="50" spans="1:8" x14ac:dyDescent="0.25">
      <c r="A50" s="13" t="s">
        <v>45</v>
      </c>
      <c r="C50" s="30"/>
      <c r="E50" s="30"/>
    </row>
    <row r="51" spans="1:8" x14ac:dyDescent="0.25">
      <c r="A51" s="14" t="s">
        <v>38</v>
      </c>
      <c r="B51" s="14" t="s">
        <v>19</v>
      </c>
      <c r="C51" s="15">
        <v>2.36</v>
      </c>
      <c r="D51" s="14">
        <v>1.5477000000000001</v>
      </c>
      <c r="E51" s="30">
        <f>ROUND(C51*D51,2)</f>
        <v>3.65</v>
      </c>
      <c r="F51" s="16">
        <v>0</v>
      </c>
      <c r="G51" s="30">
        <f>ROUND(E51*F51,2)</f>
        <v>0</v>
      </c>
      <c r="H51" s="30">
        <f>ROUND(E51-G51,2)</f>
        <v>3.65</v>
      </c>
    </row>
    <row r="52" spans="1:8" x14ac:dyDescent="0.25">
      <c r="A52" s="14" t="s">
        <v>135</v>
      </c>
      <c r="B52" s="14" t="s">
        <v>19</v>
      </c>
      <c r="C52" s="15">
        <v>2.36</v>
      </c>
      <c r="D52" s="14">
        <v>1.3935999999999999</v>
      </c>
      <c r="E52" s="30">
        <f>ROUND(C52*D52,2)</f>
        <v>3.29</v>
      </c>
      <c r="F52" s="16">
        <v>0</v>
      </c>
      <c r="G52" s="30">
        <f>ROUND(E52*F52,2)</f>
        <v>0</v>
      </c>
      <c r="H52" s="30">
        <f>ROUND(E52-G52,2)</f>
        <v>3.29</v>
      </c>
    </row>
    <row r="53" spans="1:8" x14ac:dyDescent="0.25">
      <c r="A53" s="13" t="s">
        <v>47</v>
      </c>
      <c r="C53" s="30"/>
      <c r="E53" s="30"/>
    </row>
    <row r="54" spans="1:8" x14ac:dyDescent="0.25">
      <c r="A54" s="14" t="s">
        <v>42</v>
      </c>
      <c r="B54" s="14" t="s">
        <v>48</v>
      </c>
      <c r="C54" s="15">
        <v>3.8</v>
      </c>
      <c r="D54" s="14">
        <v>1</v>
      </c>
      <c r="E54" s="30">
        <f>ROUND(C54*D54,2)</f>
        <v>3.8</v>
      </c>
      <c r="F54" s="16">
        <v>0</v>
      </c>
      <c r="G54" s="30">
        <f>ROUND(E54*F54,2)</f>
        <v>0</v>
      </c>
      <c r="H54" s="30">
        <f t="shared" ref="H54:H59" si="0">ROUND(E54-G54,2)</f>
        <v>3.8</v>
      </c>
    </row>
    <row r="55" spans="1:8" x14ac:dyDescent="0.25">
      <c r="A55" s="14" t="s">
        <v>38</v>
      </c>
      <c r="B55" s="14" t="s">
        <v>48</v>
      </c>
      <c r="C55" s="15">
        <v>1.02</v>
      </c>
      <c r="D55" s="14">
        <v>1</v>
      </c>
      <c r="E55" s="30">
        <f>ROUND(C55*D55,2)</f>
        <v>1.02</v>
      </c>
      <c r="F55" s="16">
        <v>0</v>
      </c>
      <c r="G55" s="30">
        <f>ROUND(E55*F55,2)</f>
        <v>0</v>
      </c>
      <c r="H55" s="30">
        <f t="shared" si="0"/>
        <v>1.02</v>
      </c>
    </row>
    <row r="56" spans="1:8" x14ac:dyDescent="0.25">
      <c r="A56" s="14" t="s">
        <v>135</v>
      </c>
      <c r="B56" s="14" t="s">
        <v>48</v>
      </c>
      <c r="C56" s="15">
        <v>4.16</v>
      </c>
      <c r="D56" s="14">
        <v>1</v>
      </c>
      <c r="E56" s="30">
        <f>ROUND(C56*D56,2)</f>
        <v>4.16</v>
      </c>
      <c r="F56" s="16">
        <v>0</v>
      </c>
      <c r="G56" s="30">
        <f>ROUND(E56*F56,2)</f>
        <v>0</v>
      </c>
      <c r="H56" s="30">
        <f t="shared" si="0"/>
        <v>4.16</v>
      </c>
    </row>
    <row r="57" spans="1:8" x14ac:dyDescent="0.25">
      <c r="A57" s="9" t="s">
        <v>49</v>
      </c>
      <c r="B57" s="9" t="s">
        <v>48</v>
      </c>
      <c r="C57" s="10">
        <v>5.61</v>
      </c>
      <c r="D57" s="9">
        <v>1</v>
      </c>
      <c r="E57" s="28">
        <f>ROUND(C57*D57,2)</f>
        <v>5.61</v>
      </c>
      <c r="F57" s="11">
        <v>0</v>
      </c>
      <c r="G57" s="28">
        <f>ROUND(E57*F57,2)</f>
        <v>0</v>
      </c>
      <c r="H57" s="28">
        <f t="shared" si="0"/>
        <v>5.61</v>
      </c>
    </row>
    <row r="58" spans="1:8" x14ac:dyDescent="0.25">
      <c r="A58" s="7" t="s">
        <v>50</v>
      </c>
      <c r="C58" s="30"/>
      <c r="E58" s="30">
        <f>SUM(E12:E57)</f>
        <v>310.16000000000003</v>
      </c>
      <c r="G58" s="12">
        <f>SUM(G12:G57)</f>
        <v>0</v>
      </c>
      <c r="H58" s="12">
        <f t="shared" si="0"/>
        <v>310.16000000000003</v>
      </c>
    </row>
    <row r="59" spans="1:8" x14ac:dyDescent="0.25">
      <c r="A59" s="7" t="s">
        <v>51</v>
      </c>
      <c r="C59" s="30"/>
      <c r="E59" s="30">
        <f>+E8-E58</f>
        <v>1.339999999999975</v>
      </c>
      <c r="G59" s="12">
        <f>+G8-G58</f>
        <v>0</v>
      </c>
      <c r="H59" s="12">
        <f t="shared" si="0"/>
        <v>1.34</v>
      </c>
    </row>
    <row r="60" spans="1:8" x14ac:dyDescent="0.25">
      <c r="A60" t="s">
        <v>12</v>
      </c>
      <c r="C60" s="30"/>
      <c r="E60" s="30"/>
    </row>
    <row r="61" spans="1:8" x14ac:dyDescent="0.25">
      <c r="A61" s="7" t="s">
        <v>52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6.2</v>
      </c>
      <c r="D62" s="14">
        <v>1</v>
      </c>
      <c r="E62" s="30">
        <f>ROUND(C62*D62,2)</f>
        <v>6.2</v>
      </c>
      <c r="F62" s="16">
        <v>0</v>
      </c>
      <c r="G62" s="30">
        <f>ROUND(E62*F62,2)</f>
        <v>0</v>
      </c>
      <c r="H62" s="30">
        <f t="shared" ref="H62:H67" si="1">ROUND(E62-G62,2)</f>
        <v>6.2</v>
      </c>
    </row>
    <row r="63" spans="1:8" x14ac:dyDescent="0.25">
      <c r="A63" s="14" t="s">
        <v>38</v>
      </c>
      <c r="B63" s="14" t="s">
        <v>48</v>
      </c>
      <c r="C63" s="15">
        <v>5.98</v>
      </c>
      <c r="D63" s="14">
        <v>1</v>
      </c>
      <c r="E63" s="30">
        <f>ROUND(C63*D63,2)</f>
        <v>5.98</v>
      </c>
      <c r="F63" s="16">
        <v>0</v>
      </c>
      <c r="G63" s="30">
        <f>ROUND(E63*F63,2)</f>
        <v>0</v>
      </c>
      <c r="H63" s="30">
        <f t="shared" si="1"/>
        <v>5.98</v>
      </c>
    </row>
    <row r="64" spans="1:8" x14ac:dyDescent="0.25">
      <c r="A64" s="9" t="s">
        <v>135</v>
      </c>
      <c r="B64" s="9" t="s">
        <v>48</v>
      </c>
      <c r="C64" s="10">
        <v>15.44</v>
      </c>
      <c r="D64" s="9">
        <v>1</v>
      </c>
      <c r="E64" s="28">
        <f>ROUND(C64*D64,2)</f>
        <v>15.44</v>
      </c>
      <c r="F64" s="11">
        <v>0</v>
      </c>
      <c r="G64" s="28">
        <f>ROUND(E64*F64,2)</f>
        <v>0</v>
      </c>
      <c r="H64" s="28">
        <f t="shared" si="1"/>
        <v>15.44</v>
      </c>
    </row>
    <row r="65" spans="1:8" x14ac:dyDescent="0.25">
      <c r="A65" s="7" t="s">
        <v>53</v>
      </c>
      <c r="C65" s="30"/>
      <c r="E65" s="30">
        <f>SUM(E62:E64)</f>
        <v>27.619999999999997</v>
      </c>
      <c r="G65" s="12">
        <f>SUM(G62:G64)</f>
        <v>0</v>
      </c>
      <c r="H65" s="12">
        <f t="shared" si="1"/>
        <v>27.62</v>
      </c>
    </row>
    <row r="66" spans="1:8" x14ac:dyDescent="0.25">
      <c r="A66" s="7" t="s">
        <v>54</v>
      </c>
      <c r="C66" s="30"/>
      <c r="E66" s="30">
        <f>+E58+E65</f>
        <v>337.78000000000003</v>
      </c>
      <c r="G66" s="12">
        <f>+G58+G65</f>
        <v>0</v>
      </c>
      <c r="H66" s="12">
        <f t="shared" si="1"/>
        <v>337.78</v>
      </c>
    </row>
    <row r="67" spans="1:8" x14ac:dyDescent="0.25">
      <c r="A67" s="7" t="s">
        <v>55</v>
      </c>
      <c r="C67" s="30"/>
      <c r="E67" s="30">
        <f>+E8-E66</f>
        <v>-26.28000000000003</v>
      </c>
      <c r="G67" s="12">
        <f>+G8-G66</f>
        <v>0</v>
      </c>
      <c r="H67" s="12">
        <f t="shared" si="1"/>
        <v>-26.28</v>
      </c>
    </row>
    <row r="68" spans="1:8" x14ac:dyDescent="0.25">
      <c r="A68" t="s">
        <v>120</v>
      </c>
      <c r="C68" s="30"/>
      <c r="E68" s="30"/>
    </row>
    <row r="69" spans="1:8" x14ac:dyDescent="0.25">
      <c r="A69" t="s">
        <v>403</v>
      </c>
      <c r="C69" s="30"/>
      <c r="E69" s="30"/>
    </row>
    <row r="70" spans="1:8" x14ac:dyDescent="0.25">
      <c r="C70" s="30"/>
      <c r="E70" s="30"/>
    </row>
    <row r="71" spans="1:8" x14ac:dyDescent="0.25">
      <c r="A71" s="7" t="s">
        <v>121</v>
      </c>
      <c r="C71" s="30"/>
      <c r="E71" s="30"/>
    </row>
    <row r="72" spans="1:8" x14ac:dyDescent="0.25">
      <c r="A72" s="7" t="s">
        <v>122</v>
      </c>
      <c r="C72" s="30"/>
      <c r="E72" s="30"/>
    </row>
    <row r="99" spans="1:5" x14ac:dyDescent="0.25">
      <c r="A99" s="7" t="s">
        <v>50</v>
      </c>
      <c r="E99" s="34">
        <f>VLOOKUP(A99,$A$1:$H$98,5,FALSE)</f>
        <v>310.16000000000003</v>
      </c>
    </row>
    <row r="100" spans="1:5" x14ac:dyDescent="0.25">
      <c r="A100" s="7" t="s">
        <v>301</v>
      </c>
      <c r="E100" s="34">
        <f>VLOOKUP(A100,$A$1:$H$98,5,FALSE)</f>
        <v>27.619999999999997</v>
      </c>
    </row>
    <row r="101" spans="1:5" x14ac:dyDescent="0.25">
      <c r="A101" s="7" t="s">
        <v>302</v>
      </c>
      <c r="E101" s="34">
        <f t="shared" ref="E101:E102" si="2">VLOOKUP(A101,$A$1:$H$98,5,FALSE)</f>
        <v>337.78000000000003</v>
      </c>
    </row>
    <row r="102" spans="1:5" x14ac:dyDescent="0.25">
      <c r="A102" s="7" t="s">
        <v>55</v>
      </c>
      <c r="E102" s="34">
        <f t="shared" si="2"/>
        <v>-26.28000000000003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-26.28000000000003</v>
      </c>
      <c r="E105" s="34">
        <f>E102</f>
        <v>-26.28000000000003</v>
      </c>
    </row>
    <row r="106" spans="1:5" x14ac:dyDescent="0.25">
      <c r="A106">
        <f>A107-Calculator!$B$15</f>
        <v>205</v>
      </c>
      <c r="B106">
        <f t="dataTable" ref="B106:B112" dt2D="0" dtr="0" r1="D7"/>
        <v>2167.92</v>
      </c>
      <c r="D106">
        <f>D107-Calculator!$B$27</f>
        <v>145</v>
      </c>
      <c r="E106">
        <f t="dataTable" ref="E106:E112" dt2D="0" dtr="0" r1="D7" ca="1"/>
        <v>1436.52</v>
      </c>
    </row>
    <row r="107" spans="1:5" x14ac:dyDescent="0.25">
      <c r="A107">
        <f>A108-Calculator!$B$15</f>
        <v>210</v>
      </c>
      <c r="B107">
        <v>2228.87</v>
      </c>
      <c r="D107">
        <f>D108-Calculator!$B$27</f>
        <v>150</v>
      </c>
      <c r="E107">
        <v>1497.47</v>
      </c>
    </row>
    <row r="108" spans="1:5" x14ac:dyDescent="0.25">
      <c r="A108">
        <f>A109-Calculator!$B$15</f>
        <v>215</v>
      </c>
      <c r="B108">
        <v>2289.8200000000002</v>
      </c>
      <c r="D108">
        <f>D109-Calculator!$B$27</f>
        <v>155</v>
      </c>
      <c r="E108">
        <v>1558.42</v>
      </c>
    </row>
    <row r="109" spans="1:5" x14ac:dyDescent="0.25">
      <c r="A109">
        <f>Calculator!B10</f>
        <v>220</v>
      </c>
      <c r="B109">
        <v>2350.77</v>
      </c>
      <c r="D109">
        <f>Calculator!B22</f>
        <v>160</v>
      </c>
      <c r="E109">
        <v>1619.37</v>
      </c>
    </row>
    <row r="110" spans="1:5" x14ac:dyDescent="0.25">
      <c r="A110">
        <f>A109+Calculator!$B$15</f>
        <v>225</v>
      </c>
      <c r="B110">
        <v>2411.7200000000003</v>
      </c>
      <c r="D110">
        <f>D109+Calculator!$B$27</f>
        <v>165</v>
      </c>
      <c r="E110">
        <v>1680.3200000000002</v>
      </c>
    </row>
    <row r="111" spans="1:5" x14ac:dyDescent="0.25">
      <c r="A111">
        <f>A110+Calculator!$B$15</f>
        <v>230</v>
      </c>
      <c r="B111">
        <v>2472.67</v>
      </c>
      <c r="D111">
        <f>D110+Calculator!$B$27</f>
        <v>170</v>
      </c>
      <c r="E111">
        <v>1741.2699999999998</v>
      </c>
    </row>
    <row r="112" spans="1:5" x14ac:dyDescent="0.25">
      <c r="A112">
        <f>A111+Calculator!$B$15</f>
        <v>235</v>
      </c>
      <c r="B112">
        <v>2533.62</v>
      </c>
      <c r="D112">
        <f>D111+Calculator!$B$27</f>
        <v>175</v>
      </c>
      <c r="E112">
        <v>1802.22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C77A-1651-4594-A195-20A189C14569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124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IF(Calculator!B7="Corn",Calculator!B10,IF(Calculator!B19="Corn",Calculator!B22,220))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1.2</v>
      </c>
      <c r="E13" s="30">
        <f>ROUND(C13*D13,2)</f>
        <v>6.72</v>
      </c>
      <c r="F13" s="16">
        <v>0</v>
      </c>
      <c r="G13" s="30">
        <f>ROUND(E13*F13,2)</f>
        <v>0</v>
      </c>
      <c r="H13" s="30">
        <f>ROUND(E13-G13,2)</f>
        <v>6.72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1.9570000000000001</v>
      </c>
      <c r="E15" s="30">
        <f>ROUND(C15*D15,2)</f>
        <v>54.31</v>
      </c>
      <c r="F15" s="16">
        <v>0</v>
      </c>
      <c r="G15" s="30">
        <f>ROUND(E15*F15,2)</f>
        <v>0</v>
      </c>
      <c r="H15" s="30">
        <f>ROUND(E15-G15,2)</f>
        <v>54.31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1.5</v>
      </c>
      <c r="E16" s="30">
        <f>ROUND(C16*D16,2)</f>
        <v>39.450000000000003</v>
      </c>
      <c r="F16" s="16">
        <v>0</v>
      </c>
      <c r="G16" s="30">
        <f>ROUND(E16*F16,2)</f>
        <v>0</v>
      </c>
      <c r="H16" s="30">
        <f>ROUND(E16-G16,2)</f>
        <v>39.450000000000003</v>
      </c>
    </row>
    <row r="17" spans="1:8" x14ac:dyDescent="0.25">
      <c r="A17" s="14" t="s">
        <v>127</v>
      </c>
      <c r="B17" s="14" t="s">
        <v>19</v>
      </c>
      <c r="C17" s="15">
        <v>2.0499999999999998</v>
      </c>
      <c r="D17" s="14">
        <v>32.171199999999999</v>
      </c>
      <c r="E17" s="30">
        <f>ROUND(C17*D17,2)</f>
        <v>65.95</v>
      </c>
      <c r="F17" s="16">
        <v>0</v>
      </c>
      <c r="G17" s="30">
        <f>ROUND(E17*F17,2)</f>
        <v>0</v>
      </c>
      <c r="H17" s="30">
        <f>ROUND(E17-G17,2)</f>
        <v>65.95</v>
      </c>
    </row>
    <row r="18" spans="1:8" x14ac:dyDescent="0.25">
      <c r="A18" s="14" t="s">
        <v>103</v>
      </c>
      <c r="B18" s="14" t="s">
        <v>19</v>
      </c>
      <c r="C18" s="15">
        <v>2.1</v>
      </c>
      <c r="D18" s="14">
        <v>30</v>
      </c>
      <c r="E18" s="30">
        <f>ROUND(C18*D18,2)</f>
        <v>63</v>
      </c>
      <c r="F18" s="16">
        <v>0</v>
      </c>
      <c r="G18" s="30">
        <f>ROUND(E18*F18,2)</f>
        <v>0</v>
      </c>
      <c r="H18" s="30">
        <f>ROUND(E18-G18,2)</f>
        <v>63</v>
      </c>
    </row>
    <row r="19" spans="1:8" x14ac:dyDescent="0.25">
      <c r="A19" s="14" t="s">
        <v>173</v>
      </c>
      <c r="B19" s="14" t="s">
        <v>21</v>
      </c>
      <c r="C19" s="15">
        <v>28.63</v>
      </c>
      <c r="D19" s="14">
        <v>1</v>
      </c>
      <c r="E19" s="30">
        <f>ROUND(C19*D19,2)</f>
        <v>28.63</v>
      </c>
      <c r="F19" s="16">
        <v>0</v>
      </c>
      <c r="G19" s="30">
        <f>ROUND(E19*F19,2)</f>
        <v>0</v>
      </c>
      <c r="H19" s="30">
        <f>ROUND(E19-G19,2)</f>
        <v>28.63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32</v>
      </c>
      <c r="E21" s="30">
        <f>ROUND(C21*D21,2)</f>
        <v>3.52</v>
      </c>
      <c r="F21" s="16">
        <v>0</v>
      </c>
      <c r="G21" s="30">
        <f>ROUND(E21*F21,2)</f>
        <v>0</v>
      </c>
      <c r="H21" s="30">
        <f>ROUND(E21-G21,2)</f>
        <v>3.52</v>
      </c>
    </row>
    <row r="22" spans="1:8" x14ac:dyDescent="0.25">
      <c r="A22" s="14" t="s">
        <v>59</v>
      </c>
      <c r="B22" s="14" t="s">
        <v>26</v>
      </c>
      <c r="C22" s="15">
        <v>11</v>
      </c>
      <c r="D22" s="14">
        <v>0.5</v>
      </c>
      <c r="E22" s="30">
        <f>ROUND(C22*D22,2)</f>
        <v>5.5</v>
      </c>
      <c r="F22" s="16">
        <v>0</v>
      </c>
      <c r="G22" s="30">
        <f>ROUND(E22*F22,2)</f>
        <v>0</v>
      </c>
      <c r="H22" s="30">
        <f>ROUND(E22-G22,2)</f>
        <v>5.5</v>
      </c>
    </row>
    <row r="23" spans="1:8" x14ac:dyDescent="0.25">
      <c r="A23" s="14" t="s">
        <v>104</v>
      </c>
      <c r="B23" s="14" t="s">
        <v>26</v>
      </c>
      <c r="C23" s="15">
        <v>12.73</v>
      </c>
      <c r="D23" s="14">
        <v>1</v>
      </c>
      <c r="E23" s="30">
        <f>ROUND(C23*D23,2)</f>
        <v>12.73</v>
      </c>
      <c r="F23" s="16">
        <v>0</v>
      </c>
      <c r="G23" s="30">
        <f>ROUND(E23*F23,2)</f>
        <v>0</v>
      </c>
      <c r="H23" s="30">
        <f>ROUND(E23-G23,2)</f>
        <v>12.73</v>
      </c>
    </row>
    <row r="24" spans="1:8" x14ac:dyDescent="0.25">
      <c r="A24" s="14" t="s">
        <v>128</v>
      </c>
      <c r="B24" s="14" t="s">
        <v>26</v>
      </c>
      <c r="C24" s="15">
        <v>1.67</v>
      </c>
      <c r="D24" s="14">
        <v>4</v>
      </c>
      <c r="E24" s="30">
        <f>ROUND(C24*D24,2)</f>
        <v>6.68</v>
      </c>
      <c r="F24" s="16">
        <v>0</v>
      </c>
      <c r="G24" s="30">
        <f>ROUND(E24*F24,2)</f>
        <v>0</v>
      </c>
      <c r="H24" s="30">
        <f>ROUND(E24-G24,2)</f>
        <v>6.68</v>
      </c>
    </row>
    <row r="25" spans="1:8" x14ac:dyDescent="0.25">
      <c r="A25" s="14" t="s">
        <v>129</v>
      </c>
      <c r="B25" s="14" t="s">
        <v>26</v>
      </c>
      <c r="C25" s="15">
        <v>5.82</v>
      </c>
      <c r="D25" s="14">
        <v>3.6</v>
      </c>
      <c r="E25" s="30">
        <f>ROUND(C25*D25,2)</f>
        <v>20.95</v>
      </c>
      <c r="F25" s="16">
        <v>0</v>
      </c>
      <c r="G25" s="30">
        <f>ROUND(E25*F25,2)</f>
        <v>0</v>
      </c>
      <c r="H25" s="30">
        <f>ROUND(E25-G25,2)</f>
        <v>20.95</v>
      </c>
    </row>
    <row r="26" spans="1:8" x14ac:dyDescent="0.25">
      <c r="A26" s="13" t="s">
        <v>27</v>
      </c>
      <c r="C26" s="30"/>
      <c r="E26" s="30"/>
    </row>
    <row r="27" spans="1:8" x14ac:dyDescent="0.25">
      <c r="A27" s="14" t="s">
        <v>110</v>
      </c>
      <c r="B27" s="14" t="s">
        <v>18</v>
      </c>
      <c r="C27" s="15">
        <v>0.86</v>
      </c>
      <c r="D27" s="14">
        <v>1.28</v>
      </c>
      <c r="E27" s="30">
        <f>ROUND(C27*D27,2)</f>
        <v>1.1000000000000001</v>
      </c>
      <c r="F27" s="16">
        <v>0</v>
      </c>
      <c r="G27" s="30">
        <f>ROUND(E27*F27,2)</f>
        <v>0</v>
      </c>
      <c r="H27" s="30">
        <f>ROUND(E27-G27,2)</f>
        <v>1.1000000000000001</v>
      </c>
    </row>
    <row r="28" spans="1:8" x14ac:dyDescent="0.25">
      <c r="A28" s="14" t="s">
        <v>130</v>
      </c>
      <c r="B28" s="14" t="s">
        <v>18</v>
      </c>
      <c r="C28" s="15">
        <v>1.91</v>
      </c>
      <c r="D28" s="14">
        <v>4</v>
      </c>
      <c r="E28" s="30">
        <f>ROUND(C28*D28,2)</f>
        <v>7.64</v>
      </c>
      <c r="F28" s="16">
        <v>0</v>
      </c>
      <c r="G28" s="30">
        <f>ROUND(E28*F28,2)</f>
        <v>0</v>
      </c>
      <c r="H28" s="30">
        <f>ROUND(E28-G28,2)</f>
        <v>7.64</v>
      </c>
    </row>
    <row r="29" spans="1:8" x14ac:dyDescent="0.25">
      <c r="A29" s="13" t="s">
        <v>30</v>
      </c>
      <c r="C29" s="30"/>
      <c r="E29" s="30"/>
    </row>
    <row r="30" spans="1:8" x14ac:dyDescent="0.25">
      <c r="A30" s="14" t="s">
        <v>31</v>
      </c>
      <c r="B30" s="14" t="s">
        <v>32</v>
      </c>
      <c r="C30" s="15">
        <v>0.24</v>
      </c>
      <c r="D30" s="14">
        <v>33</v>
      </c>
      <c r="E30" s="30">
        <f>ROUND(C30*D30,2)</f>
        <v>7.92</v>
      </c>
      <c r="F30" s="16">
        <v>0</v>
      </c>
      <c r="G30" s="30">
        <f>ROUND(E30*F30,2)</f>
        <v>0</v>
      </c>
      <c r="H30" s="30">
        <f>ROUND(E30-G30,2)</f>
        <v>7.92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131</v>
      </c>
      <c r="B32" s="14" t="s">
        <v>60</v>
      </c>
      <c r="C32" s="15">
        <v>3.25</v>
      </c>
      <c r="D32" s="14">
        <v>34</v>
      </c>
      <c r="E32" s="30">
        <f>ROUND(C32*D32,2)</f>
        <v>110.5</v>
      </c>
      <c r="F32" s="16">
        <v>0</v>
      </c>
      <c r="G32" s="30">
        <f>ROUND(E32*F32,2)</f>
        <v>0</v>
      </c>
      <c r="H32" s="30">
        <f>ROUND(E32-G32,2)</f>
        <v>110.5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4" t="s">
        <v>190</v>
      </c>
      <c r="B35" s="14" t="s">
        <v>21</v>
      </c>
      <c r="C35" s="15">
        <v>7.5</v>
      </c>
      <c r="D35" s="14">
        <v>1</v>
      </c>
      <c r="E35" s="30">
        <f>ROUND(C35*D35,2)</f>
        <v>7.5</v>
      </c>
      <c r="F35" s="16">
        <v>0</v>
      </c>
      <c r="G35" s="30">
        <f>ROUND(E35*F35,2)</f>
        <v>0</v>
      </c>
      <c r="H35" s="30">
        <f>ROUND(E35-G35,2)</f>
        <v>7.5</v>
      </c>
    </row>
    <row r="36" spans="1:8" x14ac:dyDescent="0.25">
      <c r="A36" s="13" t="s">
        <v>132</v>
      </c>
      <c r="C36" s="30"/>
      <c r="E36" s="30"/>
    </row>
    <row r="37" spans="1:8" x14ac:dyDescent="0.25">
      <c r="A37" s="14" t="s">
        <v>133</v>
      </c>
      <c r="B37" s="14" t="s">
        <v>125</v>
      </c>
      <c r="C37" s="15">
        <v>0.23</v>
      </c>
      <c r="D37" s="14">
        <f>D7</f>
        <v>220</v>
      </c>
      <c r="E37" s="30">
        <f>ROUND(C37*D37,2)</f>
        <v>50.6</v>
      </c>
      <c r="F37" s="16">
        <v>0</v>
      </c>
      <c r="G37" s="30">
        <f>ROUND(E37*F37,2)</f>
        <v>0</v>
      </c>
      <c r="H37" s="30">
        <f>ROUND(E37-G37,2)</f>
        <v>50.6</v>
      </c>
    </row>
    <row r="38" spans="1:8" x14ac:dyDescent="0.25">
      <c r="A38" s="13" t="s">
        <v>34</v>
      </c>
      <c r="C38" s="30"/>
      <c r="E38" s="30"/>
    </row>
    <row r="39" spans="1:8" x14ac:dyDescent="0.25">
      <c r="A39" s="14" t="s">
        <v>35</v>
      </c>
      <c r="B39" s="14" t="s">
        <v>36</v>
      </c>
      <c r="C39" s="15">
        <v>59</v>
      </c>
      <c r="D39" s="14">
        <v>0.66600000000000004</v>
      </c>
      <c r="E39" s="30">
        <f>ROUND(C39*D39,2)</f>
        <v>39.29</v>
      </c>
      <c r="F39" s="16">
        <v>0</v>
      </c>
      <c r="G39" s="30">
        <f>ROUND(E39*F39,2)</f>
        <v>0</v>
      </c>
      <c r="H39" s="30">
        <f>ROUND(E39-G39,2)</f>
        <v>39.29</v>
      </c>
    </row>
    <row r="40" spans="1:8" x14ac:dyDescent="0.25">
      <c r="A40" s="13" t="s">
        <v>116</v>
      </c>
      <c r="C40" s="30"/>
      <c r="E40" s="30"/>
    </row>
    <row r="41" spans="1:8" x14ac:dyDescent="0.25">
      <c r="A41" s="14" t="s">
        <v>134</v>
      </c>
      <c r="B41" s="14" t="s">
        <v>48</v>
      </c>
      <c r="C41" s="15">
        <v>6</v>
      </c>
      <c r="D41" s="14">
        <v>1</v>
      </c>
      <c r="E41" s="30">
        <f>ROUND(C41*D41,2)</f>
        <v>6</v>
      </c>
      <c r="F41" s="16">
        <v>0</v>
      </c>
      <c r="G41" s="30">
        <f>ROUND(E41*F41,2)</f>
        <v>0</v>
      </c>
      <c r="H41" s="30">
        <f>ROUND(E41-G41,2)</f>
        <v>6</v>
      </c>
    </row>
    <row r="42" spans="1:8" x14ac:dyDescent="0.25">
      <c r="A42" s="13" t="s">
        <v>118</v>
      </c>
      <c r="C42" s="30"/>
      <c r="E42" s="30"/>
    </row>
    <row r="43" spans="1:8" x14ac:dyDescent="0.25">
      <c r="A43" s="14" t="s">
        <v>119</v>
      </c>
      <c r="B43" s="14" t="s">
        <v>48</v>
      </c>
      <c r="C43" s="15">
        <v>10</v>
      </c>
      <c r="D43" s="14">
        <v>0.33300000000000002</v>
      </c>
      <c r="E43" s="30">
        <f>ROUND(C43*D43,2)</f>
        <v>3.33</v>
      </c>
      <c r="F43" s="16">
        <v>0</v>
      </c>
      <c r="G43" s="30">
        <f>ROUND(E43*F43,2)</f>
        <v>0</v>
      </c>
      <c r="H43" s="30">
        <f>ROUND(E43-G43,2)</f>
        <v>3.33</v>
      </c>
    </row>
    <row r="44" spans="1:8" x14ac:dyDescent="0.25">
      <c r="A44" s="13" t="s">
        <v>37</v>
      </c>
      <c r="C44" s="30"/>
      <c r="E44" s="30"/>
    </row>
    <row r="45" spans="1:8" x14ac:dyDescent="0.25">
      <c r="A45" s="14" t="s">
        <v>38</v>
      </c>
      <c r="B45" s="14" t="s">
        <v>39</v>
      </c>
      <c r="C45" s="15">
        <v>15.27</v>
      </c>
      <c r="D45" s="14">
        <v>0.64229999999999998</v>
      </c>
      <c r="E45" s="30">
        <f>ROUND(C45*D45,2)</f>
        <v>9.81</v>
      </c>
      <c r="F45" s="16">
        <v>0</v>
      </c>
      <c r="G45" s="30">
        <f>ROUND(E45*F45,2)</f>
        <v>0</v>
      </c>
      <c r="H45" s="30">
        <f>ROUND(E45-G45,2)</f>
        <v>9.81</v>
      </c>
    </row>
    <row r="46" spans="1:8" x14ac:dyDescent="0.25">
      <c r="A46" s="14" t="s">
        <v>135</v>
      </c>
      <c r="B46" s="14" t="s">
        <v>39</v>
      </c>
      <c r="C46" s="15">
        <v>15.27</v>
      </c>
      <c r="D46" s="14">
        <v>0.10100000000000001</v>
      </c>
      <c r="E46" s="30">
        <f>ROUND(C46*D46,2)</f>
        <v>1.54</v>
      </c>
      <c r="F46" s="16">
        <v>0</v>
      </c>
      <c r="G46" s="30">
        <f>ROUND(E46*F46,2)</f>
        <v>0</v>
      </c>
      <c r="H46" s="30">
        <f>ROUND(E46-G46,2)</f>
        <v>1.54</v>
      </c>
    </row>
    <row r="47" spans="1:8" x14ac:dyDescent="0.25">
      <c r="A47" s="14" t="s">
        <v>91</v>
      </c>
      <c r="B47" s="14" t="s">
        <v>39</v>
      </c>
      <c r="C47" s="15">
        <v>15.27</v>
      </c>
      <c r="D47" s="14">
        <v>1.7600000000000001E-2</v>
      </c>
      <c r="E47" s="30">
        <f>ROUND(C47*D47,2)</f>
        <v>0.27</v>
      </c>
      <c r="F47" s="16">
        <v>0</v>
      </c>
      <c r="G47" s="30">
        <f>ROUND(E47*F47,2)</f>
        <v>0</v>
      </c>
      <c r="H47" s="30">
        <f>ROUND(E47-G47,2)</f>
        <v>0.27</v>
      </c>
    </row>
    <row r="48" spans="1:8" x14ac:dyDescent="0.25">
      <c r="A48" s="13" t="s">
        <v>40</v>
      </c>
      <c r="C48" s="30"/>
      <c r="E48" s="30"/>
    </row>
    <row r="49" spans="1:8" x14ac:dyDescent="0.25">
      <c r="A49" s="14" t="s">
        <v>41</v>
      </c>
      <c r="B49" s="14" t="s">
        <v>39</v>
      </c>
      <c r="C49" s="15">
        <v>9.06</v>
      </c>
      <c r="D49" s="14">
        <v>0.32500000000000001</v>
      </c>
      <c r="E49" s="30">
        <f>ROUND(C49*D49,2)</f>
        <v>2.94</v>
      </c>
      <c r="F49" s="16">
        <v>0</v>
      </c>
      <c r="G49" s="30">
        <f>ROUND(E49*F49,2)</f>
        <v>0</v>
      </c>
      <c r="H49" s="30">
        <f>ROUND(E49-G49,2)</f>
        <v>2.94</v>
      </c>
    </row>
    <row r="50" spans="1:8" x14ac:dyDescent="0.25">
      <c r="A50" s="14" t="s">
        <v>42</v>
      </c>
      <c r="B50" s="14" t="s">
        <v>39</v>
      </c>
      <c r="C50" s="15">
        <v>9.06</v>
      </c>
      <c r="D50" s="14">
        <v>6.25E-2</v>
      </c>
      <c r="E50" s="30">
        <f>ROUND(C50*D50,2)</f>
        <v>0.56999999999999995</v>
      </c>
      <c r="F50" s="16">
        <v>0</v>
      </c>
      <c r="G50" s="30">
        <f>ROUND(E50*F50,2)</f>
        <v>0</v>
      </c>
      <c r="H50" s="30">
        <f>ROUND(E50-G50,2)</f>
        <v>0.56999999999999995</v>
      </c>
    </row>
    <row r="51" spans="1:8" x14ac:dyDescent="0.25">
      <c r="A51" s="13" t="s">
        <v>43</v>
      </c>
      <c r="C51" s="30"/>
      <c r="E51" s="30"/>
    </row>
    <row r="52" spans="1:8" x14ac:dyDescent="0.25">
      <c r="A52" s="14" t="s">
        <v>42</v>
      </c>
      <c r="B52" s="14" t="s">
        <v>39</v>
      </c>
      <c r="C52" s="15">
        <v>9.06</v>
      </c>
      <c r="D52" s="14">
        <v>0.1176</v>
      </c>
      <c r="E52" s="30">
        <f>ROUND(C52*D52,2)</f>
        <v>1.07</v>
      </c>
      <c r="F52" s="16">
        <v>0</v>
      </c>
      <c r="G52" s="30">
        <f>ROUND(E52*F52,2)</f>
        <v>0</v>
      </c>
      <c r="H52" s="30">
        <f>ROUND(E52-G52,2)</f>
        <v>1.07</v>
      </c>
    </row>
    <row r="53" spans="1:8" x14ac:dyDescent="0.25">
      <c r="A53" s="14" t="s">
        <v>91</v>
      </c>
      <c r="B53" s="14" t="s">
        <v>39</v>
      </c>
      <c r="C53" s="15">
        <v>9.06</v>
      </c>
      <c r="D53" s="14">
        <v>8.8000000000000005E-3</v>
      </c>
      <c r="E53" s="30">
        <f>ROUND(C53*D53,2)</f>
        <v>0.08</v>
      </c>
      <c r="F53" s="16">
        <v>0</v>
      </c>
      <c r="G53" s="30">
        <f>ROUND(E53*F53,2)</f>
        <v>0</v>
      </c>
      <c r="H53" s="30">
        <f>ROUND(E53-G53,2)</f>
        <v>0.08</v>
      </c>
    </row>
    <row r="54" spans="1:8" x14ac:dyDescent="0.25">
      <c r="A54" s="14" t="s">
        <v>44</v>
      </c>
      <c r="B54" s="14" t="s">
        <v>39</v>
      </c>
      <c r="C54" s="15">
        <v>15.26</v>
      </c>
      <c r="D54" s="14">
        <v>0.61409999999999998</v>
      </c>
      <c r="E54" s="30">
        <f>ROUND(C54*D54,2)</f>
        <v>9.3699999999999992</v>
      </c>
      <c r="F54" s="16">
        <v>0</v>
      </c>
      <c r="G54" s="30">
        <f>ROUND(E54*F54,2)</f>
        <v>0</v>
      </c>
      <c r="H54" s="30">
        <f>ROUND(E54-G54,2)</f>
        <v>9.3699999999999992</v>
      </c>
    </row>
    <row r="55" spans="1:8" x14ac:dyDescent="0.25">
      <c r="A55" s="13" t="s">
        <v>45</v>
      </c>
      <c r="C55" s="30"/>
      <c r="E55" s="30"/>
    </row>
    <row r="56" spans="1:8" x14ac:dyDescent="0.25">
      <c r="A56" s="14" t="s">
        <v>38</v>
      </c>
      <c r="B56" s="14" t="s">
        <v>19</v>
      </c>
      <c r="C56" s="15">
        <v>2.36</v>
      </c>
      <c r="D56" s="14">
        <v>7.2557</v>
      </c>
      <c r="E56" s="30">
        <f>ROUND(C56*D56,2)</f>
        <v>17.12</v>
      </c>
      <c r="F56" s="16">
        <v>0</v>
      </c>
      <c r="G56" s="30">
        <f>ROUND(E56*F56,2)</f>
        <v>0</v>
      </c>
      <c r="H56" s="30">
        <f>ROUND(E56-G56,2)</f>
        <v>17.12</v>
      </c>
    </row>
    <row r="57" spans="1:8" x14ac:dyDescent="0.25">
      <c r="A57" s="14" t="s">
        <v>135</v>
      </c>
      <c r="B57" s="14" t="s">
        <v>19</v>
      </c>
      <c r="C57" s="15">
        <v>2.36</v>
      </c>
      <c r="D57" s="14">
        <v>1.3771</v>
      </c>
      <c r="E57" s="30">
        <f>ROUND(C57*D57,2)</f>
        <v>3.25</v>
      </c>
      <c r="F57" s="16">
        <v>0</v>
      </c>
      <c r="G57" s="30">
        <f>ROUND(E57*F57,2)</f>
        <v>0</v>
      </c>
      <c r="H57" s="30">
        <f>ROUND(E57-G57,2)</f>
        <v>3.25</v>
      </c>
    </row>
    <row r="58" spans="1:8" x14ac:dyDescent="0.25">
      <c r="A58" s="14" t="s">
        <v>91</v>
      </c>
      <c r="B58" s="14" t="s">
        <v>19</v>
      </c>
      <c r="C58" s="15">
        <v>2.36</v>
      </c>
      <c r="D58" s="14">
        <v>0.15870000000000001</v>
      </c>
      <c r="E58" s="30">
        <f>ROUND(C58*D58,2)</f>
        <v>0.37</v>
      </c>
      <c r="F58" s="16">
        <v>0</v>
      </c>
      <c r="G58" s="30">
        <f>ROUND(E58*F58,2)</f>
        <v>0</v>
      </c>
      <c r="H58" s="30">
        <f>ROUND(E58-G58,2)</f>
        <v>0.37</v>
      </c>
    </row>
    <row r="59" spans="1:8" x14ac:dyDescent="0.25">
      <c r="A59" s="14" t="s">
        <v>46</v>
      </c>
      <c r="B59" s="14" t="s">
        <v>19</v>
      </c>
      <c r="C59" s="15">
        <v>2.36</v>
      </c>
      <c r="D59" s="14">
        <v>10.590199999999999</v>
      </c>
      <c r="E59" s="30">
        <f>ROUND(C59*D59,2)</f>
        <v>24.99</v>
      </c>
      <c r="F59" s="16">
        <v>0</v>
      </c>
      <c r="G59" s="30">
        <f>ROUND(E59*F59,2)</f>
        <v>0</v>
      </c>
      <c r="H59" s="30">
        <f>ROUND(E59-G59,2)</f>
        <v>24.99</v>
      </c>
    </row>
    <row r="60" spans="1:8" x14ac:dyDescent="0.25">
      <c r="A60" s="13" t="s">
        <v>47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10.98</v>
      </c>
      <c r="D61" s="14">
        <v>1</v>
      </c>
      <c r="E61" s="30">
        <f t="shared" ref="E61:E66" si="0">ROUND(C61*D61,2)</f>
        <v>10.98</v>
      </c>
      <c r="F61" s="16">
        <v>0</v>
      </c>
      <c r="G61" s="30">
        <f t="shared" ref="G61:G66" si="1">ROUND(E61*F61,2)</f>
        <v>0</v>
      </c>
      <c r="H61" s="30">
        <f t="shared" ref="H61:H68" si="2">ROUND(E61-G61,2)</f>
        <v>10.98</v>
      </c>
    </row>
    <row r="62" spans="1:8" x14ac:dyDescent="0.25">
      <c r="A62" s="14" t="s">
        <v>38</v>
      </c>
      <c r="B62" s="14" t="s">
        <v>48</v>
      </c>
      <c r="C62" s="15">
        <v>4.8099999999999996</v>
      </c>
      <c r="D62" s="14">
        <v>1</v>
      </c>
      <c r="E62" s="30">
        <f t="shared" si="0"/>
        <v>4.8099999999999996</v>
      </c>
      <c r="F62" s="16">
        <v>0</v>
      </c>
      <c r="G62" s="30">
        <f t="shared" si="1"/>
        <v>0</v>
      </c>
      <c r="H62" s="30">
        <f t="shared" si="2"/>
        <v>4.8099999999999996</v>
      </c>
    </row>
    <row r="63" spans="1:8" x14ac:dyDescent="0.25">
      <c r="A63" s="14" t="s">
        <v>135</v>
      </c>
      <c r="B63" s="14" t="s">
        <v>48</v>
      </c>
      <c r="C63" s="15">
        <v>4.1100000000000003</v>
      </c>
      <c r="D63" s="14">
        <v>1</v>
      </c>
      <c r="E63" s="30">
        <f t="shared" si="0"/>
        <v>4.1100000000000003</v>
      </c>
      <c r="F63" s="16">
        <v>0</v>
      </c>
      <c r="G63" s="30">
        <f t="shared" si="1"/>
        <v>0</v>
      </c>
      <c r="H63" s="30">
        <f t="shared" si="2"/>
        <v>4.1100000000000003</v>
      </c>
    </row>
    <row r="64" spans="1:8" x14ac:dyDescent="0.25">
      <c r="A64" s="14" t="s">
        <v>91</v>
      </c>
      <c r="B64" s="14" t="s">
        <v>48</v>
      </c>
      <c r="C64" s="15">
        <v>0.2</v>
      </c>
      <c r="D64" s="14">
        <v>1</v>
      </c>
      <c r="E64" s="30">
        <f t="shared" si="0"/>
        <v>0.2</v>
      </c>
      <c r="F64" s="16">
        <v>0</v>
      </c>
      <c r="G64" s="30">
        <f t="shared" si="1"/>
        <v>0</v>
      </c>
      <c r="H64" s="30">
        <f t="shared" si="2"/>
        <v>0.2</v>
      </c>
    </row>
    <row r="65" spans="1:8" x14ac:dyDescent="0.25">
      <c r="A65" s="14" t="s">
        <v>46</v>
      </c>
      <c r="B65" s="14" t="s">
        <v>48</v>
      </c>
      <c r="C65" s="15">
        <v>7.16</v>
      </c>
      <c r="D65" s="14">
        <v>1</v>
      </c>
      <c r="E65" s="30">
        <f t="shared" si="0"/>
        <v>7.16</v>
      </c>
      <c r="F65" s="16">
        <v>0</v>
      </c>
      <c r="G65" s="30">
        <f t="shared" si="1"/>
        <v>0</v>
      </c>
      <c r="H65" s="30">
        <f t="shared" si="2"/>
        <v>7.16</v>
      </c>
    </row>
    <row r="66" spans="1:8" x14ac:dyDescent="0.25">
      <c r="A66" s="9" t="s">
        <v>49</v>
      </c>
      <c r="B66" s="9" t="s">
        <v>48</v>
      </c>
      <c r="C66" s="10">
        <v>12.88</v>
      </c>
      <c r="D66" s="9">
        <v>1</v>
      </c>
      <c r="E66" s="28">
        <f t="shared" si="0"/>
        <v>12.88</v>
      </c>
      <c r="F66" s="11">
        <v>0</v>
      </c>
      <c r="G66" s="28">
        <f t="shared" si="1"/>
        <v>0</v>
      </c>
      <c r="H66" s="28">
        <f t="shared" si="2"/>
        <v>12.88</v>
      </c>
    </row>
    <row r="67" spans="1:8" x14ac:dyDescent="0.25">
      <c r="A67" s="7" t="s">
        <v>50</v>
      </c>
      <c r="C67" s="30"/>
      <c r="E67" s="30">
        <f>SUM(E12:E66)</f>
        <v>667.34000000000015</v>
      </c>
      <c r="G67" s="12">
        <f>SUM(G12:G66)</f>
        <v>0</v>
      </c>
      <c r="H67" s="12">
        <f t="shared" si="2"/>
        <v>667.34</v>
      </c>
    </row>
    <row r="68" spans="1:8" x14ac:dyDescent="0.25">
      <c r="A68" s="7" t="s">
        <v>51</v>
      </c>
      <c r="C68" s="30"/>
      <c r="E68" s="30">
        <f>+E8-E67</f>
        <v>597.65999999999985</v>
      </c>
      <c r="G68" s="12">
        <f>+G8-G67</f>
        <v>0</v>
      </c>
      <c r="H68" s="12">
        <f t="shared" si="2"/>
        <v>597.66</v>
      </c>
    </row>
    <row r="69" spans="1:8" x14ac:dyDescent="0.25">
      <c r="A69" t="s">
        <v>12</v>
      </c>
      <c r="C69" s="30"/>
      <c r="E69" s="30"/>
    </row>
    <row r="70" spans="1:8" x14ac:dyDescent="0.25">
      <c r="A70" s="7" t="s">
        <v>52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17.95</v>
      </c>
      <c r="D71" s="14">
        <v>1</v>
      </c>
      <c r="E71" s="30">
        <f>ROUND(C71*D71,2)</f>
        <v>17.95</v>
      </c>
      <c r="F71" s="16">
        <v>0</v>
      </c>
      <c r="G71" s="30">
        <f>ROUND(E71*F71,2)</f>
        <v>0</v>
      </c>
      <c r="H71" s="30">
        <f t="shared" ref="H71:H78" si="3">ROUND(E71-G71,2)</f>
        <v>17.95</v>
      </c>
    </row>
    <row r="72" spans="1:8" x14ac:dyDescent="0.25">
      <c r="A72" s="14" t="s">
        <v>38</v>
      </c>
      <c r="B72" s="14" t="s">
        <v>48</v>
      </c>
      <c r="C72" s="15">
        <v>28.44</v>
      </c>
      <c r="D72" s="14">
        <v>1</v>
      </c>
      <c r="E72" s="30">
        <f>ROUND(C72*D72,2)</f>
        <v>28.44</v>
      </c>
      <c r="F72" s="16">
        <v>0</v>
      </c>
      <c r="G72" s="30">
        <f>ROUND(E72*F72,2)</f>
        <v>0</v>
      </c>
      <c r="H72" s="30">
        <f t="shared" si="3"/>
        <v>28.44</v>
      </c>
    </row>
    <row r="73" spans="1:8" x14ac:dyDescent="0.25">
      <c r="A73" s="14" t="s">
        <v>135</v>
      </c>
      <c r="B73" s="14" t="s">
        <v>48</v>
      </c>
      <c r="C73" s="15">
        <v>15.26</v>
      </c>
      <c r="D73" s="14">
        <v>1</v>
      </c>
      <c r="E73" s="30">
        <f>ROUND(C73*D73,2)</f>
        <v>15.26</v>
      </c>
      <c r="F73" s="16">
        <v>0</v>
      </c>
      <c r="G73" s="30">
        <f>ROUND(E73*F73,2)</f>
        <v>0</v>
      </c>
      <c r="H73" s="30">
        <f t="shared" si="3"/>
        <v>15.26</v>
      </c>
    </row>
    <row r="74" spans="1:8" x14ac:dyDescent="0.25">
      <c r="A74" s="14" t="s">
        <v>91</v>
      </c>
      <c r="B74" s="14" t="s">
        <v>48</v>
      </c>
      <c r="C74" s="15">
        <v>1.26</v>
      </c>
      <c r="D74" s="14">
        <v>1</v>
      </c>
      <c r="E74" s="30">
        <f>ROUND(C74*D74,2)</f>
        <v>1.26</v>
      </c>
      <c r="F74" s="16">
        <v>0</v>
      </c>
      <c r="G74" s="30">
        <f>ROUND(E74*F74,2)</f>
        <v>0</v>
      </c>
      <c r="H74" s="30">
        <f t="shared" si="3"/>
        <v>1.26</v>
      </c>
    </row>
    <row r="75" spans="1:8" x14ac:dyDescent="0.25">
      <c r="A75" s="9" t="s">
        <v>46</v>
      </c>
      <c r="B75" s="9" t="s">
        <v>48</v>
      </c>
      <c r="C75" s="10">
        <v>49.28</v>
      </c>
      <c r="D75" s="9">
        <v>1</v>
      </c>
      <c r="E75" s="28">
        <f>ROUND(C75*D75,2)</f>
        <v>49.28</v>
      </c>
      <c r="F75" s="11">
        <v>0</v>
      </c>
      <c r="G75" s="28">
        <f>ROUND(E75*F75,2)</f>
        <v>0</v>
      </c>
      <c r="H75" s="28">
        <f t="shared" si="3"/>
        <v>49.28</v>
      </c>
    </row>
    <row r="76" spans="1:8" x14ac:dyDescent="0.25">
      <c r="A76" s="7" t="s">
        <v>53</v>
      </c>
      <c r="C76" s="30"/>
      <c r="E76" s="30">
        <f>SUM(E71:E75)</f>
        <v>112.19</v>
      </c>
      <c r="G76" s="12">
        <f>SUM(G71:G75)</f>
        <v>0</v>
      </c>
      <c r="H76" s="12">
        <f t="shared" si="3"/>
        <v>112.19</v>
      </c>
    </row>
    <row r="77" spans="1:8" x14ac:dyDescent="0.25">
      <c r="A77" s="7" t="s">
        <v>54</v>
      </c>
      <c r="C77" s="30"/>
      <c r="E77" s="30">
        <f>+E67+E76</f>
        <v>779.5300000000002</v>
      </c>
      <c r="G77" s="12">
        <f>+G67+G76</f>
        <v>0</v>
      </c>
      <c r="H77" s="12">
        <f t="shared" si="3"/>
        <v>779.53</v>
      </c>
    </row>
    <row r="78" spans="1:8" x14ac:dyDescent="0.25">
      <c r="A78" s="7" t="s">
        <v>55</v>
      </c>
      <c r="C78" s="30"/>
      <c r="E78" s="30">
        <f>+E8-E77</f>
        <v>485.4699999999998</v>
      </c>
      <c r="G78" s="12">
        <f>+G8-G77</f>
        <v>0</v>
      </c>
      <c r="H78" s="12">
        <f t="shared" si="3"/>
        <v>485.47</v>
      </c>
    </row>
    <row r="79" spans="1:8" x14ac:dyDescent="0.25">
      <c r="A79" t="s">
        <v>120</v>
      </c>
      <c r="C79" s="30"/>
      <c r="E79" s="30"/>
    </row>
    <row r="80" spans="1:8" x14ac:dyDescent="0.25">
      <c r="A80" t="s">
        <v>403</v>
      </c>
      <c r="C80" s="30"/>
      <c r="E80" s="30"/>
    </row>
    <row r="81" spans="1:5" x14ac:dyDescent="0.25">
      <c r="C81" s="30"/>
      <c r="E81" s="30"/>
    </row>
    <row r="82" spans="1:5" x14ac:dyDescent="0.25">
      <c r="A82" s="7" t="s">
        <v>121</v>
      </c>
      <c r="C82" s="30"/>
      <c r="E82" s="30"/>
    </row>
    <row r="83" spans="1:5" x14ac:dyDescent="0.25">
      <c r="A83" s="7" t="s">
        <v>122</v>
      </c>
      <c r="C83" s="30"/>
      <c r="E83" s="30"/>
    </row>
    <row r="99" spans="1:5" x14ac:dyDescent="0.25">
      <c r="A99" s="7" t="s">
        <v>50</v>
      </c>
      <c r="E99" s="34">
        <f>VLOOKUP(A99,$A$1:$H$98,5,FALSE)</f>
        <v>667.34000000000015</v>
      </c>
    </row>
    <row r="100" spans="1:5" x14ac:dyDescent="0.25">
      <c r="A100" s="7" t="s">
        <v>301</v>
      </c>
      <c r="E100" s="34">
        <f>VLOOKUP(A100,$A$1:$H$98,5,FALSE)</f>
        <v>112.19</v>
      </c>
    </row>
    <row r="101" spans="1:5" x14ac:dyDescent="0.25">
      <c r="A101" s="7" t="s">
        <v>302</v>
      </c>
      <c r="E101" s="34">
        <f t="shared" ref="E101:E102" si="4">VLOOKUP(A101,$A$1:$H$98,5,FALSE)</f>
        <v>779.5300000000002</v>
      </c>
    </row>
    <row r="102" spans="1:5" x14ac:dyDescent="0.25">
      <c r="A102" s="7" t="s">
        <v>55</v>
      </c>
      <c r="E102" s="34">
        <f t="shared" si="4"/>
        <v>485.4699999999998</v>
      </c>
    </row>
    <row r="104" spans="1:5" x14ac:dyDescent="0.25">
      <c r="A104" s="39" t="s">
        <v>263</v>
      </c>
      <c r="D104" s="39" t="s">
        <v>264</v>
      </c>
    </row>
    <row r="105" spans="1:5" x14ac:dyDescent="0.25">
      <c r="B105" s="34">
        <f>E102</f>
        <v>485.4699999999998</v>
      </c>
      <c r="E105" s="34">
        <f>E102</f>
        <v>485.4699999999998</v>
      </c>
    </row>
    <row r="106" spans="1:5" x14ac:dyDescent="0.25">
      <c r="A106">
        <f>A107-Calculator!$B$15</f>
        <v>205</v>
      </c>
      <c r="B106">
        <f t="dataTable" ref="B106:B112" dt2D="0" dtr="0" r1="D7" ca="1"/>
        <v>402.66999999999985</v>
      </c>
      <c r="D106">
        <f>D107-Calculator!$B$27</f>
        <v>145</v>
      </c>
      <c r="E106">
        <f t="dataTable" ref="E106:E112" dt2D="0" dtr="0" r1="D7"/>
        <v>71.4699999999998</v>
      </c>
    </row>
    <row r="107" spans="1:5" x14ac:dyDescent="0.25">
      <c r="A107">
        <f>A108-Calculator!$B$15</f>
        <v>210</v>
      </c>
      <c r="B107">
        <v>430.26999999999975</v>
      </c>
      <c r="D107">
        <f>D108-Calculator!$B$27</f>
        <v>150</v>
      </c>
      <c r="E107">
        <v>99.069999999999936</v>
      </c>
    </row>
    <row r="108" spans="1:5" x14ac:dyDescent="0.25">
      <c r="A108">
        <f>A109-Calculator!$B$15</f>
        <v>215</v>
      </c>
      <c r="B108">
        <v>457.86999999999989</v>
      </c>
      <c r="D108">
        <f>D109-Calculator!$B$27</f>
        <v>155</v>
      </c>
      <c r="E108">
        <v>126.66999999999985</v>
      </c>
    </row>
    <row r="109" spans="1:5" x14ac:dyDescent="0.25">
      <c r="A109">
        <f>Calculator!B10</f>
        <v>220</v>
      </c>
      <c r="B109">
        <v>485.4699999999998</v>
      </c>
      <c r="D109">
        <f>Calculator!B22</f>
        <v>160</v>
      </c>
      <c r="E109">
        <v>154.26999999999975</v>
      </c>
    </row>
    <row r="110" spans="1:5" x14ac:dyDescent="0.25">
      <c r="A110">
        <f>A109+Calculator!$B$15</f>
        <v>225</v>
      </c>
      <c r="B110">
        <v>513.06999999999994</v>
      </c>
      <c r="D110">
        <f>D109+Calculator!$B$27</f>
        <v>165</v>
      </c>
      <c r="E110">
        <v>181.86999999999989</v>
      </c>
    </row>
    <row r="111" spans="1:5" x14ac:dyDescent="0.25">
      <c r="A111">
        <f>A110+Calculator!$B$15</f>
        <v>230</v>
      </c>
      <c r="B111">
        <v>540.66999999999985</v>
      </c>
      <c r="D111">
        <f>D110+Calculator!$B$27</f>
        <v>170</v>
      </c>
      <c r="E111">
        <v>209.4699999999998</v>
      </c>
    </row>
    <row r="112" spans="1:5" x14ac:dyDescent="0.25">
      <c r="A112">
        <f>A111+Calculator!$B$15</f>
        <v>235</v>
      </c>
      <c r="B112">
        <v>568.26999999999975</v>
      </c>
      <c r="D112">
        <f>D111+Calculator!$B$27</f>
        <v>175</v>
      </c>
      <c r="E112">
        <v>237.06999999999994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839E-EFC6-4254-A3B7-ADB33E7C0C4E}">
  <dimension ref="A1:H112"/>
  <sheetViews>
    <sheetView topLeftCell="A94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IF(Calculator!B7="Soybeans",Calculator!B10,IF(Calculator!B19="Soybeans",Calculator!B22,42))</f>
        <v>42</v>
      </c>
      <c r="E7" s="28">
        <f>ROUND(C7*D7,2)</f>
        <v>523.32000000000005</v>
      </c>
      <c r="F7" s="11">
        <v>0</v>
      </c>
      <c r="G7" s="28">
        <f>ROUND(E7*F7,2)</f>
        <v>0</v>
      </c>
      <c r="H7" s="28">
        <f>ROUND(E7-G7,2)</f>
        <v>523.32000000000005</v>
      </c>
    </row>
    <row r="8" spans="1:8" x14ac:dyDescent="0.25">
      <c r="A8" s="7" t="s">
        <v>11</v>
      </c>
      <c r="C8" s="30"/>
      <c r="E8" s="30">
        <f>SUM(E7:E7)</f>
        <v>523.32000000000005</v>
      </c>
      <c r="G8" s="12">
        <f>SUM(G7:G7)</f>
        <v>0</v>
      </c>
      <c r="H8" s="12">
        <f>ROUND(E8-G8,2)</f>
        <v>523.32000000000005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</v>
      </c>
      <c r="E12" s="30">
        <f>ROUND(C12*D12,2)</f>
        <v>28</v>
      </c>
      <c r="F12" s="16">
        <v>0</v>
      </c>
      <c r="G12" s="30">
        <f>ROUND(E12*F12,2)</f>
        <v>0</v>
      </c>
      <c r="H12" s="30">
        <f>ROUND(E12-G12,2)</f>
        <v>28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4" t="s">
        <v>138</v>
      </c>
      <c r="B15" s="14" t="s">
        <v>19</v>
      </c>
      <c r="C15" s="15">
        <v>8.5399999999999991</v>
      </c>
      <c r="D15" s="14">
        <v>0.6</v>
      </c>
      <c r="E15" s="30">
        <f>ROUND(C15*D15,2)</f>
        <v>5.12</v>
      </c>
      <c r="F15" s="16">
        <v>0</v>
      </c>
      <c r="G15" s="30">
        <f>ROUND(E15*F15,2)</f>
        <v>0</v>
      </c>
      <c r="H15" s="30">
        <f>ROUND(E15-G15,2)</f>
        <v>5.12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126</v>
      </c>
      <c r="B17" s="14" t="s">
        <v>21</v>
      </c>
      <c r="C17" s="15">
        <v>27.75</v>
      </c>
      <c r="D17" s="14">
        <v>0.87</v>
      </c>
      <c r="E17" s="30">
        <f>ROUND(C17*D17,2)</f>
        <v>24.14</v>
      </c>
      <c r="F17" s="16">
        <v>0</v>
      </c>
      <c r="G17" s="30">
        <f>ROUND(E17*F17,2)</f>
        <v>0</v>
      </c>
      <c r="H17" s="30">
        <f>ROUND(E17-G17,2)</f>
        <v>24.14</v>
      </c>
    </row>
    <row r="18" spans="1:8" x14ac:dyDescent="0.25">
      <c r="A18" s="14" t="s">
        <v>22</v>
      </c>
      <c r="B18" s="14" t="s">
        <v>21</v>
      </c>
      <c r="C18" s="15">
        <v>26.3</v>
      </c>
      <c r="D18" s="14">
        <v>1.33</v>
      </c>
      <c r="E18" s="30">
        <f>ROUND(C18*D18,2)</f>
        <v>34.979999999999997</v>
      </c>
      <c r="F18" s="16">
        <v>0</v>
      </c>
      <c r="G18" s="30">
        <f>ROUND(E18*F18,2)</f>
        <v>0</v>
      </c>
      <c r="H18" s="30">
        <f>ROUND(E18-G18,2)</f>
        <v>34.979999999999997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338</v>
      </c>
      <c r="B20" s="14" t="s">
        <v>18</v>
      </c>
      <c r="C20" s="15">
        <v>4.5999999999999996</v>
      </c>
      <c r="D20" s="14">
        <v>1.6</v>
      </c>
      <c r="E20" s="30">
        <f>ROUND(C20*D20,2)</f>
        <v>7.36</v>
      </c>
      <c r="F20" s="16">
        <v>0</v>
      </c>
      <c r="G20" s="30">
        <f>ROUND(E20*F20,2)</f>
        <v>0</v>
      </c>
      <c r="H20" s="30">
        <f>ROUND(E20-G20,2)</f>
        <v>7.36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0.11</v>
      </c>
      <c r="D22" s="14">
        <v>96</v>
      </c>
      <c r="E22" s="30">
        <f t="shared" ref="E22:E30" si="0">ROUND(C22*D22,2)</f>
        <v>10.56</v>
      </c>
      <c r="F22" s="16">
        <v>0</v>
      </c>
      <c r="G22" s="30">
        <f t="shared" ref="G22:G30" si="1">ROUND(E22*F22,2)</f>
        <v>0</v>
      </c>
      <c r="H22" s="30">
        <f t="shared" ref="H22:H30" si="2">ROUND(E22-G22,2)</f>
        <v>10.56</v>
      </c>
    </row>
    <row r="23" spans="1:8" x14ac:dyDescent="0.25">
      <c r="A23" s="14" t="s">
        <v>139</v>
      </c>
      <c r="B23" s="14" t="s">
        <v>26</v>
      </c>
      <c r="C23" s="15">
        <v>2.64</v>
      </c>
      <c r="D23" s="14">
        <v>2</v>
      </c>
      <c r="E23" s="30">
        <f t="shared" si="0"/>
        <v>5.28</v>
      </c>
      <c r="F23" s="16">
        <v>0</v>
      </c>
      <c r="G23" s="30">
        <f t="shared" si="1"/>
        <v>0</v>
      </c>
      <c r="H23" s="30">
        <f t="shared" si="2"/>
        <v>5.28</v>
      </c>
    </row>
    <row r="24" spans="1:8" x14ac:dyDescent="0.25">
      <c r="A24" s="14" t="s">
        <v>104</v>
      </c>
      <c r="B24" s="14" t="s">
        <v>26</v>
      </c>
      <c r="C24" s="15">
        <v>12.73</v>
      </c>
      <c r="D24" s="14">
        <v>1</v>
      </c>
      <c r="E24" s="30">
        <f t="shared" si="0"/>
        <v>12.73</v>
      </c>
      <c r="F24" s="16">
        <v>0</v>
      </c>
      <c r="G24" s="30">
        <f t="shared" si="1"/>
        <v>0</v>
      </c>
      <c r="H24" s="30">
        <f t="shared" si="2"/>
        <v>12.73</v>
      </c>
    </row>
    <row r="25" spans="1:8" x14ac:dyDescent="0.25">
      <c r="A25" s="14" t="s">
        <v>140</v>
      </c>
      <c r="B25" s="14" t="s">
        <v>18</v>
      </c>
      <c r="C25" s="15">
        <v>3.6</v>
      </c>
      <c r="D25" s="14">
        <v>2</v>
      </c>
      <c r="E25" s="30">
        <f t="shared" si="0"/>
        <v>7.2</v>
      </c>
      <c r="F25" s="16">
        <v>0</v>
      </c>
      <c r="G25" s="30">
        <f t="shared" si="1"/>
        <v>0</v>
      </c>
      <c r="H25" s="30">
        <f t="shared" si="2"/>
        <v>7.2</v>
      </c>
    </row>
    <row r="26" spans="1:8" x14ac:dyDescent="0.25">
      <c r="A26" s="14" t="s">
        <v>141</v>
      </c>
      <c r="B26" s="14" t="s">
        <v>26</v>
      </c>
      <c r="C26" s="15">
        <v>10.45</v>
      </c>
      <c r="D26" s="14">
        <v>2</v>
      </c>
      <c r="E26" s="30">
        <f t="shared" si="0"/>
        <v>20.9</v>
      </c>
      <c r="F26" s="16">
        <v>0</v>
      </c>
      <c r="G26" s="30">
        <f t="shared" si="1"/>
        <v>0</v>
      </c>
      <c r="H26" s="30">
        <f t="shared" si="2"/>
        <v>20.9</v>
      </c>
    </row>
    <row r="27" spans="1:8" x14ac:dyDescent="0.25">
      <c r="A27" s="14" t="s">
        <v>105</v>
      </c>
      <c r="B27" s="14" t="s">
        <v>18</v>
      </c>
      <c r="C27" s="15">
        <v>0.19</v>
      </c>
      <c r="D27" s="14">
        <v>48</v>
      </c>
      <c r="E27" s="30">
        <f t="shared" si="0"/>
        <v>9.1199999999999992</v>
      </c>
      <c r="F27" s="16">
        <v>0</v>
      </c>
      <c r="G27" s="30">
        <f t="shared" si="1"/>
        <v>0</v>
      </c>
      <c r="H27" s="30">
        <f t="shared" si="2"/>
        <v>9.1199999999999992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12.8</v>
      </c>
      <c r="E28" s="30">
        <f t="shared" si="0"/>
        <v>10.62</v>
      </c>
      <c r="F28" s="16">
        <v>0</v>
      </c>
      <c r="G28" s="30">
        <f t="shared" si="1"/>
        <v>0</v>
      </c>
      <c r="H28" s="30">
        <f t="shared" si="2"/>
        <v>10.62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1</v>
      </c>
      <c r="E29" s="30">
        <f t="shared" si="0"/>
        <v>10.02</v>
      </c>
      <c r="F29" s="16">
        <v>0</v>
      </c>
      <c r="G29" s="30">
        <f t="shared" si="1"/>
        <v>0</v>
      </c>
      <c r="H29" s="30">
        <f t="shared" si="2"/>
        <v>10.02</v>
      </c>
    </row>
    <row r="30" spans="1:8" x14ac:dyDescent="0.25">
      <c r="A30" s="14" t="s">
        <v>142</v>
      </c>
      <c r="B30" s="14" t="s">
        <v>18</v>
      </c>
      <c r="C30" s="15">
        <v>8.76</v>
      </c>
      <c r="D30" s="14">
        <v>1.5</v>
      </c>
      <c r="E30" s="30">
        <f t="shared" si="0"/>
        <v>13.14</v>
      </c>
      <c r="F30" s="16">
        <v>0</v>
      </c>
      <c r="G30" s="30">
        <f t="shared" si="1"/>
        <v>0</v>
      </c>
      <c r="H30" s="30">
        <f t="shared" si="2"/>
        <v>13.14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143</v>
      </c>
      <c r="B32" s="14" t="s">
        <v>29</v>
      </c>
      <c r="C32" s="15">
        <v>8.58</v>
      </c>
      <c r="D32" s="14">
        <v>0.75</v>
      </c>
      <c r="E32" s="30">
        <f>ROUND(C32*D32,2)</f>
        <v>6.44</v>
      </c>
      <c r="F32" s="16">
        <v>0</v>
      </c>
      <c r="G32" s="30">
        <f>ROUND(E32*F32,2)</f>
        <v>0</v>
      </c>
      <c r="H32" s="30">
        <f>ROUND(E32-G32,2)</f>
        <v>6.44</v>
      </c>
    </row>
    <row r="33" spans="1:8" x14ac:dyDescent="0.25">
      <c r="A33" s="14" t="s">
        <v>144</v>
      </c>
      <c r="B33" s="14" t="s">
        <v>48</v>
      </c>
      <c r="C33" s="15">
        <v>8</v>
      </c>
      <c r="D33" s="14">
        <v>1</v>
      </c>
      <c r="E33" s="30">
        <f>ROUND(C33*D33,2)</f>
        <v>8</v>
      </c>
      <c r="F33" s="16">
        <v>0</v>
      </c>
      <c r="G33" s="30">
        <f>ROUND(E33*F33,2)</f>
        <v>0</v>
      </c>
      <c r="H33" s="30">
        <f>ROUND(E33-G33,2)</f>
        <v>8</v>
      </c>
    </row>
    <row r="34" spans="1:8" x14ac:dyDescent="0.25">
      <c r="A34" s="13" t="s">
        <v>33</v>
      </c>
      <c r="C34" s="30"/>
      <c r="E34" s="30"/>
    </row>
    <row r="35" spans="1:8" x14ac:dyDescent="0.25">
      <c r="A35" s="14" t="s">
        <v>145</v>
      </c>
      <c r="B35" s="14" t="s">
        <v>29</v>
      </c>
      <c r="C35" s="15">
        <v>1.34</v>
      </c>
      <c r="D35" s="14">
        <v>50</v>
      </c>
      <c r="E35" s="30">
        <f>ROUND(C35*D35,2)</f>
        <v>67</v>
      </c>
      <c r="F35" s="16">
        <v>0</v>
      </c>
      <c r="G35" s="30">
        <f>ROUND(E35*F35,2)</f>
        <v>0</v>
      </c>
      <c r="H35" s="30">
        <f>ROUND(E35-G35,2)</f>
        <v>67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115</v>
      </c>
      <c r="B37" s="14" t="s">
        <v>26</v>
      </c>
      <c r="C37" s="15">
        <v>3.3</v>
      </c>
      <c r="D37" s="14">
        <v>1</v>
      </c>
      <c r="E37" s="30">
        <f>ROUND(C37*D37,2)</f>
        <v>3.3</v>
      </c>
      <c r="F37" s="16">
        <v>0</v>
      </c>
      <c r="G37" s="30">
        <f>ROUND(E37*F37,2)</f>
        <v>0</v>
      </c>
      <c r="H37" s="30">
        <f>ROUND(E37-G37,2)</f>
        <v>3.3</v>
      </c>
    </row>
    <row r="38" spans="1:8" x14ac:dyDescent="0.25">
      <c r="A38" s="13" t="s">
        <v>61</v>
      </c>
      <c r="C38" s="30"/>
      <c r="E38" s="30"/>
    </row>
    <row r="39" spans="1:8" x14ac:dyDescent="0.25">
      <c r="A39" s="14" t="s">
        <v>62</v>
      </c>
      <c r="B39" s="14" t="s">
        <v>48</v>
      </c>
      <c r="C39" s="15">
        <v>7.5</v>
      </c>
      <c r="D39" s="14">
        <v>1</v>
      </c>
      <c r="E39" s="30">
        <f>ROUND(C39*D39,2)</f>
        <v>7.5</v>
      </c>
      <c r="F39" s="16">
        <v>0</v>
      </c>
      <c r="G39" s="30">
        <f>ROUND(E39*F39,2)</f>
        <v>0</v>
      </c>
      <c r="H39" s="30">
        <f>ROUND(E39-G39,2)</f>
        <v>7.5</v>
      </c>
    </row>
    <row r="40" spans="1:8" x14ac:dyDescent="0.25">
      <c r="A40" s="13" t="s">
        <v>132</v>
      </c>
      <c r="C40" s="30"/>
      <c r="E40" s="30"/>
    </row>
    <row r="41" spans="1:8" x14ac:dyDescent="0.25">
      <c r="A41" s="14" t="s">
        <v>146</v>
      </c>
      <c r="B41" s="14" t="s">
        <v>125</v>
      </c>
      <c r="C41" s="15">
        <v>0.27</v>
      </c>
      <c r="D41" s="14">
        <f>D7</f>
        <v>42</v>
      </c>
      <c r="E41" s="30">
        <f>ROUND(C41*D41,2)</f>
        <v>11.34</v>
      </c>
      <c r="F41" s="16">
        <v>0</v>
      </c>
      <c r="G41" s="30">
        <f>ROUND(E41*F41,2)</f>
        <v>0</v>
      </c>
      <c r="H41" s="30">
        <f>ROUND(E41-G41,2)</f>
        <v>11.34</v>
      </c>
    </row>
    <row r="42" spans="1:8" x14ac:dyDescent="0.25">
      <c r="A42" s="13" t="s">
        <v>34</v>
      </c>
      <c r="C42" s="30"/>
      <c r="E42" s="30"/>
    </row>
    <row r="43" spans="1:8" x14ac:dyDescent="0.25">
      <c r="A43" s="14" t="s">
        <v>35</v>
      </c>
      <c r="B43" s="14" t="s">
        <v>36</v>
      </c>
      <c r="C43" s="15">
        <v>59</v>
      </c>
      <c r="D43" s="14">
        <v>0.33300000000000002</v>
      </c>
      <c r="E43" s="30">
        <f>ROUND(C43*D43,2)</f>
        <v>19.649999999999999</v>
      </c>
      <c r="F43" s="16">
        <v>0</v>
      </c>
      <c r="G43" s="30">
        <f>ROUND(E43*F43,2)</f>
        <v>0</v>
      </c>
      <c r="H43" s="30">
        <f>ROUND(E43-G43,2)</f>
        <v>19.649999999999999</v>
      </c>
    </row>
    <row r="44" spans="1:8" x14ac:dyDescent="0.25">
      <c r="A44" s="13" t="s">
        <v>116</v>
      </c>
      <c r="C44" s="30"/>
      <c r="E44" s="30"/>
    </row>
    <row r="45" spans="1:8" x14ac:dyDescent="0.25">
      <c r="A45" s="14" t="s">
        <v>147</v>
      </c>
      <c r="B45" s="14" t="s">
        <v>48</v>
      </c>
      <c r="C45" s="15">
        <v>6.5</v>
      </c>
      <c r="D45" s="14">
        <v>1</v>
      </c>
      <c r="E45" s="30">
        <f>ROUND(C45*D45,2)</f>
        <v>6.5</v>
      </c>
      <c r="F45" s="16">
        <v>0</v>
      </c>
      <c r="G45" s="30">
        <f>ROUND(E45*F45,2)</f>
        <v>0</v>
      </c>
      <c r="H45" s="30">
        <f>ROUND(E45-G45,2)</f>
        <v>6.5</v>
      </c>
    </row>
    <row r="46" spans="1:8" x14ac:dyDescent="0.25">
      <c r="A46" s="13" t="s">
        <v>148</v>
      </c>
      <c r="C46" s="30"/>
      <c r="E46" s="30"/>
    </row>
    <row r="47" spans="1:8" x14ac:dyDescent="0.25">
      <c r="A47" s="14" t="s">
        <v>149</v>
      </c>
      <c r="B47" s="14" t="s">
        <v>48</v>
      </c>
      <c r="C47" s="15">
        <v>1.55</v>
      </c>
      <c r="D47" s="14">
        <v>1</v>
      </c>
      <c r="E47" s="30">
        <f>ROUND(C47*D47,2)</f>
        <v>1.55</v>
      </c>
      <c r="F47" s="16">
        <v>0</v>
      </c>
      <c r="G47" s="30">
        <f>ROUND(E47*F47,2)</f>
        <v>0</v>
      </c>
      <c r="H47" s="30">
        <f>ROUND(E47-G47,2)</f>
        <v>1.55</v>
      </c>
    </row>
    <row r="48" spans="1:8" x14ac:dyDescent="0.25">
      <c r="A48" s="13" t="s">
        <v>118</v>
      </c>
      <c r="C48" s="30"/>
      <c r="E48" s="30"/>
    </row>
    <row r="49" spans="1:8" x14ac:dyDescent="0.25">
      <c r="A49" s="14" t="s">
        <v>119</v>
      </c>
      <c r="B49" s="14" t="s">
        <v>48</v>
      </c>
      <c r="C49" s="15">
        <v>10</v>
      </c>
      <c r="D49" s="14">
        <v>0.33300000000000002</v>
      </c>
      <c r="E49" s="30">
        <f>ROUND(C49*D49,2)</f>
        <v>3.33</v>
      </c>
      <c r="F49" s="16">
        <v>0</v>
      </c>
      <c r="G49" s="30">
        <f>ROUND(E49*F49,2)</f>
        <v>0</v>
      </c>
      <c r="H49" s="30">
        <f>ROUND(E49-G49,2)</f>
        <v>3.33</v>
      </c>
    </row>
    <row r="50" spans="1:8" x14ac:dyDescent="0.25">
      <c r="A50" s="13" t="s">
        <v>37</v>
      </c>
      <c r="C50" s="30"/>
      <c r="E50" s="30"/>
    </row>
    <row r="51" spans="1:8" x14ac:dyDescent="0.25">
      <c r="A51" s="14" t="s">
        <v>38</v>
      </c>
      <c r="B51" s="14" t="s">
        <v>39</v>
      </c>
      <c r="C51" s="15">
        <v>15.27</v>
      </c>
      <c r="D51" s="14">
        <v>0.27729999999999999</v>
      </c>
      <c r="E51" s="30">
        <f>ROUND(C51*D51,2)</f>
        <v>4.2300000000000004</v>
      </c>
      <c r="F51" s="16">
        <v>0</v>
      </c>
      <c r="G51" s="30">
        <f>ROUND(E51*F51,2)</f>
        <v>0</v>
      </c>
      <c r="H51" s="30">
        <f>ROUND(E51-G51,2)</f>
        <v>4.2300000000000004</v>
      </c>
    </row>
    <row r="52" spans="1:8" x14ac:dyDescent="0.25">
      <c r="A52" s="14" t="s">
        <v>135</v>
      </c>
      <c r="B52" s="14" t="s">
        <v>39</v>
      </c>
      <c r="C52" s="15">
        <v>15.27</v>
      </c>
      <c r="D52" s="14">
        <v>8.5099999999999995E-2</v>
      </c>
      <c r="E52" s="30">
        <f>ROUND(C52*D52,2)</f>
        <v>1.3</v>
      </c>
      <c r="F52" s="16">
        <v>0</v>
      </c>
      <c r="G52" s="30">
        <f>ROUND(E52*F52,2)</f>
        <v>0</v>
      </c>
      <c r="H52" s="30">
        <f>ROUND(E52-G52,2)</f>
        <v>1.3</v>
      </c>
    </row>
    <row r="53" spans="1:8" x14ac:dyDescent="0.25">
      <c r="A53" s="13" t="s">
        <v>43</v>
      </c>
      <c r="C53" s="30"/>
      <c r="E53" s="30"/>
    </row>
    <row r="54" spans="1:8" x14ac:dyDescent="0.25">
      <c r="A54" s="14" t="s">
        <v>42</v>
      </c>
      <c r="B54" s="14" t="s">
        <v>39</v>
      </c>
      <c r="C54" s="15">
        <v>9.06</v>
      </c>
      <c r="D54" s="14">
        <v>7.9000000000000001E-2</v>
      </c>
      <c r="E54" s="30">
        <f>ROUND(C54*D54,2)</f>
        <v>0.72</v>
      </c>
      <c r="F54" s="16">
        <v>0</v>
      </c>
      <c r="G54" s="30">
        <f>ROUND(E54*F54,2)</f>
        <v>0</v>
      </c>
      <c r="H54" s="30">
        <f>ROUND(E54-G54,2)</f>
        <v>0.72</v>
      </c>
    </row>
    <row r="55" spans="1:8" x14ac:dyDescent="0.25">
      <c r="A55" s="14" t="s">
        <v>44</v>
      </c>
      <c r="B55" s="14" t="s">
        <v>39</v>
      </c>
      <c r="C55" s="15">
        <v>15.26</v>
      </c>
      <c r="D55" s="14">
        <v>0.32619999999999999</v>
      </c>
      <c r="E55" s="30">
        <f>ROUND(C55*D55,2)</f>
        <v>4.9800000000000004</v>
      </c>
      <c r="F55" s="16">
        <v>0</v>
      </c>
      <c r="G55" s="30">
        <f>ROUND(E55*F55,2)</f>
        <v>0</v>
      </c>
      <c r="H55" s="30">
        <f>ROUND(E55-G55,2)</f>
        <v>4.9800000000000004</v>
      </c>
    </row>
    <row r="56" spans="1:8" x14ac:dyDescent="0.25">
      <c r="A56" s="13" t="s">
        <v>45</v>
      </c>
      <c r="C56" s="30"/>
      <c r="E56" s="30"/>
    </row>
    <row r="57" spans="1:8" x14ac:dyDescent="0.25">
      <c r="A57" s="14" t="s">
        <v>38</v>
      </c>
      <c r="B57" s="14" t="s">
        <v>19</v>
      </c>
      <c r="C57" s="15">
        <v>2.36</v>
      </c>
      <c r="D57" s="14">
        <v>4.2827000000000002</v>
      </c>
      <c r="E57" s="30">
        <f>ROUND(C57*D57,2)</f>
        <v>10.11</v>
      </c>
      <c r="F57" s="16">
        <v>0</v>
      </c>
      <c r="G57" s="30">
        <f>ROUND(E57*F57,2)</f>
        <v>0</v>
      </c>
      <c r="H57" s="30">
        <f>ROUND(E57-G57,2)</f>
        <v>10.11</v>
      </c>
    </row>
    <row r="58" spans="1:8" x14ac:dyDescent="0.25">
      <c r="A58" s="14" t="s">
        <v>135</v>
      </c>
      <c r="B58" s="14" t="s">
        <v>19</v>
      </c>
      <c r="C58" s="15">
        <v>2.36</v>
      </c>
      <c r="D58" s="14">
        <v>1.4244000000000001</v>
      </c>
      <c r="E58" s="30">
        <f>ROUND(C58*D58,2)</f>
        <v>3.36</v>
      </c>
      <c r="F58" s="16">
        <v>0</v>
      </c>
      <c r="G58" s="30">
        <f>ROUND(E58*F58,2)</f>
        <v>0</v>
      </c>
      <c r="H58" s="30">
        <f>ROUND(E58-G58,2)</f>
        <v>3.36</v>
      </c>
    </row>
    <row r="59" spans="1:8" x14ac:dyDescent="0.25">
      <c r="A59" s="13" t="s">
        <v>47</v>
      </c>
      <c r="C59" s="30"/>
      <c r="E59" s="30"/>
    </row>
    <row r="60" spans="1:8" x14ac:dyDescent="0.25">
      <c r="A60" s="14" t="s">
        <v>42</v>
      </c>
      <c r="B60" s="14" t="s">
        <v>48</v>
      </c>
      <c r="C60" s="15">
        <v>5.67</v>
      </c>
      <c r="D60" s="14">
        <v>1</v>
      </c>
      <c r="E60" s="30">
        <f>ROUND(C60*D60,2)</f>
        <v>5.67</v>
      </c>
      <c r="F60" s="16">
        <v>0</v>
      </c>
      <c r="G60" s="30">
        <f>ROUND(E60*F60,2)</f>
        <v>0</v>
      </c>
      <c r="H60" s="30">
        <f t="shared" ref="H60:H65" si="3">ROUND(E60-G60,2)</f>
        <v>5.67</v>
      </c>
    </row>
    <row r="61" spans="1:8" x14ac:dyDescent="0.25">
      <c r="A61" s="14" t="s">
        <v>38</v>
      </c>
      <c r="B61" s="14" t="s">
        <v>48</v>
      </c>
      <c r="C61" s="15">
        <v>2.81</v>
      </c>
      <c r="D61" s="14">
        <v>1</v>
      </c>
      <c r="E61" s="30">
        <f>ROUND(C61*D61,2)</f>
        <v>2.81</v>
      </c>
      <c r="F61" s="16">
        <v>0</v>
      </c>
      <c r="G61" s="30">
        <f>ROUND(E61*F61,2)</f>
        <v>0</v>
      </c>
      <c r="H61" s="30">
        <f t="shared" si="3"/>
        <v>2.81</v>
      </c>
    </row>
    <row r="62" spans="1:8" x14ac:dyDescent="0.25">
      <c r="A62" s="14" t="s">
        <v>135</v>
      </c>
      <c r="B62" s="14" t="s">
        <v>48</v>
      </c>
      <c r="C62" s="15">
        <v>3.67</v>
      </c>
      <c r="D62" s="14">
        <v>1</v>
      </c>
      <c r="E62" s="30">
        <f>ROUND(C62*D62,2)</f>
        <v>3.67</v>
      </c>
      <c r="F62" s="16">
        <v>0</v>
      </c>
      <c r="G62" s="30">
        <f>ROUND(E62*F62,2)</f>
        <v>0</v>
      </c>
      <c r="H62" s="30">
        <f t="shared" si="3"/>
        <v>3.67</v>
      </c>
    </row>
    <row r="63" spans="1:8" x14ac:dyDescent="0.25">
      <c r="A63" s="9" t="s">
        <v>49</v>
      </c>
      <c r="B63" s="9" t="s">
        <v>48</v>
      </c>
      <c r="C63" s="10">
        <v>7.53</v>
      </c>
      <c r="D63" s="9">
        <v>1</v>
      </c>
      <c r="E63" s="28">
        <f>ROUND(C63*D63,2)</f>
        <v>7.53</v>
      </c>
      <c r="F63" s="11">
        <v>0</v>
      </c>
      <c r="G63" s="28">
        <f>ROUND(E63*F63,2)</f>
        <v>0</v>
      </c>
      <c r="H63" s="28">
        <f t="shared" si="3"/>
        <v>7.53</v>
      </c>
    </row>
    <row r="64" spans="1:8" x14ac:dyDescent="0.25">
      <c r="A64" s="7" t="s">
        <v>50</v>
      </c>
      <c r="C64" s="30"/>
      <c r="E64" s="30">
        <f>SUM(E12:E63)</f>
        <v>381.2000000000001</v>
      </c>
      <c r="G64" s="12">
        <f>SUM(G12:G63)</f>
        <v>0</v>
      </c>
      <c r="H64" s="12">
        <f t="shared" si="3"/>
        <v>381.2</v>
      </c>
    </row>
    <row r="65" spans="1:8" x14ac:dyDescent="0.25">
      <c r="A65" s="7" t="s">
        <v>51</v>
      </c>
      <c r="C65" s="30"/>
      <c r="E65" s="30">
        <f>+E8-E64</f>
        <v>142.11999999999995</v>
      </c>
      <c r="G65" s="12">
        <f>+G8-G64</f>
        <v>0</v>
      </c>
      <c r="H65" s="12">
        <f t="shared" si="3"/>
        <v>142.12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10.77</v>
      </c>
      <c r="D68" s="14">
        <v>1</v>
      </c>
      <c r="E68" s="30">
        <f>ROUND(C68*D68,2)</f>
        <v>10.77</v>
      </c>
      <c r="F68" s="16">
        <v>0</v>
      </c>
      <c r="G68" s="30">
        <f>ROUND(E68*F68,2)</f>
        <v>0</v>
      </c>
      <c r="H68" s="30">
        <f t="shared" ref="H68:H73" si="4">ROUND(E68-G68,2)</f>
        <v>10.77</v>
      </c>
    </row>
    <row r="69" spans="1:8" x14ac:dyDescent="0.25">
      <c r="A69" s="14" t="s">
        <v>38</v>
      </c>
      <c r="B69" s="14" t="s">
        <v>48</v>
      </c>
      <c r="C69" s="15">
        <v>16.55</v>
      </c>
      <c r="D69" s="14">
        <v>1</v>
      </c>
      <c r="E69" s="30">
        <f>ROUND(C69*D69,2)</f>
        <v>16.55</v>
      </c>
      <c r="F69" s="16">
        <v>0</v>
      </c>
      <c r="G69" s="30">
        <f>ROUND(E69*F69,2)</f>
        <v>0</v>
      </c>
      <c r="H69" s="30">
        <f t="shared" si="4"/>
        <v>16.55</v>
      </c>
    </row>
    <row r="70" spans="1:8" x14ac:dyDescent="0.25">
      <c r="A70" s="9" t="s">
        <v>135</v>
      </c>
      <c r="B70" s="9" t="s">
        <v>48</v>
      </c>
      <c r="C70" s="10">
        <v>13.62</v>
      </c>
      <c r="D70" s="9">
        <v>1</v>
      </c>
      <c r="E70" s="28">
        <f>ROUND(C70*D70,2)</f>
        <v>13.62</v>
      </c>
      <c r="F70" s="11">
        <v>0</v>
      </c>
      <c r="G70" s="28">
        <f>ROUND(E70*F70,2)</f>
        <v>0</v>
      </c>
      <c r="H70" s="28">
        <f t="shared" si="4"/>
        <v>13.62</v>
      </c>
    </row>
    <row r="71" spans="1:8" x14ac:dyDescent="0.25">
      <c r="A71" s="7" t="s">
        <v>53</v>
      </c>
      <c r="C71" s="30"/>
      <c r="E71" s="30">
        <f>SUM(E68:E70)</f>
        <v>40.94</v>
      </c>
      <c r="G71" s="12">
        <f>SUM(G68:G70)</f>
        <v>0</v>
      </c>
      <c r="H71" s="12">
        <f t="shared" si="4"/>
        <v>40.94</v>
      </c>
    </row>
    <row r="72" spans="1:8" x14ac:dyDescent="0.25">
      <c r="A72" s="7" t="s">
        <v>54</v>
      </c>
      <c r="C72" s="30"/>
      <c r="E72" s="30">
        <f>+E64+E71</f>
        <v>422.1400000000001</v>
      </c>
      <c r="G72" s="12">
        <f>+G64+G71</f>
        <v>0</v>
      </c>
      <c r="H72" s="12">
        <f t="shared" si="4"/>
        <v>422.14</v>
      </c>
    </row>
    <row r="73" spans="1:8" x14ac:dyDescent="0.25">
      <c r="A73" s="7" t="s">
        <v>55</v>
      </c>
      <c r="C73" s="30"/>
      <c r="E73" s="30">
        <f>+E8-E72</f>
        <v>101.17999999999995</v>
      </c>
      <c r="G73" s="12">
        <f>+G8-G72</f>
        <v>0</v>
      </c>
      <c r="H73" s="12">
        <f t="shared" si="4"/>
        <v>101.18</v>
      </c>
    </row>
    <row r="74" spans="1:8" x14ac:dyDescent="0.25">
      <c r="A74" t="s">
        <v>120</v>
      </c>
      <c r="C74" s="30"/>
      <c r="E74" s="30"/>
    </row>
    <row r="75" spans="1:8" x14ac:dyDescent="0.25">
      <c r="A75" t="s">
        <v>403</v>
      </c>
      <c r="C75" s="30"/>
      <c r="E75" s="30"/>
    </row>
    <row r="76" spans="1:8" x14ac:dyDescent="0.25">
      <c r="C76" s="30"/>
      <c r="E76" s="30"/>
    </row>
    <row r="77" spans="1:8" x14ac:dyDescent="0.25">
      <c r="A77" s="7" t="s">
        <v>121</v>
      </c>
      <c r="C77" s="30"/>
      <c r="E77" s="30"/>
    </row>
    <row r="78" spans="1:8" x14ac:dyDescent="0.25">
      <c r="A78" s="7" t="s">
        <v>122</v>
      </c>
      <c r="C78" s="30"/>
      <c r="E78" s="30"/>
    </row>
    <row r="99" spans="1:5" x14ac:dyDescent="0.25">
      <c r="A99" s="7" t="s">
        <v>50</v>
      </c>
      <c r="E99" s="34">
        <f>VLOOKUP(A99,$A$1:$H$98,5,FALSE)</f>
        <v>381.2000000000001</v>
      </c>
    </row>
    <row r="100" spans="1:5" x14ac:dyDescent="0.25">
      <c r="A100" s="7" t="s">
        <v>301</v>
      </c>
      <c r="E100" s="34">
        <f>VLOOKUP(A100,$A$1:$H$98,5,FALSE)</f>
        <v>40.94</v>
      </c>
    </row>
    <row r="101" spans="1:5" x14ac:dyDescent="0.25">
      <c r="A101" s="7" t="s">
        <v>302</v>
      </c>
      <c r="E101" s="34">
        <f t="shared" ref="E101:E102" si="5">VLOOKUP(A101,$A$1:$H$98,5,FALSE)</f>
        <v>422.1400000000001</v>
      </c>
    </row>
    <row r="102" spans="1:5" x14ac:dyDescent="0.25">
      <c r="A102" s="7" t="s">
        <v>55</v>
      </c>
      <c r="E102" s="34">
        <f t="shared" si="5"/>
        <v>101.17999999999995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101.17999999999995</v>
      </c>
      <c r="E105" s="34">
        <f>E102</f>
        <v>101.17999999999995</v>
      </c>
    </row>
    <row r="106" spans="1:5" x14ac:dyDescent="0.25">
      <c r="A106">
        <f>A107-Calculator!$B$15</f>
        <v>205</v>
      </c>
      <c r="B106">
        <f t="dataTable" ref="B106:B112" dt2D="0" dtr="0" r1="D7" ca="1"/>
        <v>2088.15</v>
      </c>
      <c r="D106">
        <f>D107-Calculator!$B$27</f>
        <v>145</v>
      </c>
      <c r="E106">
        <f t="dataTable" ref="E106:E112" dt2D="0" dtr="0" r1="D7"/>
        <v>1356.75</v>
      </c>
    </row>
    <row r="107" spans="1:5" x14ac:dyDescent="0.25">
      <c r="A107">
        <f>A108-Calculator!$B$15</f>
        <v>210</v>
      </c>
      <c r="B107">
        <v>2149.1</v>
      </c>
      <c r="D107">
        <f>D108-Calculator!$B$27</f>
        <v>150</v>
      </c>
      <c r="E107">
        <v>1417.6999999999998</v>
      </c>
    </row>
    <row r="108" spans="1:5" x14ac:dyDescent="0.25">
      <c r="A108">
        <f>A109-Calculator!$B$15</f>
        <v>215</v>
      </c>
      <c r="B108">
        <v>2210.0500000000002</v>
      </c>
      <c r="D108">
        <f>D109-Calculator!$B$27</f>
        <v>155</v>
      </c>
      <c r="E108">
        <v>1478.6499999999999</v>
      </c>
    </row>
    <row r="109" spans="1:5" x14ac:dyDescent="0.25">
      <c r="A109">
        <f>Calculator!B10</f>
        <v>220</v>
      </c>
      <c r="B109">
        <v>2270.9999999999995</v>
      </c>
      <c r="D109">
        <f>Calculator!B22</f>
        <v>160</v>
      </c>
      <c r="E109">
        <v>1539.6</v>
      </c>
    </row>
    <row r="110" spans="1:5" x14ac:dyDescent="0.25">
      <c r="A110">
        <f>A109+Calculator!$B$15</f>
        <v>225</v>
      </c>
      <c r="B110">
        <v>2331.9499999999998</v>
      </c>
      <c r="D110">
        <f>D109+Calculator!$B$27</f>
        <v>165</v>
      </c>
      <c r="E110">
        <v>1600.55</v>
      </c>
    </row>
    <row r="111" spans="1:5" x14ac:dyDescent="0.25">
      <c r="A111">
        <f>A110+Calculator!$B$15</f>
        <v>230</v>
      </c>
      <c r="B111">
        <v>2392.9</v>
      </c>
      <c r="D111">
        <f>D110+Calculator!$B$27</f>
        <v>170</v>
      </c>
      <c r="E111">
        <v>1661.4999999999998</v>
      </c>
    </row>
    <row r="112" spans="1:5" x14ac:dyDescent="0.25">
      <c r="A112">
        <f>A111+Calculator!$B$15</f>
        <v>235</v>
      </c>
      <c r="B112">
        <v>2453.85</v>
      </c>
      <c r="D112">
        <f>D111+Calculator!$B$27</f>
        <v>175</v>
      </c>
      <c r="E112">
        <v>1722.4499999999998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3E1C-2704-4FF0-BB4E-6721A8893EBE}">
  <dimension ref="A1:H112"/>
  <sheetViews>
    <sheetView topLeftCell="A91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IF(Calculator!B7="Soybeans",Calculator!B10,IF(Calculator!B19="Soybeans",Calculator!B22,60))</f>
        <v>60</v>
      </c>
      <c r="E7" s="28">
        <f>ROUND(C7*D7,2)</f>
        <v>747.6</v>
      </c>
      <c r="F7" s="11">
        <v>0</v>
      </c>
      <c r="G7" s="28">
        <f>ROUND(E7*F7,2)</f>
        <v>0</v>
      </c>
      <c r="H7" s="28">
        <f>ROUND(E7-G7,2)</f>
        <v>747.6</v>
      </c>
    </row>
    <row r="8" spans="1:8" x14ac:dyDescent="0.25">
      <c r="A8" s="7" t="s">
        <v>11</v>
      </c>
      <c r="C8" s="30"/>
      <c r="E8" s="30">
        <f>SUM(E7:E7)</f>
        <v>747.6</v>
      </c>
      <c r="G8" s="12">
        <f>SUM(G7:G7)</f>
        <v>0</v>
      </c>
      <c r="H8" s="12">
        <f>ROUND(E8-G8,2)</f>
        <v>747.6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5</v>
      </c>
      <c r="E12" s="30">
        <f>ROUND(C12*D12,2)</f>
        <v>35</v>
      </c>
      <c r="F12" s="16">
        <v>0</v>
      </c>
      <c r="G12" s="30">
        <f>ROUND(E12*F12,2)</f>
        <v>0</v>
      </c>
      <c r="H12" s="30">
        <f>ROUND(E12-G12,2)</f>
        <v>35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4" t="s">
        <v>138</v>
      </c>
      <c r="B15" s="14" t="s">
        <v>19</v>
      </c>
      <c r="C15" s="15">
        <v>8.5399999999999991</v>
      </c>
      <c r="D15" s="14">
        <v>0.6</v>
      </c>
      <c r="E15" s="30">
        <f>ROUND(C15*D15,2)</f>
        <v>5.12</v>
      </c>
      <c r="F15" s="16">
        <v>0</v>
      </c>
      <c r="G15" s="30">
        <f>ROUND(E15*F15,2)</f>
        <v>0</v>
      </c>
      <c r="H15" s="30">
        <f>ROUND(E15-G15,2)</f>
        <v>5.12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126</v>
      </c>
      <c r="B17" s="14" t="s">
        <v>21</v>
      </c>
      <c r="C17" s="15">
        <v>27.75</v>
      </c>
      <c r="D17" s="14">
        <v>0.87</v>
      </c>
      <c r="E17" s="30">
        <f>ROUND(C17*D17,2)</f>
        <v>24.14</v>
      </c>
      <c r="F17" s="16">
        <v>0</v>
      </c>
      <c r="G17" s="30">
        <f>ROUND(E17*F17,2)</f>
        <v>0</v>
      </c>
      <c r="H17" s="30">
        <f>ROUND(E17-G17,2)</f>
        <v>24.14</v>
      </c>
    </row>
    <row r="18" spans="1:8" x14ac:dyDescent="0.25">
      <c r="A18" s="14" t="s">
        <v>22</v>
      </c>
      <c r="B18" s="14" t="s">
        <v>21</v>
      </c>
      <c r="C18" s="15">
        <v>26.3</v>
      </c>
      <c r="D18" s="14">
        <v>1.33</v>
      </c>
      <c r="E18" s="30">
        <f>ROUND(C18*D18,2)</f>
        <v>34.979999999999997</v>
      </c>
      <c r="F18" s="16">
        <v>0</v>
      </c>
      <c r="G18" s="30">
        <f>ROUND(E18*F18,2)</f>
        <v>0</v>
      </c>
      <c r="H18" s="30">
        <f>ROUND(E18-G18,2)</f>
        <v>34.979999999999997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338</v>
      </c>
      <c r="B20" s="14" t="s">
        <v>18</v>
      </c>
      <c r="C20" s="15">
        <v>4.5999999999999996</v>
      </c>
      <c r="D20" s="14">
        <v>1.6</v>
      </c>
      <c r="E20" s="30">
        <f>ROUND(C20*D20,2)</f>
        <v>7.36</v>
      </c>
      <c r="F20" s="16">
        <v>0</v>
      </c>
      <c r="G20" s="30">
        <f>ROUND(E20*F20,2)</f>
        <v>0</v>
      </c>
      <c r="H20" s="30">
        <f>ROUND(E20-G20,2)</f>
        <v>7.36</v>
      </c>
    </row>
    <row r="21" spans="1:8" x14ac:dyDescent="0.25">
      <c r="A21" s="14" t="s">
        <v>340</v>
      </c>
      <c r="B21" s="14" t="s">
        <v>18</v>
      </c>
      <c r="C21" s="15">
        <v>1.34</v>
      </c>
      <c r="D21" s="14">
        <v>13.7</v>
      </c>
      <c r="E21" s="30">
        <f>ROUND(C21*D21,2)</f>
        <v>18.36</v>
      </c>
      <c r="F21" s="16">
        <v>0</v>
      </c>
      <c r="G21" s="30">
        <f>ROUND(E21*F21,2)</f>
        <v>0</v>
      </c>
      <c r="H21" s="30">
        <f>ROUND(E21-G21,2)</f>
        <v>18.36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96</v>
      </c>
      <c r="E23" s="30">
        <f t="shared" ref="E23:E31" si="0">ROUND(C23*D23,2)</f>
        <v>10.56</v>
      </c>
      <c r="F23" s="16">
        <v>0</v>
      </c>
      <c r="G23" s="30">
        <f t="shared" ref="G23:G31" si="1">ROUND(E23*F23,2)</f>
        <v>0</v>
      </c>
      <c r="H23" s="30">
        <f t="shared" ref="H23:H31" si="2">ROUND(E23-G23,2)</f>
        <v>10.56</v>
      </c>
    </row>
    <row r="24" spans="1:8" x14ac:dyDescent="0.25">
      <c r="A24" s="14" t="s">
        <v>139</v>
      </c>
      <c r="B24" s="14" t="s">
        <v>26</v>
      </c>
      <c r="C24" s="15">
        <v>2.64</v>
      </c>
      <c r="D24" s="14">
        <v>2</v>
      </c>
      <c r="E24" s="30">
        <f t="shared" si="0"/>
        <v>5.28</v>
      </c>
      <c r="F24" s="16">
        <v>0</v>
      </c>
      <c r="G24" s="30">
        <f t="shared" si="1"/>
        <v>0</v>
      </c>
      <c r="H24" s="30">
        <f t="shared" si="2"/>
        <v>5.28</v>
      </c>
    </row>
    <row r="25" spans="1:8" x14ac:dyDescent="0.25">
      <c r="A25" s="14" t="s">
        <v>104</v>
      </c>
      <c r="B25" s="14" t="s">
        <v>26</v>
      </c>
      <c r="C25" s="15">
        <v>12.73</v>
      </c>
      <c r="D25" s="14">
        <v>1</v>
      </c>
      <c r="E25" s="30">
        <f t="shared" si="0"/>
        <v>12.73</v>
      </c>
      <c r="F25" s="16">
        <v>0</v>
      </c>
      <c r="G25" s="30">
        <f t="shared" si="1"/>
        <v>0</v>
      </c>
      <c r="H25" s="30">
        <f t="shared" si="2"/>
        <v>12.73</v>
      </c>
    </row>
    <row r="26" spans="1:8" x14ac:dyDescent="0.25">
      <c r="A26" s="14" t="s">
        <v>140</v>
      </c>
      <c r="B26" s="14" t="s">
        <v>18</v>
      </c>
      <c r="C26" s="15">
        <v>3.6</v>
      </c>
      <c r="D26" s="14">
        <v>2</v>
      </c>
      <c r="E26" s="30">
        <f t="shared" si="0"/>
        <v>7.2</v>
      </c>
      <c r="F26" s="16">
        <v>0</v>
      </c>
      <c r="G26" s="30">
        <f t="shared" si="1"/>
        <v>0</v>
      </c>
      <c r="H26" s="30">
        <f t="shared" si="2"/>
        <v>7.2</v>
      </c>
    </row>
    <row r="27" spans="1:8" x14ac:dyDescent="0.25">
      <c r="A27" s="14" t="s">
        <v>141</v>
      </c>
      <c r="B27" s="14" t="s">
        <v>26</v>
      </c>
      <c r="C27" s="15">
        <v>10.45</v>
      </c>
      <c r="D27" s="14">
        <v>2</v>
      </c>
      <c r="E27" s="30">
        <f t="shared" si="0"/>
        <v>20.9</v>
      </c>
      <c r="F27" s="16">
        <v>0</v>
      </c>
      <c r="G27" s="30">
        <f t="shared" si="1"/>
        <v>0</v>
      </c>
      <c r="H27" s="30">
        <f t="shared" si="2"/>
        <v>20.9</v>
      </c>
    </row>
    <row r="28" spans="1:8" x14ac:dyDescent="0.25">
      <c r="A28" s="14" t="s">
        <v>105</v>
      </c>
      <c r="B28" s="14" t="s">
        <v>18</v>
      </c>
      <c r="C28" s="15">
        <v>0.19</v>
      </c>
      <c r="D28" s="14">
        <v>48</v>
      </c>
      <c r="E28" s="30">
        <f t="shared" si="0"/>
        <v>9.1199999999999992</v>
      </c>
      <c r="F28" s="16">
        <v>0</v>
      </c>
      <c r="G28" s="30">
        <f t="shared" si="1"/>
        <v>0</v>
      </c>
      <c r="H28" s="30">
        <f t="shared" si="2"/>
        <v>9.1199999999999992</v>
      </c>
    </row>
    <row r="29" spans="1:8" x14ac:dyDescent="0.25">
      <c r="A29" s="14" t="s">
        <v>417</v>
      </c>
      <c r="B29" s="14" t="s">
        <v>18</v>
      </c>
      <c r="C29" s="15">
        <v>0.83</v>
      </c>
      <c r="D29" s="14">
        <v>12.8</v>
      </c>
      <c r="E29" s="30">
        <f t="shared" si="0"/>
        <v>10.62</v>
      </c>
      <c r="F29" s="16">
        <v>0</v>
      </c>
      <c r="G29" s="30">
        <f t="shared" si="1"/>
        <v>0</v>
      </c>
      <c r="H29" s="30">
        <f t="shared" si="2"/>
        <v>10.62</v>
      </c>
    </row>
    <row r="30" spans="1:8" x14ac:dyDescent="0.25">
      <c r="A30" s="14" t="s">
        <v>74</v>
      </c>
      <c r="B30" s="14" t="s">
        <v>26</v>
      </c>
      <c r="C30" s="15">
        <v>10.02</v>
      </c>
      <c r="D30" s="14">
        <v>1</v>
      </c>
      <c r="E30" s="30">
        <f t="shared" si="0"/>
        <v>10.02</v>
      </c>
      <c r="F30" s="16">
        <v>0</v>
      </c>
      <c r="G30" s="30">
        <f t="shared" si="1"/>
        <v>0</v>
      </c>
      <c r="H30" s="30">
        <f t="shared" si="2"/>
        <v>10.02</v>
      </c>
    </row>
    <row r="31" spans="1:8" x14ac:dyDescent="0.25">
      <c r="A31" s="14" t="s">
        <v>142</v>
      </c>
      <c r="B31" s="14" t="s">
        <v>18</v>
      </c>
      <c r="C31" s="15">
        <v>8.76</v>
      </c>
      <c r="D31" s="14">
        <v>1.5</v>
      </c>
      <c r="E31" s="30">
        <f t="shared" si="0"/>
        <v>13.14</v>
      </c>
      <c r="F31" s="16">
        <v>0</v>
      </c>
      <c r="G31" s="30">
        <f t="shared" si="1"/>
        <v>0</v>
      </c>
      <c r="H31" s="30">
        <f t="shared" si="2"/>
        <v>13.14</v>
      </c>
    </row>
    <row r="32" spans="1:8" x14ac:dyDescent="0.25">
      <c r="A32" s="13" t="s">
        <v>27</v>
      </c>
      <c r="C32" s="30"/>
      <c r="E32" s="30"/>
    </row>
    <row r="33" spans="1:8" x14ac:dyDescent="0.25">
      <c r="A33" s="14" t="s">
        <v>143</v>
      </c>
      <c r="B33" s="14" t="s">
        <v>29</v>
      </c>
      <c r="C33" s="15">
        <v>8.58</v>
      </c>
      <c r="D33" s="14">
        <v>0.75</v>
      </c>
      <c r="E33" s="30">
        <f>ROUND(C33*D33,2)</f>
        <v>6.44</v>
      </c>
      <c r="F33" s="16">
        <v>0</v>
      </c>
      <c r="G33" s="30">
        <f>ROUND(E33*F33,2)</f>
        <v>0</v>
      </c>
      <c r="H33" s="30">
        <f>ROUND(E33-G33,2)</f>
        <v>6.44</v>
      </c>
    </row>
    <row r="34" spans="1:8" x14ac:dyDescent="0.25">
      <c r="A34" s="14" t="s">
        <v>144</v>
      </c>
      <c r="B34" s="14" t="s">
        <v>48</v>
      </c>
      <c r="C34" s="15">
        <v>8</v>
      </c>
      <c r="D34" s="14">
        <v>1</v>
      </c>
      <c r="E34" s="30">
        <f>ROUND(C34*D34,2)</f>
        <v>8</v>
      </c>
      <c r="F34" s="16">
        <v>0</v>
      </c>
      <c r="G34" s="30">
        <f>ROUND(E34*F34,2)</f>
        <v>0</v>
      </c>
      <c r="H34" s="30">
        <f>ROUND(E34-G34,2)</f>
        <v>8</v>
      </c>
    </row>
    <row r="35" spans="1:8" x14ac:dyDescent="0.25">
      <c r="A35" s="13" t="s">
        <v>30</v>
      </c>
      <c r="C35" s="30"/>
      <c r="E35" s="30"/>
    </row>
    <row r="36" spans="1:8" x14ac:dyDescent="0.25">
      <c r="A36" s="14" t="s">
        <v>31</v>
      </c>
      <c r="B36" s="14" t="s">
        <v>32</v>
      </c>
      <c r="C36" s="15">
        <v>0.24</v>
      </c>
      <c r="D36" s="14">
        <v>33</v>
      </c>
      <c r="E36" s="30">
        <f>ROUND(C36*D36,2)</f>
        <v>7.92</v>
      </c>
      <c r="F36" s="16">
        <v>0</v>
      </c>
      <c r="G36" s="30">
        <f>ROUND(E36*F36,2)</f>
        <v>0</v>
      </c>
      <c r="H36" s="30">
        <f>ROUND(E36-G36,2)</f>
        <v>7.92</v>
      </c>
    </row>
    <row r="37" spans="1:8" x14ac:dyDescent="0.25">
      <c r="A37" s="13" t="s">
        <v>33</v>
      </c>
      <c r="C37" s="30"/>
      <c r="E37" s="30"/>
    </row>
    <row r="38" spans="1:8" x14ac:dyDescent="0.25">
      <c r="A38" s="14" t="s">
        <v>145</v>
      </c>
      <c r="B38" s="14" t="s">
        <v>29</v>
      </c>
      <c r="C38" s="15">
        <v>1.34</v>
      </c>
      <c r="D38" s="14">
        <v>50</v>
      </c>
      <c r="E38" s="30">
        <f>ROUND(C38*D38,2)</f>
        <v>67</v>
      </c>
      <c r="F38" s="16">
        <v>0</v>
      </c>
      <c r="G38" s="30">
        <f>ROUND(E38*F38,2)</f>
        <v>0</v>
      </c>
      <c r="H38" s="30">
        <f>ROUND(E38-G38,2)</f>
        <v>67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1.1000000000000001</v>
      </c>
      <c r="E40" s="30">
        <f>ROUND(C40*D40,2)</f>
        <v>3.63</v>
      </c>
      <c r="F40" s="16">
        <v>0</v>
      </c>
      <c r="G40" s="30">
        <f>ROUND(E40*F40,2)</f>
        <v>0</v>
      </c>
      <c r="H40" s="30">
        <f>ROUND(E40-G40,2)</f>
        <v>3.63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132</v>
      </c>
      <c r="C43" s="30"/>
      <c r="E43" s="30"/>
    </row>
    <row r="44" spans="1:8" x14ac:dyDescent="0.25">
      <c r="A44" s="14" t="s">
        <v>146</v>
      </c>
      <c r="B44" s="14" t="s">
        <v>125</v>
      </c>
      <c r="C44" s="15">
        <v>0.27</v>
      </c>
      <c r="D44" s="14">
        <f>D7</f>
        <v>60</v>
      </c>
      <c r="E44" s="30">
        <f>ROUND(C44*D44,2)</f>
        <v>16.2</v>
      </c>
      <c r="F44" s="16">
        <v>0</v>
      </c>
      <c r="G44" s="30">
        <f>ROUND(E44*F44,2)</f>
        <v>0</v>
      </c>
      <c r="H44" s="30">
        <f>ROUND(E44-G44,2)</f>
        <v>16.2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59</v>
      </c>
      <c r="D46" s="14">
        <v>0.33300000000000002</v>
      </c>
      <c r="E46" s="30">
        <f>ROUND(C46*D46,2)</f>
        <v>19.649999999999999</v>
      </c>
      <c r="F46" s="16">
        <v>0</v>
      </c>
      <c r="G46" s="30">
        <f>ROUND(E46*F46,2)</f>
        <v>0</v>
      </c>
      <c r="H46" s="30">
        <f>ROUND(E46-G46,2)</f>
        <v>19.649999999999999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147</v>
      </c>
      <c r="B48" s="14" t="s">
        <v>48</v>
      </c>
      <c r="C48" s="15">
        <v>6.5</v>
      </c>
      <c r="D48" s="14">
        <v>1</v>
      </c>
      <c r="E48" s="30">
        <f>ROUND(C48*D48,2)</f>
        <v>6.5</v>
      </c>
      <c r="F48" s="16">
        <v>0</v>
      </c>
      <c r="G48" s="30">
        <f>ROUND(E48*F48,2)</f>
        <v>0</v>
      </c>
      <c r="H48" s="30">
        <f>ROUND(E48-G48,2)</f>
        <v>6.5</v>
      </c>
    </row>
    <row r="49" spans="1:8" x14ac:dyDescent="0.25">
      <c r="A49" s="13" t="s">
        <v>148</v>
      </c>
      <c r="C49" s="30"/>
      <c r="E49" s="30"/>
    </row>
    <row r="50" spans="1:8" x14ac:dyDescent="0.25">
      <c r="A50" s="14" t="s">
        <v>149</v>
      </c>
      <c r="B50" s="14" t="s">
        <v>48</v>
      </c>
      <c r="C50" s="15">
        <v>1.55</v>
      </c>
      <c r="D50" s="14">
        <v>1</v>
      </c>
      <c r="E50" s="30">
        <f>ROUND(C50*D50,2)</f>
        <v>1.55</v>
      </c>
      <c r="F50" s="16">
        <v>0</v>
      </c>
      <c r="G50" s="30">
        <f>ROUND(E50*F50,2)</f>
        <v>0</v>
      </c>
      <c r="H50" s="30">
        <f>ROUND(E50-G50,2)</f>
        <v>1.55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15.27</v>
      </c>
      <c r="D54" s="14">
        <v>0.41649999999999998</v>
      </c>
      <c r="E54" s="30">
        <f>ROUND(C54*D54,2)</f>
        <v>6.36</v>
      </c>
      <c r="F54" s="16">
        <v>0</v>
      </c>
      <c r="G54" s="30">
        <f>ROUND(E54*F54,2)</f>
        <v>0</v>
      </c>
      <c r="H54" s="30">
        <f>ROUND(E54-G54,2)</f>
        <v>6.36</v>
      </c>
    </row>
    <row r="55" spans="1:8" x14ac:dyDescent="0.25">
      <c r="A55" s="14" t="s">
        <v>135</v>
      </c>
      <c r="B55" s="14" t="s">
        <v>39</v>
      </c>
      <c r="C55" s="15">
        <v>15.27</v>
      </c>
      <c r="D55" s="14">
        <v>8.5099999999999995E-2</v>
      </c>
      <c r="E55" s="30">
        <f>ROUND(C55*D55,2)</f>
        <v>1.3</v>
      </c>
      <c r="F55" s="16">
        <v>0</v>
      </c>
      <c r="G55" s="30">
        <f>ROUND(E55*F55,2)</f>
        <v>0</v>
      </c>
      <c r="H55" s="30">
        <f>ROUND(E55-G55,2)</f>
        <v>1.3</v>
      </c>
    </row>
    <row r="56" spans="1:8" x14ac:dyDescent="0.25">
      <c r="A56" s="13" t="s">
        <v>40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0.3</v>
      </c>
      <c r="E57" s="30">
        <f>ROUND(C57*D57,2)</f>
        <v>2.72</v>
      </c>
      <c r="F57" s="16">
        <v>0</v>
      </c>
      <c r="G57" s="30">
        <f>ROUND(E57*F57,2)</f>
        <v>0</v>
      </c>
      <c r="H57" s="30">
        <f>ROUND(E57-G57,2)</f>
        <v>2.72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6.25E-2</v>
      </c>
      <c r="E58" s="30">
        <f>ROUND(C58*D58,2)</f>
        <v>0.56999999999999995</v>
      </c>
      <c r="F58" s="16">
        <v>0</v>
      </c>
      <c r="G58" s="30">
        <f>ROUND(E58*F58,2)</f>
        <v>0</v>
      </c>
      <c r="H58" s="30">
        <f>ROUND(E58-G58,2)</f>
        <v>0.56999999999999995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42</v>
      </c>
      <c r="B60" s="14" t="s">
        <v>39</v>
      </c>
      <c r="C60" s="15">
        <v>9.06</v>
      </c>
      <c r="D60" s="14">
        <v>7.9000000000000001E-2</v>
      </c>
      <c r="E60" s="30">
        <f>ROUND(C60*D60,2)</f>
        <v>0.72</v>
      </c>
      <c r="F60" s="16">
        <v>0</v>
      </c>
      <c r="G60" s="30">
        <f>ROUND(E60*F60,2)</f>
        <v>0</v>
      </c>
      <c r="H60" s="30">
        <f>ROUND(E60-G60,2)</f>
        <v>0.72</v>
      </c>
    </row>
    <row r="61" spans="1:8" x14ac:dyDescent="0.25">
      <c r="A61" s="14" t="s">
        <v>44</v>
      </c>
      <c r="B61" s="14" t="s">
        <v>39</v>
      </c>
      <c r="C61" s="15">
        <v>15.26</v>
      </c>
      <c r="D61" s="14">
        <v>0.38080000000000003</v>
      </c>
      <c r="E61" s="30">
        <f>ROUND(C61*D61,2)</f>
        <v>5.81</v>
      </c>
      <c r="F61" s="16">
        <v>0</v>
      </c>
      <c r="G61" s="30">
        <f>ROUND(E61*F61,2)</f>
        <v>0</v>
      </c>
      <c r="H61" s="30">
        <f>ROUND(E61-G61,2)</f>
        <v>5.81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2.36</v>
      </c>
      <c r="D63" s="14">
        <v>5.9457000000000004</v>
      </c>
      <c r="E63" s="30">
        <f>ROUND(C63*D63,2)</f>
        <v>14.03</v>
      </c>
      <c r="F63" s="16">
        <v>0</v>
      </c>
      <c r="G63" s="30">
        <f>ROUND(E63*F63,2)</f>
        <v>0</v>
      </c>
      <c r="H63" s="30">
        <f>ROUND(E63-G63,2)</f>
        <v>14.03</v>
      </c>
    </row>
    <row r="64" spans="1:8" x14ac:dyDescent="0.25">
      <c r="A64" s="14" t="s">
        <v>135</v>
      </c>
      <c r="B64" s="14" t="s">
        <v>19</v>
      </c>
      <c r="C64" s="15">
        <v>2.36</v>
      </c>
      <c r="D64" s="14">
        <v>1.4244000000000001</v>
      </c>
      <c r="E64" s="30">
        <f>ROUND(C64*D64,2)</f>
        <v>3.36</v>
      </c>
      <c r="F64" s="16">
        <v>0</v>
      </c>
      <c r="G64" s="30">
        <f>ROUND(E64*F64,2)</f>
        <v>0</v>
      </c>
      <c r="H64" s="30">
        <f>ROUND(E64-G64,2)</f>
        <v>3.36</v>
      </c>
    </row>
    <row r="65" spans="1:8" x14ac:dyDescent="0.25">
      <c r="A65" s="14" t="s">
        <v>46</v>
      </c>
      <c r="B65" s="14" t="s">
        <v>19</v>
      </c>
      <c r="C65" s="15">
        <v>2.36</v>
      </c>
      <c r="D65" s="14">
        <v>7.3316999999999997</v>
      </c>
      <c r="E65" s="30">
        <f>ROUND(C65*D65,2)</f>
        <v>17.3</v>
      </c>
      <c r="F65" s="16">
        <v>0</v>
      </c>
      <c r="G65" s="30">
        <f>ROUND(E65*F65,2)</f>
        <v>0</v>
      </c>
      <c r="H65" s="30">
        <f>ROUND(E65-G65,2)</f>
        <v>17.3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6.63</v>
      </c>
      <c r="D67" s="14">
        <v>1</v>
      </c>
      <c r="E67" s="30">
        <f>ROUND(C67*D67,2)</f>
        <v>6.63</v>
      </c>
      <c r="F67" s="16">
        <v>0</v>
      </c>
      <c r="G67" s="30">
        <f>ROUND(E67*F67,2)</f>
        <v>0</v>
      </c>
      <c r="H67" s="30">
        <f t="shared" ref="H67:H73" si="3">ROUND(E67-G67,2)</f>
        <v>6.63</v>
      </c>
    </row>
    <row r="68" spans="1:8" x14ac:dyDescent="0.25">
      <c r="A68" s="14" t="s">
        <v>38</v>
      </c>
      <c r="B68" s="14" t="s">
        <v>48</v>
      </c>
      <c r="C68" s="15">
        <v>3.87</v>
      </c>
      <c r="D68" s="14">
        <v>1</v>
      </c>
      <c r="E68" s="30">
        <f>ROUND(C68*D68,2)</f>
        <v>3.87</v>
      </c>
      <c r="F68" s="16">
        <v>0</v>
      </c>
      <c r="G68" s="30">
        <f>ROUND(E68*F68,2)</f>
        <v>0</v>
      </c>
      <c r="H68" s="30">
        <f t="shared" si="3"/>
        <v>3.87</v>
      </c>
    </row>
    <row r="69" spans="1:8" x14ac:dyDescent="0.25">
      <c r="A69" s="14" t="s">
        <v>135</v>
      </c>
      <c r="B69" s="14" t="s">
        <v>48</v>
      </c>
      <c r="C69" s="15">
        <v>3.67</v>
      </c>
      <c r="D69" s="14">
        <v>1</v>
      </c>
      <c r="E69" s="30">
        <f>ROUND(C69*D69,2)</f>
        <v>3.67</v>
      </c>
      <c r="F69" s="16">
        <v>0</v>
      </c>
      <c r="G69" s="30">
        <f>ROUND(E69*F69,2)</f>
        <v>0</v>
      </c>
      <c r="H69" s="30">
        <f t="shared" si="3"/>
        <v>3.67</v>
      </c>
    </row>
    <row r="70" spans="1:8" x14ac:dyDescent="0.25">
      <c r="A70" s="14" t="s">
        <v>46</v>
      </c>
      <c r="B70" s="14" t="s">
        <v>48</v>
      </c>
      <c r="C70" s="15">
        <v>7.16</v>
      </c>
      <c r="D70" s="14">
        <v>1</v>
      </c>
      <c r="E70" s="30">
        <f>ROUND(C70*D70,2)</f>
        <v>7.16</v>
      </c>
      <c r="F70" s="16">
        <v>0</v>
      </c>
      <c r="G70" s="30">
        <f>ROUND(E70*F70,2)</f>
        <v>0</v>
      </c>
      <c r="H70" s="30">
        <f t="shared" si="3"/>
        <v>7.16</v>
      </c>
    </row>
    <row r="71" spans="1:8" x14ac:dyDescent="0.25">
      <c r="A71" s="9" t="s">
        <v>49</v>
      </c>
      <c r="B71" s="9" t="s">
        <v>48</v>
      </c>
      <c r="C71" s="10">
        <v>8.39</v>
      </c>
      <c r="D71" s="9">
        <v>1</v>
      </c>
      <c r="E71" s="28">
        <f>ROUND(C71*D71,2)</f>
        <v>8.39</v>
      </c>
      <c r="F71" s="11">
        <v>0</v>
      </c>
      <c r="G71" s="28">
        <f>ROUND(E71*F71,2)</f>
        <v>0</v>
      </c>
      <c r="H71" s="28">
        <f t="shared" si="3"/>
        <v>8.39</v>
      </c>
    </row>
    <row r="72" spans="1:8" x14ac:dyDescent="0.25">
      <c r="A72" s="7" t="s">
        <v>50</v>
      </c>
      <c r="C72" s="30"/>
      <c r="E72" s="30">
        <f>SUM(E12:E71)</f>
        <v>457.18</v>
      </c>
      <c r="G72" s="12">
        <f>SUM(G12:G71)</f>
        <v>0</v>
      </c>
      <c r="H72" s="12">
        <f t="shared" si="3"/>
        <v>457.18</v>
      </c>
    </row>
    <row r="73" spans="1:8" x14ac:dyDescent="0.25">
      <c r="A73" s="7" t="s">
        <v>51</v>
      </c>
      <c r="C73" s="30"/>
      <c r="E73" s="30">
        <f>+E8-E72</f>
        <v>290.42</v>
      </c>
      <c r="G73" s="12">
        <f>+G8-G72</f>
        <v>0</v>
      </c>
      <c r="H73" s="12">
        <f t="shared" si="3"/>
        <v>290.42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14</v>
      </c>
      <c r="D76" s="14">
        <v>1</v>
      </c>
      <c r="E76" s="30">
        <f>ROUND(C76*D76,2)</f>
        <v>14</v>
      </c>
      <c r="F76" s="16">
        <v>0</v>
      </c>
      <c r="G76" s="30">
        <f>ROUND(E76*F76,2)</f>
        <v>0</v>
      </c>
      <c r="H76" s="30">
        <f t="shared" ref="H76:H82" si="4">ROUND(E76-G76,2)</f>
        <v>14</v>
      </c>
    </row>
    <row r="77" spans="1:8" x14ac:dyDescent="0.25">
      <c r="A77" s="14" t="s">
        <v>38</v>
      </c>
      <c r="B77" s="14" t="s">
        <v>48</v>
      </c>
      <c r="C77" s="15">
        <v>22.84</v>
      </c>
      <c r="D77" s="14">
        <v>1</v>
      </c>
      <c r="E77" s="30">
        <f>ROUND(C77*D77,2)</f>
        <v>22.84</v>
      </c>
      <c r="F77" s="16">
        <v>0</v>
      </c>
      <c r="G77" s="30">
        <f>ROUND(E77*F77,2)</f>
        <v>0</v>
      </c>
      <c r="H77" s="30">
        <f t="shared" si="4"/>
        <v>22.84</v>
      </c>
    </row>
    <row r="78" spans="1:8" x14ac:dyDescent="0.25">
      <c r="A78" s="14" t="s">
        <v>135</v>
      </c>
      <c r="B78" s="14" t="s">
        <v>48</v>
      </c>
      <c r="C78" s="15">
        <v>13.62</v>
      </c>
      <c r="D78" s="14">
        <v>1</v>
      </c>
      <c r="E78" s="30">
        <f>ROUND(C78*D78,2)</f>
        <v>13.62</v>
      </c>
      <c r="F78" s="16">
        <v>0</v>
      </c>
      <c r="G78" s="30">
        <f>ROUND(E78*F78,2)</f>
        <v>0</v>
      </c>
      <c r="H78" s="30">
        <f t="shared" si="4"/>
        <v>13.62</v>
      </c>
    </row>
    <row r="79" spans="1:8" x14ac:dyDescent="0.25">
      <c r="A79" s="9" t="s">
        <v>46</v>
      </c>
      <c r="B79" s="9" t="s">
        <v>48</v>
      </c>
      <c r="C79" s="10">
        <v>49.28</v>
      </c>
      <c r="D79" s="9">
        <v>1</v>
      </c>
      <c r="E79" s="28">
        <f>ROUND(C79*D79,2)</f>
        <v>49.28</v>
      </c>
      <c r="F79" s="11">
        <v>0</v>
      </c>
      <c r="G79" s="28">
        <f>ROUND(E79*F79,2)</f>
        <v>0</v>
      </c>
      <c r="H79" s="28">
        <f t="shared" si="4"/>
        <v>49.28</v>
      </c>
    </row>
    <row r="80" spans="1:8" x14ac:dyDescent="0.25">
      <c r="A80" s="7" t="s">
        <v>53</v>
      </c>
      <c r="C80" s="30"/>
      <c r="E80" s="30">
        <f>SUM(E76:E79)</f>
        <v>99.740000000000009</v>
      </c>
      <c r="G80" s="12">
        <f>SUM(G76:G79)</f>
        <v>0</v>
      </c>
      <c r="H80" s="12">
        <f t="shared" si="4"/>
        <v>99.74</v>
      </c>
    </row>
    <row r="81" spans="1:8" x14ac:dyDescent="0.25">
      <c r="A81" s="7" t="s">
        <v>54</v>
      </c>
      <c r="C81" s="30"/>
      <c r="E81" s="30">
        <f>+E72+E80</f>
        <v>556.92000000000007</v>
      </c>
      <c r="G81" s="12">
        <f>+G72+G80</f>
        <v>0</v>
      </c>
      <c r="H81" s="12">
        <f t="shared" si="4"/>
        <v>556.91999999999996</v>
      </c>
    </row>
    <row r="82" spans="1:8" x14ac:dyDescent="0.25">
      <c r="A82" s="7" t="s">
        <v>55</v>
      </c>
      <c r="C82" s="30"/>
      <c r="E82" s="30">
        <f>+E8-E81</f>
        <v>190.67999999999995</v>
      </c>
      <c r="G82" s="12">
        <f>+G8-G81</f>
        <v>0</v>
      </c>
      <c r="H82" s="12">
        <f t="shared" si="4"/>
        <v>190.68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403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457.18</v>
      </c>
    </row>
    <row r="100" spans="1:5" x14ac:dyDescent="0.25">
      <c r="A100" s="7" t="s">
        <v>301</v>
      </c>
      <c r="E100" s="34">
        <f>VLOOKUP(A100,$A$1:$H$98,5,FALSE)</f>
        <v>99.740000000000009</v>
      </c>
    </row>
    <row r="101" spans="1:5" x14ac:dyDescent="0.25">
      <c r="A101" s="7" t="s">
        <v>302</v>
      </c>
      <c r="E101" s="34">
        <f t="shared" ref="E101:E102" si="5">VLOOKUP(A101,$A$1:$H$98,5,FALSE)</f>
        <v>556.92000000000007</v>
      </c>
    </row>
    <row r="102" spans="1:5" x14ac:dyDescent="0.25">
      <c r="A102" s="7" t="s">
        <v>55</v>
      </c>
      <c r="E102" s="34">
        <f t="shared" si="5"/>
        <v>190.67999999999995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190.67999999999995</v>
      </c>
      <c r="E105" s="34">
        <f>E102</f>
        <v>190.67999999999995</v>
      </c>
    </row>
    <row r="106" spans="1:5" x14ac:dyDescent="0.25">
      <c r="A106">
        <f>A107-Calculator!$B$15</f>
        <v>205</v>
      </c>
      <c r="B106">
        <f t="dataTable" ref="B106:B112" dt2D="0" dtr="0" r1="D7"/>
        <v>1958.23</v>
      </c>
      <c r="D106">
        <f>D107-Calculator!$B$27</f>
        <v>145</v>
      </c>
      <c r="E106">
        <f t="dataTable" ref="E106:E112" dt2D="0" dtr="0" r1="D7" ca="1"/>
        <v>1226.83</v>
      </c>
    </row>
    <row r="107" spans="1:5" x14ac:dyDescent="0.25">
      <c r="A107">
        <f>A108-Calculator!$B$15</f>
        <v>210</v>
      </c>
      <c r="B107">
        <v>2019.1799999999998</v>
      </c>
      <c r="D107">
        <f>D108-Calculator!$B$27</f>
        <v>150</v>
      </c>
      <c r="E107">
        <v>1287.78</v>
      </c>
    </row>
    <row r="108" spans="1:5" x14ac:dyDescent="0.25">
      <c r="A108">
        <f>A109-Calculator!$B$15</f>
        <v>215</v>
      </c>
      <c r="B108">
        <v>2080.13</v>
      </c>
      <c r="D108">
        <f>D109-Calculator!$B$27</f>
        <v>155</v>
      </c>
      <c r="E108">
        <v>1348.73</v>
      </c>
    </row>
    <row r="109" spans="1:5" x14ac:dyDescent="0.25">
      <c r="A109">
        <f>Calculator!B10</f>
        <v>220</v>
      </c>
      <c r="B109">
        <v>2141.08</v>
      </c>
      <c r="D109">
        <f>Calculator!B22</f>
        <v>160</v>
      </c>
      <c r="E109">
        <v>1409.6799999999998</v>
      </c>
    </row>
    <row r="110" spans="1:5" x14ac:dyDescent="0.25">
      <c r="A110">
        <f>A109+Calculator!$B$15</f>
        <v>225</v>
      </c>
      <c r="B110">
        <v>2202.0299999999997</v>
      </c>
      <c r="D110">
        <f>D109+Calculator!$B$27</f>
        <v>165</v>
      </c>
      <c r="E110">
        <v>1470.63</v>
      </c>
    </row>
    <row r="111" spans="1:5" x14ac:dyDescent="0.25">
      <c r="A111">
        <f>A110+Calculator!$B$15</f>
        <v>230</v>
      </c>
      <c r="B111">
        <v>2262.98</v>
      </c>
      <c r="D111">
        <f>D110+Calculator!$B$27</f>
        <v>170</v>
      </c>
      <c r="E111">
        <v>1531.58</v>
      </c>
    </row>
    <row r="112" spans="1:5" x14ac:dyDescent="0.25">
      <c r="A112">
        <f>A111+Calculator!$B$15</f>
        <v>235</v>
      </c>
      <c r="B112">
        <v>2323.9299999999998</v>
      </c>
      <c r="D112">
        <f>D111+Calculator!$B$27</f>
        <v>175</v>
      </c>
      <c r="E112">
        <v>1592.53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2778-45FF-486E-B09F-6CD71F3AF918}">
  <dimension ref="A1:H112"/>
  <sheetViews>
    <sheetView topLeftCell="A97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230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IF(Calculator!B7="Soybeans",Calculator!B10,IF(Calculator!B19="Soybeans",Calculator!B22,53))</f>
        <v>53</v>
      </c>
      <c r="E7" s="28">
        <f>ROUND(C7*D7,2)</f>
        <v>660.38</v>
      </c>
      <c r="F7" s="11">
        <v>0</v>
      </c>
      <c r="G7" s="28">
        <f>ROUND(E7*F7,2)</f>
        <v>0</v>
      </c>
      <c r="H7" s="28">
        <f>ROUND(E7-G7,2)</f>
        <v>660.38</v>
      </c>
    </row>
    <row r="8" spans="1:8" x14ac:dyDescent="0.25">
      <c r="A8" s="7" t="s">
        <v>11</v>
      </c>
      <c r="C8" s="30"/>
      <c r="E8" s="30">
        <f>SUM(E7:E7)</f>
        <v>660.38</v>
      </c>
      <c r="G8" s="12">
        <f>SUM(G7:G7)</f>
        <v>0</v>
      </c>
      <c r="H8" s="12">
        <f>ROUND(E8-G8,2)</f>
        <v>660.38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</v>
      </c>
      <c r="E12" s="30">
        <f>ROUND(C12*D12,2)</f>
        <v>28</v>
      </c>
      <c r="F12" s="16">
        <v>0</v>
      </c>
      <c r="G12" s="30">
        <f>ROUND(E12*F12,2)</f>
        <v>0</v>
      </c>
      <c r="H12" s="30">
        <f>ROUND(E12-G12,2)</f>
        <v>28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4" t="s">
        <v>138</v>
      </c>
      <c r="B15" s="14" t="s">
        <v>19</v>
      </c>
      <c r="C15" s="15">
        <v>8.5399999999999991</v>
      </c>
      <c r="D15" s="14">
        <v>0.6</v>
      </c>
      <c r="E15" s="30">
        <f>ROUND(C15*D15,2)</f>
        <v>5.12</v>
      </c>
      <c r="F15" s="16">
        <v>0</v>
      </c>
      <c r="G15" s="30">
        <f>ROUND(E15*F15,2)</f>
        <v>0</v>
      </c>
      <c r="H15" s="30">
        <f>ROUND(E15-G15,2)</f>
        <v>5.12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126</v>
      </c>
      <c r="B17" s="14" t="s">
        <v>21</v>
      </c>
      <c r="C17" s="15">
        <v>27.75</v>
      </c>
      <c r="D17" s="14">
        <v>0.87</v>
      </c>
      <c r="E17" s="30">
        <f>ROUND(C17*D17,2)</f>
        <v>24.14</v>
      </c>
      <c r="F17" s="16">
        <v>0</v>
      </c>
      <c r="G17" s="30">
        <f>ROUND(E17*F17,2)</f>
        <v>0</v>
      </c>
      <c r="H17" s="30">
        <f>ROUND(E17-G17,2)</f>
        <v>24.14</v>
      </c>
    </row>
    <row r="18" spans="1:8" x14ac:dyDescent="0.25">
      <c r="A18" s="14" t="s">
        <v>22</v>
      </c>
      <c r="B18" s="14" t="s">
        <v>21</v>
      </c>
      <c r="C18" s="15">
        <v>26.3</v>
      </c>
      <c r="D18" s="14">
        <v>1.33</v>
      </c>
      <c r="E18" s="30">
        <f>ROUND(C18*D18,2)</f>
        <v>34.979999999999997</v>
      </c>
      <c r="F18" s="16">
        <v>0</v>
      </c>
      <c r="G18" s="30">
        <f>ROUND(E18*F18,2)</f>
        <v>0</v>
      </c>
      <c r="H18" s="30">
        <f>ROUND(E18-G18,2)</f>
        <v>34.979999999999997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338</v>
      </c>
      <c r="B20" s="14" t="s">
        <v>18</v>
      </c>
      <c r="C20" s="15">
        <v>4.5999999999999996</v>
      </c>
      <c r="D20" s="14">
        <v>1.6</v>
      </c>
      <c r="E20" s="30">
        <f>ROUND(C20*D20,2)</f>
        <v>7.36</v>
      </c>
      <c r="F20" s="16">
        <v>0</v>
      </c>
      <c r="G20" s="30">
        <f>ROUND(E20*F20,2)</f>
        <v>0</v>
      </c>
      <c r="H20" s="30">
        <f>ROUND(E20-G20,2)</f>
        <v>7.36</v>
      </c>
    </row>
    <row r="21" spans="1:8" x14ac:dyDescent="0.25">
      <c r="A21" s="14" t="s">
        <v>340</v>
      </c>
      <c r="B21" s="14" t="s">
        <v>18</v>
      </c>
      <c r="C21" s="15">
        <v>1.34</v>
      </c>
      <c r="D21" s="14">
        <v>13.7</v>
      </c>
      <c r="E21" s="30">
        <f>ROUND(C21*D21,2)</f>
        <v>18.36</v>
      </c>
      <c r="F21" s="16">
        <v>0</v>
      </c>
      <c r="G21" s="30">
        <f>ROUND(E21*F21,2)</f>
        <v>0</v>
      </c>
      <c r="H21" s="30">
        <f>ROUND(E21-G21,2)</f>
        <v>18.36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0.11</v>
      </c>
      <c r="D23" s="14">
        <v>96</v>
      </c>
      <c r="E23" s="30">
        <f t="shared" ref="E23:E29" si="0">ROUND(C23*D23,2)</f>
        <v>10.56</v>
      </c>
      <c r="F23" s="16">
        <v>0</v>
      </c>
      <c r="G23" s="30">
        <f t="shared" ref="G23:G29" si="1">ROUND(E23*F23,2)</f>
        <v>0</v>
      </c>
      <c r="H23" s="30">
        <f t="shared" ref="H23:H29" si="2">ROUND(E23-G23,2)</f>
        <v>10.56</v>
      </c>
    </row>
    <row r="24" spans="1:8" x14ac:dyDescent="0.25">
      <c r="A24" s="14" t="s">
        <v>104</v>
      </c>
      <c r="B24" s="14" t="s">
        <v>26</v>
      </c>
      <c r="C24" s="15">
        <v>12.73</v>
      </c>
      <c r="D24" s="14">
        <v>1</v>
      </c>
      <c r="E24" s="30">
        <f t="shared" si="0"/>
        <v>12.73</v>
      </c>
      <c r="F24" s="16">
        <v>0</v>
      </c>
      <c r="G24" s="30">
        <f t="shared" si="1"/>
        <v>0</v>
      </c>
      <c r="H24" s="30">
        <f t="shared" si="2"/>
        <v>12.73</v>
      </c>
    </row>
    <row r="25" spans="1:8" x14ac:dyDescent="0.25">
      <c r="A25" s="14" t="s">
        <v>140</v>
      </c>
      <c r="B25" s="14" t="s">
        <v>18</v>
      </c>
      <c r="C25" s="15">
        <v>3.6</v>
      </c>
      <c r="D25" s="14">
        <v>2</v>
      </c>
      <c r="E25" s="30">
        <f t="shared" si="0"/>
        <v>7.2</v>
      </c>
      <c r="F25" s="16">
        <v>0</v>
      </c>
      <c r="G25" s="30">
        <f t="shared" si="1"/>
        <v>0</v>
      </c>
      <c r="H25" s="30">
        <f t="shared" si="2"/>
        <v>7.2</v>
      </c>
    </row>
    <row r="26" spans="1:8" x14ac:dyDescent="0.25">
      <c r="A26" s="14" t="s">
        <v>141</v>
      </c>
      <c r="B26" s="14" t="s">
        <v>26</v>
      </c>
      <c r="C26" s="15">
        <v>10.45</v>
      </c>
      <c r="D26" s="14">
        <v>2</v>
      </c>
      <c r="E26" s="30">
        <f t="shared" si="0"/>
        <v>20.9</v>
      </c>
      <c r="F26" s="16">
        <v>0</v>
      </c>
      <c r="G26" s="30">
        <f t="shared" si="1"/>
        <v>0</v>
      </c>
      <c r="H26" s="30">
        <f t="shared" si="2"/>
        <v>20.9</v>
      </c>
    </row>
    <row r="27" spans="1:8" x14ac:dyDescent="0.25">
      <c r="A27" s="14" t="s">
        <v>105</v>
      </c>
      <c r="B27" s="14" t="s">
        <v>18</v>
      </c>
      <c r="C27" s="15">
        <v>0.19</v>
      </c>
      <c r="D27" s="14">
        <v>48</v>
      </c>
      <c r="E27" s="30">
        <f t="shared" si="0"/>
        <v>9.1199999999999992</v>
      </c>
      <c r="F27" s="16">
        <v>0</v>
      </c>
      <c r="G27" s="30">
        <f t="shared" si="1"/>
        <v>0</v>
      </c>
      <c r="H27" s="30">
        <f t="shared" si="2"/>
        <v>9.1199999999999992</v>
      </c>
    </row>
    <row r="28" spans="1:8" x14ac:dyDescent="0.25">
      <c r="A28" s="14" t="s">
        <v>417</v>
      </c>
      <c r="B28" s="14" t="s">
        <v>18</v>
      </c>
      <c r="C28" s="15">
        <v>0.83</v>
      </c>
      <c r="D28" s="14">
        <v>12.8</v>
      </c>
      <c r="E28" s="30">
        <f t="shared" si="0"/>
        <v>10.62</v>
      </c>
      <c r="F28" s="16">
        <v>0</v>
      </c>
      <c r="G28" s="30">
        <f t="shared" si="1"/>
        <v>0</v>
      </c>
      <c r="H28" s="30">
        <f t="shared" si="2"/>
        <v>10.62</v>
      </c>
    </row>
    <row r="29" spans="1:8" x14ac:dyDescent="0.25">
      <c r="A29" s="14" t="s">
        <v>74</v>
      </c>
      <c r="B29" s="14" t="s">
        <v>26</v>
      </c>
      <c r="C29" s="15">
        <v>10.02</v>
      </c>
      <c r="D29" s="14">
        <v>1</v>
      </c>
      <c r="E29" s="30">
        <f t="shared" si="0"/>
        <v>10.02</v>
      </c>
      <c r="F29" s="16">
        <v>0</v>
      </c>
      <c r="G29" s="30">
        <f t="shared" si="1"/>
        <v>0</v>
      </c>
      <c r="H29" s="30">
        <f t="shared" si="2"/>
        <v>10.02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143</v>
      </c>
      <c r="B31" s="14" t="s">
        <v>29</v>
      </c>
      <c r="C31" s="15">
        <v>8.58</v>
      </c>
      <c r="D31" s="14">
        <v>0.75</v>
      </c>
      <c r="E31" s="30">
        <f>ROUND(C31*D31,2)</f>
        <v>6.44</v>
      </c>
      <c r="F31" s="16">
        <v>0</v>
      </c>
      <c r="G31" s="30">
        <f>ROUND(E31*F31,2)</f>
        <v>0</v>
      </c>
      <c r="H31" s="30">
        <f>ROUND(E31-G31,2)</f>
        <v>6.44</v>
      </c>
    </row>
    <row r="32" spans="1:8" x14ac:dyDescent="0.25">
      <c r="A32" s="14" t="s">
        <v>144</v>
      </c>
      <c r="B32" s="14" t="s">
        <v>48</v>
      </c>
      <c r="C32" s="15">
        <v>8</v>
      </c>
      <c r="D32" s="14">
        <v>1</v>
      </c>
      <c r="E32" s="30">
        <f>ROUND(C32*D32,2)</f>
        <v>8</v>
      </c>
      <c r="F32" s="16">
        <v>0</v>
      </c>
      <c r="G32" s="30">
        <f>ROUND(E32*F32,2)</f>
        <v>0</v>
      </c>
      <c r="H32" s="30">
        <f>ROUND(E32-G32,2)</f>
        <v>8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145</v>
      </c>
      <c r="B34" s="14" t="s">
        <v>29</v>
      </c>
      <c r="C34" s="15">
        <v>1.34</v>
      </c>
      <c r="D34" s="14">
        <v>50</v>
      </c>
      <c r="E34" s="30">
        <f>ROUND(C34*D34,2)</f>
        <v>67</v>
      </c>
      <c r="F34" s="16">
        <v>0</v>
      </c>
      <c r="G34" s="30">
        <f>ROUND(E34*F34,2)</f>
        <v>0</v>
      </c>
      <c r="H34" s="30">
        <f>ROUND(E34-G34,2)</f>
        <v>67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115</v>
      </c>
      <c r="B36" s="14" t="s">
        <v>26</v>
      </c>
      <c r="C36" s="15">
        <v>3.3</v>
      </c>
      <c r="D36" s="14">
        <v>1.1000000000000001</v>
      </c>
      <c r="E36" s="30">
        <f>ROUND(C36*D36,2)</f>
        <v>3.63</v>
      </c>
      <c r="F36" s="16">
        <v>0</v>
      </c>
      <c r="G36" s="30">
        <f>ROUND(E36*F36,2)</f>
        <v>0</v>
      </c>
      <c r="H36" s="30">
        <f>ROUND(E36-G36,2)</f>
        <v>3.63</v>
      </c>
    </row>
    <row r="37" spans="1:8" x14ac:dyDescent="0.25">
      <c r="A37" s="13" t="s">
        <v>61</v>
      </c>
      <c r="C37" s="30"/>
      <c r="E37" s="30"/>
    </row>
    <row r="38" spans="1:8" x14ac:dyDescent="0.25">
      <c r="A38" s="14" t="s">
        <v>62</v>
      </c>
      <c r="B38" s="14" t="s">
        <v>48</v>
      </c>
      <c r="C38" s="15">
        <v>7.5</v>
      </c>
      <c r="D38" s="14">
        <v>1</v>
      </c>
      <c r="E38" s="30">
        <f>ROUND(C38*D38,2)</f>
        <v>7.5</v>
      </c>
      <c r="F38" s="16">
        <v>0</v>
      </c>
      <c r="G38" s="30">
        <f>ROUND(E38*F38,2)</f>
        <v>0</v>
      </c>
      <c r="H38" s="30">
        <f>ROUND(E38-G38,2)</f>
        <v>7.5</v>
      </c>
    </row>
    <row r="39" spans="1:8" x14ac:dyDescent="0.25">
      <c r="A39" s="13" t="s">
        <v>132</v>
      </c>
      <c r="C39" s="30"/>
      <c r="E39" s="30"/>
    </row>
    <row r="40" spans="1:8" x14ac:dyDescent="0.25">
      <c r="A40" s="14" t="s">
        <v>146</v>
      </c>
      <c r="B40" s="14" t="s">
        <v>125</v>
      </c>
      <c r="C40" s="15">
        <v>0.27</v>
      </c>
      <c r="D40" s="14">
        <f>D7</f>
        <v>53</v>
      </c>
      <c r="E40" s="30">
        <f>ROUND(C40*D40,2)</f>
        <v>14.31</v>
      </c>
      <c r="F40" s="16">
        <v>0</v>
      </c>
      <c r="G40" s="30">
        <f>ROUND(E40*F40,2)</f>
        <v>0</v>
      </c>
      <c r="H40" s="30">
        <f>ROUND(E40-G40,2)</f>
        <v>14.31</v>
      </c>
    </row>
    <row r="41" spans="1:8" x14ac:dyDescent="0.25">
      <c r="A41" s="13" t="s">
        <v>99</v>
      </c>
      <c r="C41" s="30"/>
      <c r="E41" s="30"/>
    </row>
    <row r="42" spans="1:8" x14ac:dyDescent="0.25">
      <c r="A42" s="14" t="s">
        <v>194</v>
      </c>
      <c r="B42" s="14" t="s">
        <v>48</v>
      </c>
      <c r="C42" s="15">
        <v>4.5</v>
      </c>
      <c r="D42" s="14">
        <v>0.5</v>
      </c>
      <c r="E42" s="30">
        <f>ROUND(C42*D42,2)</f>
        <v>2.25</v>
      </c>
      <c r="F42" s="16">
        <v>0</v>
      </c>
      <c r="G42" s="30">
        <f>ROUND(E42*F42,2)</f>
        <v>0</v>
      </c>
      <c r="H42" s="30">
        <f>ROUND(E42-G42,2)</f>
        <v>2.25</v>
      </c>
    </row>
    <row r="43" spans="1:8" x14ac:dyDescent="0.25">
      <c r="A43" s="13" t="s">
        <v>34</v>
      </c>
      <c r="C43" s="30"/>
      <c r="E43" s="30"/>
    </row>
    <row r="44" spans="1:8" x14ac:dyDescent="0.25">
      <c r="A44" s="14" t="s">
        <v>35</v>
      </c>
      <c r="B44" s="14" t="s">
        <v>36</v>
      </c>
      <c r="C44" s="15">
        <v>59</v>
      </c>
      <c r="D44" s="14">
        <v>0.33300000000000002</v>
      </c>
      <c r="E44" s="30">
        <f>ROUND(C44*D44,2)</f>
        <v>19.649999999999999</v>
      </c>
      <c r="F44" s="16">
        <v>0</v>
      </c>
      <c r="G44" s="30">
        <f>ROUND(E44*F44,2)</f>
        <v>0</v>
      </c>
      <c r="H44" s="30">
        <f>ROUND(E44-G44,2)</f>
        <v>19.649999999999999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147</v>
      </c>
      <c r="B46" s="14" t="s">
        <v>48</v>
      </c>
      <c r="C46" s="15">
        <v>6.5</v>
      </c>
      <c r="D46" s="14">
        <v>1</v>
      </c>
      <c r="E46" s="30">
        <f>ROUND(C46*D46,2)</f>
        <v>6.5</v>
      </c>
      <c r="F46" s="16">
        <v>0</v>
      </c>
      <c r="G46" s="30">
        <f>ROUND(E46*F46,2)</f>
        <v>0</v>
      </c>
      <c r="H46" s="30">
        <f>ROUND(E46-G46,2)</f>
        <v>6.5</v>
      </c>
    </row>
    <row r="47" spans="1:8" x14ac:dyDescent="0.25">
      <c r="A47" s="13" t="s">
        <v>148</v>
      </c>
      <c r="C47" s="30"/>
      <c r="E47" s="30"/>
    </row>
    <row r="48" spans="1:8" x14ac:dyDescent="0.25">
      <c r="A48" s="14" t="s">
        <v>149</v>
      </c>
      <c r="B48" s="14" t="s">
        <v>48</v>
      </c>
      <c r="C48" s="15">
        <v>1.55</v>
      </c>
      <c r="D48" s="14">
        <v>1</v>
      </c>
      <c r="E48" s="30">
        <f>ROUND(C48*D48,2)</f>
        <v>1.55</v>
      </c>
      <c r="F48" s="16">
        <v>0</v>
      </c>
      <c r="G48" s="30">
        <f>ROUND(E48*F48,2)</f>
        <v>0</v>
      </c>
      <c r="H48" s="30">
        <f>ROUND(E48-G48,2)</f>
        <v>1.55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15.27</v>
      </c>
      <c r="D52" s="14">
        <v>0.4209</v>
      </c>
      <c r="E52" s="30">
        <f>ROUND(C52*D52,2)</f>
        <v>6.43</v>
      </c>
      <c r="F52" s="16">
        <v>0</v>
      </c>
      <c r="G52" s="30">
        <f>ROUND(E52*F52,2)</f>
        <v>0</v>
      </c>
      <c r="H52" s="30">
        <f>ROUND(E52-G52,2)</f>
        <v>6.43</v>
      </c>
    </row>
    <row r="53" spans="1:8" x14ac:dyDescent="0.25">
      <c r="A53" s="14" t="s">
        <v>135</v>
      </c>
      <c r="B53" s="14" t="s">
        <v>39</v>
      </c>
      <c r="C53" s="15">
        <v>15.27</v>
      </c>
      <c r="D53" s="14">
        <v>8.5099999999999995E-2</v>
      </c>
      <c r="E53" s="30">
        <f>ROUND(C53*D53,2)</f>
        <v>1.3</v>
      </c>
      <c r="F53" s="16">
        <v>0</v>
      </c>
      <c r="G53" s="30">
        <f>ROUND(E53*F53,2)</f>
        <v>0</v>
      </c>
      <c r="H53" s="30">
        <f>ROUND(E53-G53,2)</f>
        <v>1.3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0.3125</v>
      </c>
      <c r="E55" s="30">
        <f>ROUND(C55*D55,2)</f>
        <v>2.83</v>
      </c>
      <c r="F55" s="16">
        <v>0</v>
      </c>
      <c r="G55" s="30">
        <f>ROUND(E55*F55,2)</f>
        <v>0</v>
      </c>
      <c r="H55" s="30">
        <f>ROUND(E55-G55,2)</f>
        <v>2.83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42</v>
      </c>
      <c r="B57" s="14" t="s">
        <v>39</v>
      </c>
      <c r="C57" s="15">
        <v>9.06</v>
      </c>
      <c r="D57" s="14">
        <v>9.3100000000000002E-2</v>
      </c>
      <c r="E57" s="30">
        <f>ROUND(C57*D57,2)</f>
        <v>0.84</v>
      </c>
      <c r="F57" s="16">
        <v>0</v>
      </c>
      <c r="G57" s="30">
        <f>ROUND(E57*F57,2)</f>
        <v>0</v>
      </c>
      <c r="H57" s="30">
        <f>ROUND(E57-G57,2)</f>
        <v>0.84</v>
      </c>
    </row>
    <row r="58" spans="1:8" x14ac:dyDescent="0.25">
      <c r="A58" s="14" t="s">
        <v>44</v>
      </c>
      <c r="B58" s="14" t="s">
        <v>39</v>
      </c>
      <c r="C58" s="15">
        <v>15.28</v>
      </c>
      <c r="D58" s="14">
        <v>0.27289999999999998</v>
      </c>
      <c r="E58" s="30">
        <f>ROUND(C58*D58,2)</f>
        <v>4.17</v>
      </c>
      <c r="F58" s="16">
        <v>0</v>
      </c>
      <c r="G58" s="30">
        <f>ROUND(E58*F58,2)</f>
        <v>0</v>
      </c>
      <c r="H58" s="30">
        <f>ROUND(E58-G58,2)</f>
        <v>4.17</v>
      </c>
    </row>
    <row r="59" spans="1:8" x14ac:dyDescent="0.25">
      <c r="A59" s="13" t="s">
        <v>45</v>
      </c>
      <c r="C59" s="30"/>
      <c r="E59" s="30"/>
    </row>
    <row r="60" spans="1:8" x14ac:dyDescent="0.25">
      <c r="A60" s="14" t="s">
        <v>38</v>
      </c>
      <c r="B60" s="14" t="s">
        <v>19</v>
      </c>
      <c r="C60" s="15">
        <v>2.36</v>
      </c>
      <c r="D60" s="14">
        <v>5.1417000000000002</v>
      </c>
      <c r="E60" s="30">
        <f>ROUND(C60*D60,2)</f>
        <v>12.13</v>
      </c>
      <c r="F60" s="16">
        <v>0</v>
      </c>
      <c r="G60" s="30">
        <f>ROUND(E60*F60,2)</f>
        <v>0</v>
      </c>
      <c r="H60" s="30">
        <f>ROUND(E60-G60,2)</f>
        <v>12.13</v>
      </c>
    </row>
    <row r="61" spans="1:8" x14ac:dyDescent="0.25">
      <c r="A61" s="14" t="s">
        <v>135</v>
      </c>
      <c r="B61" s="14" t="s">
        <v>19</v>
      </c>
      <c r="C61" s="15">
        <v>2.36</v>
      </c>
      <c r="D61" s="14">
        <v>1.4244000000000001</v>
      </c>
      <c r="E61" s="30">
        <f>ROUND(C61*D61,2)</f>
        <v>3.36</v>
      </c>
      <c r="F61" s="16">
        <v>0</v>
      </c>
      <c r="G61" s="30">
        <f>ROUND(E61*F61,2)</f>
        <v>0</v>
      </c>
      <c r="H61" s="30">
        <f>ROUND(E61-G61,2)</f>
        <v>3.36</v>
      </c>
    </row>
    <row r="62" spans="1:8" x14ac:dyDescent="0.25">
      <c r="A62" s="14" t="s">
        <v>223</v>
      </c>
      <c r="B62" s="14" t="s">
        <v>19</v>
      </c>
      <c r="C62" s="15">
        <v>2.36</v>
      </c>
      <c r="D62" s="14">
        <v>10.9975</v>
      </c>
      <c r="E62" s="30">
        <f>ROUND(C62*D62,2)</f>
        <v>25.95</v>
      </c>
      <c r="F62" s="16">
        <v>0</v>
      </c>
      <c r="G62" s="30">
        <f>ROUND(E62*F62,2)</f>
        <v>0</v>
      </c>
      <c r="H62" s="30">
        <f>ROUND(E62-G62,2)</f>
        <v>25.95</v>
      </c>
    </row>
    <row r="63" spans="1:8" x14ac:dyDescent="0.25">
      <c r="A63" s="13" t="s">
        <v>47</v>
      </c>
      <c r="C63" s="30"/>
      <c r="E63" s="30"/>
    </row>
    <row r="64" spans="1:8" x14ac:dyDescent="0.25">
      <c r="A64" s="14" t="s">
        <v>42</v>
      </c>
      <c r="B64" s="14" t="s">
        <v>48</v>
      </c>
      <c r="C64" s="15">
        <v>5.47</v>
      </c>
      <c r="D64" s="14">
        <v>1</v>
      </c>
      <c r="E64" s="30">
        <f>ROUND(C64*D64,2)</f>
        <v>5.47</v>
      </c>
      <c r="F64" s="16">
        <v>0</v>
      </c>
      <c r="G64" s="30">
        <f>ROUND(E64*F64,2)</f>
        <v>0</v>
      </c>
      <c r="H64" s="30">
        <f t="shared" ref="H64:H70" si="3">ROUND(E64-G64,2)</f>
        <v>5.47</v>
      </c>
    </row>
    <row r="65" spans="1:8" x14ac:dyDescent="0.25">
      <c r="A65" s="14" t="s">
        <v>38</v>
      </c>
      <c r="B65" s="14" t="s">
        <v>48</v>
      </c>
      <c r="C65" s="15">
        <v>3.26</v>
      </c>
      <c r="D65" s="14">
        <v>1</v>
      </c>
      <c r="E65" s="30">
        <f>ROUND(C65*D65,2)</f>
        <v>3.26</v>
      </c>
      <c r="F65" s="16">
        <v>0</v>
      </c>
      <c r="G65" s="30">
        <f>ROUND(E65*F65,2)</f>
        <v>0</v>
      </c>
      <c r="H65" s="30">
        <f t="shared" si="3"/>
        <v>3.26</v>
      </c>
    </row>
    <row r="66" spans="1:8" x14ac:dyDescent="0.25">
      <c r="A66" s="14" t="s">
        <v>135</v>
      </c>
      <c r="B66" s="14" t="s">
        <v>48</v>
      </c>
      <c r="C66" s="15">
        <v>3.67</v>
      </c>
      <c r="D66" s="14">
        <v>1</v>
      </c>
      <c r="E66" s="30">
        <f>ROUND(C66*D66,2)</f>
        <v>3.67</v>
      </c>
      <c r="F66" s="16">
        <v>0</v>
      </c>
      <c r="G66" s="30">
        <f>ROUND(E66*F66,2)</f>
        <v>0</v>
      </c>
      <c r="H66" s="30">
        <f t="shared" si="3"/>
        <v>3.67</v>
      </c>
    </row>
    <row r="67" spans="1:8" x14ac:dyDescent="0.25">
      <c r="A67" s="14" t="s">
        <v>223</v>
      </c>
      <c r="B67" s="14" t="s">
        <v>48</v>
      </c>
      <c r="C67" s="15">
        <v>14.31</v>
      </c>
      <c r="D67" s="14">
        <v>1</v>
      </c>
      <c r="E67" s="30">
        <f>ROUND(C67*D67,2)</f>
        <v>14.31</v>
      </c>
      <c r="F67" s="16">
        <v>0</v>
      </c>
      <c r="G67" s="30">
        <f>ROUND(E67*F67,2)</f>
        <v>0</v>
      </c>
      <c r="H67" s="30">
        <f t="shared" si="3"/>
        <v>14.31</v>
      </c>
    </row>
    <row r="68" spans="1:8" x14ac:dyDescent="0.25">
      <c r="A68" s="9" t="s">
        <v>49</v>
      </c>
      <c r="B68" s="9" t="s">
        <v>48</v>
      </c>
      <c r="C68" s="10">
        <v>8.0299999999999994</v>
      </c>
      <c r="D68" s="9">
        <v>1</v>
      </c>
      <c r="E68" s="28">
        <f>ROUND(C68*D68,2)</f>
        <v>8.0299999999999994</v>
      </c>
      <c r="F68" s="11">
        <v>0</v>
      </c>
      <c r="G68" s="28">
        <f>ROUND(E68*F68,2)</f>
        <v>0</v>
      </c>
      <c r="H68" s="28">
        <f t="shared" si="3"/>
        <v>8.0299999999999994</v>
      </c>
    </row>
    <row r="69" spans="1:8" x14ac:dyDescent="0.25">
      <c r="A69" s="7" t="s">
        <v>50</v>
      </c>
      <c r="C69" s="30"/>
      <c r="E69" s="30">
        <f>SUM(E12:E68)</f>
        <v>434.06</v>
      </c>
      <c r="G69" s="12">
        <f>SUM(G12:G68)</f>
        <v>0</v>
      </c>
      <c r="H69" s="12">
        <f t="shared" si="3"/>
        <v>434.06</v>
      </c>
    </row>
    <row r="70" spans="1:8" x14ac:dyDescent="0.25">
      <c r="A70" s="7" t="s">
        <v>51</v>
      </c>
      <c r="C70" s="30"/>
      <c r="E70" s="30">
        <f>+E8-E69</f>
        <v>226.32</v>
      </c>
      <c r="G70" s="12">
        <f>+G8-G69</f>
        <v>0</v>
      </c>
      <c r="H70" s="12">
        <f t="shared" si="3"/>
        <v>226.32</v>
      </c>
    </row>
    <row r="71" spans="1:8" x14ac:dyDescent="0.25">
      <c r="A71" t="s">
        <v>12</v>
      </c>
      <c r="C71" s="30"/>
      <c r="E71" s="30"/>
    </row>
    <row r="72" spans="1:8" x14ac:dyDescent="0.25">
      <c r="A72" s="7" t="s">
        <v>52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9.69</v>
      </c>
      <c r="D73" s="14">
        <v>1</v>
      </c>
      <c r="E73" s="30">
        <f>ROUND(C73*D73,2)</f>
        <v>9.69</v>
      </c>
      <c r="F73" s="16">
        <v>0</v>
      </c>
      <c r="G73" s="30">
        <f>ROUND(E73*F73,2)</f>
        <v>0</v>
      </c>
      <c r="H73" s="30">
        <f t="shared" ref="H73:H79" si="4">ROUND(E73-G73,2)</f>
        <v>9.69</v>
      </c>
    </row>
    <row r="74" spans="1:8" x14ac:dyDescent="0.25">
      <c r="A74" s="14" t="s">
        <v>38</v>
      </c>
      <c r="B74" s="14" t="s">
        <v>48</v>
      </c>
      <c r="C74" s="15">
        <v>19.12</v>
      </c>
      <c r="D74" s="14">
        <v>1</v>
      </c>
      <c r="E74" s="30">
        <f>ROUND(C74*D74,2)</f>
        <v>19.12</v>
      </c>
      <c r="F74" s="16">
        <v>0</v>
      </c>
      <c r="G74" s="30">
        <f>ROUND(E74*F74,2)</f>
        <v>0</v>
      </c>
      <c r="H74" s="30">
        <f t="shared" si="4"/>
        <v>19.12</v>
      </c>
    </row>
    <row r="75" spans="1:8" x14ac:dyDescent="0.25">
      <c r="A75" s="14" t="s">
        <v>135</v>
      </c>
      <c r="B75" s="14" t="s">
        <v>48</v>
      </c>
      <c r="C75" s="15">
        <v>13.62</v>
      </c>
      <c r="D75" s="14">
        <v>1</v>
      </c>
      <c r="E75" s="30">
        <f>ROUND(C75*D75,2)</f>
        <v>13.62</v>
      </c>
      <c r="F75" s="16">
        <v>0</v>
      </c>
      <c r="G75" s="30">
        <f>ROUND(E75*F75,2)</f>
        <v>0</v>
      </c>
      <c r="H75" s="30">
        <f t="shared" si="4"/>
        <v>13.62</v>
      </c>
    </row>
    <row r="76" spans="1:8" x14ac:dyDescent="0.25">
      <c r="A76" s="9" t="s">
        <v>223</v>
      </c>
      <c r="B76" s="9" t="s">
        <v>48</v>
      </c>
      <c r="C76" s="10">
        <v>39.450000000000003</v>
      </c>
      <c r="D76" s="9">
        <v>1</v>
      </c>
      <c r="E76" s="28">
        <f>ROUND(C76*D76,2)</f>
        <v>39.450000000000003</v>
      </c>
      <c r="F76" s="11">
        <v>0</v>
      </c>
      <c r="G76" s="28">
        <f>ROUND(E76*F76,2)</f>
        <v>0</v>
      </c>
      <c r="H76" s="28">
        <f t="shared" si="4"/>
        <v>39.450000000000003</v>
      </c>
    </row>
    <row r="77" spans="1:8" x14ac:dyDescent="0.25">
      <c r="A77" s="7" t="s">
        <v>53</v>
      </c>
      <c r="C77" s="30"/>
      <c r="E77" s="30">
        <f>SUM(E73:E76)</f>
        <v>81.88</v>
      </c>
      <c r="G77" s="12">
        <f>SUM(G73:G76)</f>
        <v>0</v>
      </c>
      <c r="H77" s="12">
        <f t="shared" si="4"/>
        <v>81.88</v>
      </c>
    </row>
    <row r="78" spans="1:8" x14ac:dyDescent="0.25">
      <c r="A78" s="7" t="s">
        <v>54</v>
      </c>
      <c r="C78" s="30"/>
      <c r="E78" s="30">
        <f>+E69+E77</f>
        <v>515.94000000000005</v>
      </c>
      <c r="G78" s="12">
        <f>+G69+G77</f>
        <v>0</v>
      </c>
      <c r="H78" s="12">
        <f t="shared" si="4"/>
        <v>515.94000000000005</v>
      </c>
    </row>
    <row r="79" spans="1:8" x14ac:dyDescent="0.25">
      <c r="A79" s="7" t="s">
        <v>55</v>
      </c>
      <c r="C79" s="30"/>
      <c r="E79" s="30">
        <f>+E8-E78</f>
        <v>144.43999999999994</v>
      </c>
      <c r="G79" s="12">
        <f>+G8-G78</f>
        <v>0</v>
      </c>
      <c r="H79" s="12">
        <f t="shared" si="4"/>
        <v>144.44</v>
      </c>
    </row>
    <row r="80" spans="1:8" x14ac:dyDescent="0.25">
      <c r="A80" t="s">
        <v>120</v>
      </c>
      <c r="C80" s="30"/>
      <c r="E80" s="30"/>
    </row>
    <row r="81" spans="1:5" x14ac:dyDescent="0.25">
      <c r="A81" t="s">
        <v>403</v>
      </c>
      <c r="C81" s="30"/>
      <c r="E81" s="30"/>
    </row>
    <row r="82" spans="1:5" x14ac:dyDescent="0.25">
      <c r="C82" s="30"/>
      <c r="E82" s="30"/>
    </row>
    <row r="83" spans="1:5" x14ac:dyDescent="0.25">
      <c r="A83" s="7" t="s">
        <v>121</v>
      </c>
      <c r="C83" s="30"/>
      <c r="E83" s="30"/>
    </row>
    <row r="84" spans="1:5" x14ac:dyDescent="0.25">
      <c r="A84" s="7" t="s">
        <v>122</v>
      </c>
      <c r="C84" s="30"/>
      <c r="E84" s="30"/>
    </row>
    <row r="99" spans="1:5" x14ac:dyDescent="0.25">
      <c r="A99" s="7" t="s">
        <v>50</v>
      </c>
      <c r="E99" s="34">
        <f>VLOOKUP(A99,$A$1:$H$98,5,FALSE)</f>
        <v>434.06</v>
      </c>
    </row>
    <row r="100" spans="1:5" x14ac:dyDescent="0.25">
      <c r="A100" s="7" t="s">
        <v>301</v>
      </c>
      <c r="E100" s="34">
        <f>VLOOKUP(A100,$A$1:$H$98,5,FALSE)</f>
        <v>81.88</v>
      </c>
    </row>
    <row r="101" spans="1:5" x14ac:dyDescent="0.25">
      <c r="A101" s="7" t="s">
        <v>302</v>
      </c>
      <c r="E101" s="34">
        <f t="shared" ref="E101:E102" si="5">VLOOKUP(A101,$A$1:$H$98,5,FALSE)</f>
        <v>515.94000000000005</v>
      </c>
    </row>
    <row r="102" spans="1:5" x14ac:dyDescent="0.25">
      <c r="A102" s="7" t="s">
        <v>55</v>
      </c>
      <c r="E102" s="34">
        <f t="shared" si="5"/>
        <v>144.43999999999994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144.43999999999994</v>
      </c>
      <c r="E105" s="34">
        <f>E102</f>
        <v>144.43999999999994</v>
      </c>
    </row>
    <row r="106" spans="1:5" x14ac:dyDescent="0.25">
      <c r="A106">
        <f>A107-Calculator!$B$15</f>
        <v>205</v>
      </c>
      <c r="B106">
        <f t="dataTable" ref="B106:B112" dt2D="0" dtr="0" r1="D7"/>
        <v>1997.3200000000002</v>
      </c>
      <c r="D106">
        <f>D107-Calculator!$B$27</f>
        <v>145</v>
      </c>
      <c r="E106">
        <f t="dataTable" ref="E106:E112" dt2D="0" dtr="0" r1="D7" ca="1"/>
        <v>1265.92</v>
      </c>
    </row>
    <row r="107" spans="1:5" x14ac:dyDescent="0.25">
      <c r="A107">
        <f>A108-Calculator!$B$15</f>
        <v>210</v>
      </c>
      <c r="B107">
        <v>2058.27</v>
      </c>
      <c r="D107">
        <f>D108-Calculator!$B$27</f>
        <v>150</v>
      </c>
      <c r="E107">
        <v>1326.87</v>
      </c>
    </row>
    <row r="108" spans="1:5" x14ac:dyDescent="0.25">
      <c r="A108">
        <f>A109-Calculator!$B$15</f>
        <v>215</v>
      </c>
      <c r="B108">
        <v>2119.2200000000003</v>
      </c>
      <c r="D108">
        <f>D109-Calculator!$B$27</f>
        <v>155</v>
      </c>
      <c r="E108">
        <v>1387.82</v>
      </c>
    </row>
    <row r="109" spans="1:5" x14ac:dyDescent="0.25">
      <c r="A109">
        <f>Calculator!B10</f>
        <v>220</v>
      </c>
      <c r="B109">
        <v>2180.17</v>
      </c>
      <c r="D109">
        <f>Calculator!B22</f>
        <v>160</v>
      </c>
      <c r="E109">
        <v>1448.77</v>
      </c>
    </row>
    <row r="110" spans="1:5" x14ac:dyDescent="0.25">
      <c r="A110">
        <f>A109+Calculator!$B$15</f>
        <v>225</v>
      </c>
      <c r="B110">
        <v>2241.12</v>
      </c>
      <c r="D110">
        <f>D109+Calculator!$B$27</f>
        <v>165</v>
      </c>
      <c r="E110">
        <v>1509.72</v>
      </c>
    </row>
    <row r="111" spans="1:5" x14ac:dyDescent="0.25">
      <c r="A111">
        <f>A110+Calculator!$B$15</f>
        <v>230</v>
      </c>
      <c r="B111">
        <v>2302.0700000000002</v>
      </c>
      <c r="D111">
        <f>D110+Calculator!$B$27</f>
        <v>170</v>
      </c>
      <c r="E111">
        <v>1570.6699999999998</v>
      </c>
    </row>
    <row r="112" spans="1:5" x14ac:dyDescent="0.25">
      <c r="A112">
        <f>A111+Calculator!$B$15</f>
        <v>235</v>
      </c>
      <c r="B112">
        <v>2363.02</v>
      </c>
      <c r="D112">
        <f>D111+Calculator!$B$27</f>
        <v>175</v>
      </c>
      <c r="E112">
        <v>1631.62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3C21-49A4-4F56-8486-CACE1674F650}">
  <dimension ref="A1:H112"/>
  <sheetViews>
    <sheetView topLeftCell="A100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231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IF(Calculator!B7="Soybeans",Calculator!B10,IF(Calculator!B19="Soybeans",Calculator!B22,50))</f>
        <v>50</v>
      </c>
      <c r="E7" s="28">
        <f>ROUND(C7*D7,2)</f>
        <v>623</v>
      </c>
      <c r="F7" s="11">
        <v>0</v>
      </c>
      <c r="G7" s="28">
        <f>ROUND(E7*F7,2)</f>
        <v>0</v>
      </c>
      <c r="H7" s="28">
        <f>ROUND(E7-G7,2)</f>
        <v>623</v>
      </c>
    </row>
    <row r="8" spans="1:8" x14ac:dyDescent="0.25">
      <c r="A8" s="7" t="s">
        <v>11</v>
      </c>
      <c r="C8" s="30"/>
      <c r="E8" s="30">
        <f>SUM(E7:E7)</f>
        <v>623</v>
      </c>
      <c r="G8" s="12">
        <f>SUM(G7:G7)</f>
        <v>0</v>
      </c>
      <c r="H8" s="12">
        <f>ROUND(E8-G8,2)</f>
        <v>623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4</v>
      </c>
      <c r="E12" s="30">
        <f>ROUND(C12*D12,2)</f>
        <v>28</v>
      </c>
      <c r="F12" s="16">
        <v>0</v>
      </c>
      <c r="G12" s="30">
        <f>ROUND(E12*F12,2)</f>
        <v>0</v>
      </c>
      <c r="H12" s="30">
        <f>ROUND(E12-G12,2)</f>
        <v>28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126</v>
      </c>
      <c r="B14" s="14" t="s">
        <v>21</v>
      </c>
      <c r="C14" s="15">
        <v>27.75</v>
      </c>
      <c r="D14" s="14">
        <v>0.87</v>
      </c>
      <c r="E14" s="30">
        <f>ROUND(C14*D14,2)</f>
        <v>24.14</v>
      </c>
      <c r="F14" s="16">
        <v>0</v>
      </c>
      <c r="G14" s="30">
        <f>ROUND(E14*F14,2)</f>
        <v>0</v>
      </c>
      <c r="H14" s="30">
        <f>ROUND(E14-G14,2)</f>
        <v>24.14</v>
      </c>
    </row>
    <row r="15" spans="1:8" x14ac:dyDescent="0.25">
      <c r="A15" s="14" t="s">
        <v>22</v>
      </c>
      <c r="B15" s="14" t="s">
        <v>21</v>
      </c>
      <c r="C15" s="15">
        <v>26.3</v>
      </c>
      <c r="D15" s="14">
        <v>1.33</v>
      </c>
      <c r="E15" s="30">
        <f>ROUND(C15*D15,2)</f>
        <v>34.979999999999997</v>
      </c>
      <c r="F15" s="16">
        <v>0</v>
      </c>
      <c r="G15" s="30">
        <f>ROUND(E15*F15,2)</f>
        <v>0</v>
      </c>
      <c r="H15" s="30">
        <f>ROUND(E15-G15,2)</f>
        <v>34.979999999999997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338</v>
      </c>
      <c r="B17" s="14" t="s">
        <v>18</v>
      </c>
      <c r="C17" s="15">
        <v>4.5999999999999996</v>
      </c>
      <c r="D17" s="14">
        <v>1.6</v>
      </c>
      <c r="E17" s="30">
        <f>ROUND(C17*D17,2)</f>
        <v>7.36</v>
      </c>
      <c r="F17" s="16">
        <v>0</v>
      </c>
      <c r="G17" s="30">
        <f>ROUND(E17*F17,2)</f>
        <v>0</v>
      </c>
      <c r="H17" s="30">
        <f>ROUND(E17-G17,2)</f>
        <v>7.36</v>
      </c>
    </row>
    <row r="18" spans="1:8" x14ac:dyDescent="0.25">
      <c r="A18" s="14" t="s">
        <v>340</v>
      </c>
      <c r="B18" s="14" t="s">
        <v>18</v>
      </c>
      <c r="C18" s="15">
        <v>1.34</v>
      </c>
      <c r="D18" s="14">
        <v>13.7</v>
      </c>
      <c r="E18" s="30">
        <f>ROUND(C18*D18,2)</f>
        <v>18.36</v>
      </c>
      <c r="F18" s="16">
        <v>0</v>
      </c>
      <c r="G18" s="30">
        <f>ROUND(E18*F18,2)</f>
        <v>0</v>
      </c>
      <c r="H18" s="30">
        <f>ROUND(E18-G18,2)</f>
        <v>18.36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141</v>
      </c>
      <c r="B20" s="14" t="s">
        <v>26</v>
      </c>
      <c r="C20" s="15">
        <v>10.45</v>
      </c>
      <c r="D20" s="14">
        <v>2</v>
      </c>
      <c r="E20" s="30">
        <f>ROUND(C20*D20,2)</f>
        <v>20.9</v>
      </c>
      <c r="F20" s="16">
        <v>0</v>
      </c>
      <c r="G20" s="30">
        <f>ROUND(E20*F20,2)</f>
        <v>0</v>
      </c>
      <c r="H20" s="30">
        <f>ROUND(E20-G20,2)</f>
        <v>20.9</v>
      </c>
    </row>
    <row r="21" spans="1:8" x14ac:dyDescent="0.25">
      <c r="A21" s="14" t="s">
        <v>105</v>
      </c>
      <c r="B21" s="14" t="s">
        <v>18</v>
      </c>
      <c r="C21" s="15">
        <v>0.19</v>
      </c>
      <c r="D21" s="14">
        <v>48</v>
      </c>
      <c r="E21" s="30">
        <f>ROUND(C21*D21,2)</f>
        <v>9.1199999999999992</v>
      </c>
      <c r="F21" s="16">
        <v>0</v>
      </c>
      <c r="G21" s="30">
        <f>ROUND(E21*F21,2)</f>
        <v>0</v>
      </c>
      <c r="H21" s="30">
        <f>ROUND(E21-G21,2)</f>
        <v>9.1199999999999992</v>
      </c>
    </row>
    <row r="22" spans="1:8" x14ac:dyDescent="0.25">
      <c r="A22" s="14" t="s">
        <v>25</v>
      </c>
      <c r="B22" s="14" t="s">
        <v>18</v>
      </c>
      <c r="C22" s="15">
        <v>0.11</v>
      </c>
      <c r="D22" s="14">
        <v>32</v>
      </c>
      <c r="E22" s="30">
        <f>ROUND(C22*D22,2)</f>
        <v>3.52</v>
      </c>
      <c r="F22" s="16">
        <v>0</v>
      </c>
      <c r="G22" s="30">
        <f>ROUND(E22*F22,2)</f>
        <v>0</v>
      </c>
      <c r="H22" s="30">
        <f>ROUND(E22-G22,2)</f>
        <v>3.52</v>
      </c>
    </row>
    <row r="23" spans="1:8" x14ac:dyDescent="0.25">
      <c r="A23" s="14" t="s">
        <v>417</v>
      </c>
      <c r="B23" s="14" t="s">
        <v>18</v>
      </c>
      <c r="C23" s="15">
        <v>0.83</v>
      </c>
      <c r="D23" s="14">
        <v>12.8</v>
      </c>
      <c r="E23" s="30">
        <f>ROUND(C23*D23,2)</f>
        <v>10.62</v>
      </c>
      <c r="F23" s="16">
        <v>0</v>
      </c>
      <c r="G23" s="30">
        <f>ROUND(E23*F23,2)</f>
        <v>0</v>
      </c>
      <c r="H23" s="30">
        <f>ROUND(E23-G23,2)</f>
        <v>10.62</v>
      </c>
    </row>
    <row r="24" spans="1:8" x14ac:dyDescent="0.25">
      <c r="A24" s="14" t="s">
        <v>74</v>
      </c>
      <c r="B24" s="14" t="s">
        <v>26</v>
      </c>
      <c r="C24" s="15">
        <v>10.02</v>
      </c>
      <c r="D24" s="14">
        <v>1</v>
      </c>
      <c r="E24" s="30">
        <f>ROUND(C24*D24,2)</f>
        <v>10.02</v>
      </c>
      <c r="F24" s="16">
        <v>0</v>
      </c>
      <c r="G24" s="30">
        <f>ROUND(E24*F24,2)</f>
        <v>0</v>
      </c>
      <c r="H24" s="30">
        <f>ROUND(E24-G24,2)</f>
        <v>10.02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143</v>
      </c>
      <c r="B26" s="14" t="s">
        <v>29</v>
      </c>
      <c r="C26" s="15">
        <v>8.58</v>
      </c>
      <c r="D26" s="14">
        <v>0.75</v>
      </c>
      <c r="E26" s="30">
        <f>ROUND(C26*D26,2)</f>
        <v>6.44</v>
      </c>
      <c r="F26" s="16">
        <v>0</v>
      </c>
      <c r="G26" s="30">
        <f>ROUND(E26*F26,2)</f>
        <v>0</v>
      </c>
      <c r="H26" s="30">
        <f>ROUND(E26-G26,2)</f>
        <v>6.44</v>
      </c>
    </row>
    <row r="27" spans="1:8" x14ac:dyDescent="0.25">
      <c r="A27" s="14" t="s">
        <v>225</v>
      </c>
      <c r="B27" s="14" t="s">
        <v>226</v>
      </c>
      <c r="C27" s="15">
        <v>1.1200000000000001</v>
      </c>
      <c r="D27" s="14">
        <v>14</v>
      </c>
      <c r="E27" s="30">
        <f>ROUND(C27*D27,2)</f>
        <v>15.68</v>
      </c>
      <c r="F27" s="16">
        <v>0</v>
      </c>
      <c r="G27" s="30">
        <f>ROUND(E27*F27,2)</f>
        <v>0</v>
      </c>
      <c r="H27" s="30">
        <f>ROUND(E27-G27,2)</f>
        <v>15.68</v>
      </c>
    </row>
    <row r="28" spans="1:8" x14ac:dyDescent="0.25">
      <c r="A28" s="14" t="s">
        <v>110</v>
      </c>
      <c r="B28" s="14" t="s">
        <v>18</v>
      </c>
      <c r="C28" s="15">
        <v>0.86</v>
      </c>
      <c r="D28" s="14">
        <v>6.4</v>
      </c>
      <c r="E28" s="30">
        <f>ROUND(C28*D28,2)</f>
        <v>5.5</v>
      </c>
      <c r="F28" s="16">
        <v>0</v>
      </c>
      <c r="G28" s="30">
        <f>ROUND(E28*F28,2)</f>
        <v>0</v>
      </c>
      <c r="H28" s="30">
        <f>ROUND(E28-G28,2)</f>
        <v>5.5</v>
      </c>
    </row>
    <row r="29" spans="1:8" x14ac:dyDescent="0.25">
      <c r="A29" s="14" t="s">
        <v>144</v>
      </c>
      <c r="B29" s="14" t="s">
        <v>48</v>
      </c>
      <c r="C29" s="15">
        <v>8</v>
      </c>
      <c r="D29" s="14">
        <v>1</v>
      </c>
      <c r="E29" s="30">
        <f>ROUND(C29*D29,2)</f>
        <v>8</v>
      </c>
      <c r="F29" s="16">
        <v>0</v>
      </c>
      <c r="G29" s="30">
        <f>ROUND(E29*F29,2)</f>
        <v>0</v>
      </c>
      <c r="H29" s="30">
        <f>ROUND(E29-G29,2)</f>
        <v>8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145</v>
      </c>
      <c r="B31" s="14" t="s">
        <v>29</v>
      </c>
      <c r="C31" s="15">
        <v>1.34</v>
      </c>
      <c r="D31" s="14">
        <v>50</v>
      </c>
      <c r="E31" s="30">
        <f>ROUND(C31*D31,2)</f>
        <v>67</v>
      </c>
      <c r="F31" s="16">
        <v>0</v>
      </c>
      <c r="G31" s="30">
        <f>ROUND(E31*F31,2)</f>
        <v>0</v>
      </c>
      <c r="H31" s="30">
        <f>ROUND(E31-G31,2)</f>
        <v>67</v>
      </c>
    </row>
    <row r="32" spans="1:8" x14ac:dyDescent="0.25">
      <c r="A32" s="13" t="s">
        <v>114</v>
      </c>
      <c r="C32" s="30"/>
      <c r="E32" s="30"/>
    </row>
    <row r="33" spans="1:8" x14ac:dyDescent="0.25">
      <c r="A33" s="14" t="s">
        <v>115</v>
      </c>
      <c r="B33" s="14" t="s">
        <v>26</v>
      </c>
      <c r="C33" s="15">
        <v>3.3</v>
      </c>
      <c r="D33" s="14">
        <v>0.6</v>
      </c>
      <c r="E33" s="30">
        <f>ROUND(C33*D33,2)</f>
        <v>1.98</v>
      </c>
      <c r="F33" s="16">
        <v>0</v>
      </c>
      <c r="G33" s="30">
        <f>ROUND(E33*F33,2)</f>
        <v>0</v>
      </c>
      <c r="H33" s="30">
        <f>ROUND(E33-G33,2)</f>
        <v>1.98</v>
      </c>
    </row>
    <row r="34" spans="1:8" x14ac:dyDescent="0.25">
      <c r="A34" s="13" t="s">
        <v>61</v>
      </c>
      <c r="C34" s="30"/>
      <c r="E34" s="30"/>
    </row>
    <row r="35" spans="1:8" x14ac:dyDescent="0.25">
      <c r="A35" s="14" t="s">
        <v>62</v>
      </c>
      <c r="B35" s="14" t="s">
        <v>48</v>
      </c>
      <c r="C35" s="15">
        <v>7.5</v>
      </c>
      <c r="D35" s="14">
        <v>1</v>
      </c>
      <c r="E35" s="30">
        <f>ROUND(C35*D35,2)</f>
        <v>7.5</v>
      </c>
      <c r="F35" s="16">
        <v>0</v>
      </c>
      <c r="G35" s="30">
        <f>ROUND(E35*F35,2)</f>
        <v>0</v>
      </c>
      <c r="H35" s="30">
        <f>ROUND(E35-G35,2)</f>
        <v>7.5</v>
      </c>
    </row>
    <row r="36" spans="1:8" x14ac:dyDescent="0.25">
      <c r="A36" s="13" t="s">
        <v>132</v>
      </c>
      <c r="C36" s="30"/>
      <c r="E36" s="30"/>
    </row>
    <row r="37" spans="1:8" x14ac:dyDescent="0.25">
      <c r="A37" s="14" t="s">
        <v>146</v>
      </c>
      <c r="B37" s="14" t="s">
        <v>125</v>
      </c>
      <c r="C37" s="15">
        <v>0.27</v>
      </c>
      <c r="D37" s="14">
        <f>D7</f>
        <v>50</v>
      </c>
      <c r="E37" s="30">
        <f>ROUND(C37*D37,2)</f>
        <v>13.5</v>
      </c>
      <c r="F37" s="16">
        <v>0</v>
      </c>
      <c r="G37" s="30">
        <f>ROUND(E37*F37,2)</f>
        <v>0</v>
      </c>
      <c r="H37" s="30">
        <f>ROUND(E37-G37,2)</f>
        <v>13.5</v>
      </c>
    </row>
    <row r="38" spans="1:8" x14ac:dyDescent="0.25">
      <c r="A38" s="13" t="s">
        <v>34</v>
      </c>
      <c r="C38" s="30"/>
      <c r="E38" s="30"/>
    </row>
    <row r="39" spans="1:8" x14ac:dyDescent="0.25">
      <c r="A39" s="14" t="s">
        <v>35</v>
      </c>
      <c r="B39" s="14" t="s">
        <v>36</v>
      </c>
      <c r="C39" s="15">
        <v>59</v>
      </c>
      <c r="D39" s="14">
        <v>0.33300000000000002</v>
      </c>
      <c r="E39" s="30">
        <f>ROUND(C39*D39,2)</f>
        <v>19.649999999999999</v>
      </c>
      <c r="F39" s="16">
        <v>0</v>
      </c>
      <c r="G39" s="30">
        <f>ROUND(E39*F39,2)</f>
        <v>0</v>
      </c>
      <c r="H39" s="30">
        <f>ROUND(E39-G39,2)</f>
        <v>19.649999999999999</v>
      </c>
    </row>
    <row r="40" spans="1:8" x14ac:dyDescent="0.25">
      <c r="A40" s="13" t="s">
        <v>116</v>
      </c>
      <c r="C40" s="30"/>
      <c r="E40" s="30"/>
    </row>
    <row r="41" spans="1:8" x14ac:dyDescent="0.25">
      <c r="A41" s="14" t="s">
        <v>147</v>
      </c>
      <c r="B41" s="14" t="s">
        <v>48</v>
      </c>
      <c r="C41" s="15">
        <v>6.5</v>
      </c>
      <c r="D41" s="14">
        <v>1</v>
      </c>
      <c r="E41" s="30">
        <f>ROUND(C41*D41,2)</f>
        <v>6.5</v>
      </c>
      <c r="F41" s="16">
        <v>0</v>
      </c>
      <c r="G41" s="30">
        <f>ROUND(E41*F41,2)</f>
        <v>0</v>
      </c>
      <c r="H41" s="30">
        <f>ROUND(E41-G41,2)</f>
        <v>6.5</v>
      </c>
    </row>
    <row r="42" spans="1:8" x14ac:dyDescent="0.25">
      <c r="A42" s="13" t="s">
        <v>148</v>
      </c>
      <c r="C42" s="30"/>
      <c r="E42" s="30"/>
    </row>
    <row r="43" spans="1:8" x14ac:dyDescent="0.25">
      <c r="A43" s="14" t="s">
        <v>149</v>
      </c>
      <c r="B43" s="14" t="s">
        <v>48</v>
      </c>
      <c r="C43" s="15">
        <v>1.55</v>
      </c>
      <c r="D43" s="14">
        <v>1</v>
      </c>
      <c r="E43" s="30">
        <f>ROUND(C43*D43,2)</f>
        <v>1.55</v>
      </c>
      <c r="F43" s="16">
        <v>0</v>
      </c>
      <c r="G43" s="30">
        <f>ROUND(E43*F43,2)</f>
        <v>0</v>
      </c>
      <c r="H43" s="30">
        <f>ROUND(E43-G43,2)</f>
        <v>1.55</v>
      </c>
    </row>
    <row r="44" spans="1:8" x14ac:dyDescent="0.25">
      <c r="A44" s="13" t="s">
        <v>118</v>
      </c>
      <c r="C44" s="30"/>
      <c r="E44" s="30"/>
    </row>
    <row r="45" spans="1:8" x14ac:dyDescent="0.25">
      <c r="A45" s="14" t="s">
        <v>119</v>
      </c>
      <c r="B45" s="14" t="s">
        <v>48</v>
      </c>
      <c r="C45" s="15">
        <v>10</v>
      </c>
      <c r="D45" s="14">
        <v>0.33300000000000002</v>
      </c>
      <c r="E45" s="30">
        <f>ROUND(C45*D45,2)</f>
        <v>3.33</v>
      </c>
      <c r="F45" s="16">
        <v>0</v>
      </c>
      <c r="G45" s="30">
        <f>ROUND(E45*F45,2)</f>
        <v>0</v>
      </c>
      <c r="H45" s="30">
        <f>ROUND(E45-G45,2)</f>
        <v>3.33</v>
      </c>
    </row>
    <row r="46" spans="1:8" x14ac:dyDescent="0.25">
      <c r="A46" s="13" t="s">
        <v>37</v>
      </c>
      <c r="C46" s="30"/>
      <c r="E46" s="30"/>
    </row>
    <row r="47" spans="1:8" x14ac:dyDescent="0.25">
      <c r="A47" s="14" t="s">
        <v>38</v>
      </c>
      <c r="B47" s="14" t="s">
        <v>39</v>
      </c>
      <c r="C47" s="15">
        <v>15.27</v>
      </c>
      <c r="D47" s="14">
        <v>0.1002</v>
      </c>
      <c r="E47" s="30">
        <f>ROUND(C47*D47,2)</f>
        <v>1.53</v>
      </c>
      <c r="F47" s="16">
        <v>0</v>
      </c>
      <c r="G47" s="30">
        <f>ROUND(E47*F47,2)</f>
        <v>0</v>
      </c>
      <c r="H47" s="30">
        <f>ROUND(E47-G47,2)</f>
        <v>1.53</v>
      </c>
    </row>
    <row r="48" spans="1:8" x14ac:dyDescent="0.25">
      <c r="A48" s="14" t="s">
        <v>135</v>
      </c>
      <c r="B48" s="14" t="s">
        <v>39</v>
      </c>
      <c r="C48" s="15">
        <v>15.27</v>
      </c>
      <c r="D48" s="14">
        <v>0.1022</v>
      </c>
      <c r="E48" s="30">
        <f>ROUND(C48*D48,2)</f>
        <v>1.56</v>
      </c>
      <c r="F48" s="16">
        <v>0</v>
      </c>
      <c r="G48" s="30">
        <f>ROUND(E48*F48,2)</f>
        <v>0</v>
      </c>
      <c r="H48" s="30">
        <f>ROUND(E48-G48,2)</f>
        <v>1.56</v>
      </c>
    </row>
    <row r="49" spans="1:8" x14ac:dyDescent="0.25">
      <c r="A49" s="13" t="s">
        <v>40</v>
      </c>
      <c r="C49" s="30"/>
      <c r="E49" s="30"/>
    </row>
    <row r="50" spans="1:8" x14ac:dyDescent="0.25">
      <c r="A50" s="14" t="s">
        <v>41</v>
      </c>
      <c r="B50" s="14" t="s">
        <v>39</v>
      </c>
      <c r="C50" s="15">
        <v>9.06</v>
      </c>
      <c r="D50" s="14">
        <v>5.1900000000000002E-2</v>
      </c>
      <c r="E50" s="30">
        <f>ROUND(C50*D50,2)</f>
        <v>0.47</v>
      </c>
      <c r="F50" s="16">
        <v>0</v>
      </c>
      <c r="G50" s="30">
        <f>ROUND(E50*F50,2)</f>
        <v>0</v>
      </c>
      <c r="H50" s="30">
        <f>ROUND(E50-G50,2)</f>
        <v>0.47</v>
      </c>
    </row>
    <row r="51" spans="1:8" x14ac:dyDescent="0.25">
      <c r="A51" s="13" t="s">
        <v>43</v>
      </c>
      <c r="C51" s="30"/>
      <c r="E51" s="30"/>
    </row>
    <row r="52" spans="1:8" x14ac:dyDescent="0.25">
      <c r="A52" s="14" t="s">
        <v>42</v>
      </c>
      <c r="B52" s="14" t="s">
        <v>39</v>
      </c>
      <c r="C52" s="15">
        <v>9.06</v>
      </c>
      <c r="D52" s="14">
        <v>6.4899999999999999E-2</v>
      </c>
      <c r="E52" s="30">
        <f>ROUND(C52*D52,2)</f>
        <v>0.59</v>
      </c>
      <c r="F52" s="16">
        <v>0</v>
      </c>
      <c r="G52" s="30">
        <f>ROUND(E52*F52,2)</f>
        <v>0</v>
      </c>
      <c r="H52" s="30">
        <f>ROUND(E52-G52,2)</f>
        <v>0.59</v>
      </c>
    </row>
    <row r="53" spans="1:8" x14ac:dyDescent="0.25">
      <c r="A53" s="14" t="s">
        <v>44</v>
      </c>
      <c r="B53" s="14" t="s">
        <v>39</v>
      </c>
      <c r="C53" s="15">
        <v>15.28</v>
      </c>
      <c r="D53" s="14">
        <v>0.1741</v>
      </c>
      <c r="E53" s="30">
        <f>ROUND(C53*D53,2)</f>
        <v>2.66</v>
      </c>
      <c r="F53" s="16">
        <v>0</v>
      </c>
      <c r="G53" s="30">
        <f>ROUND(E53*F53,2)</f>
        <v>0</v>
      </c>
      <c r="H53" s="30">
        <f>ROUND(E53-G53,2)</f>
        <v>2.66</v>
      </c>
    </row>
    <row r="54" spans="1:8" x14ac:dyDescent="0.25">
      <c r="A54" s="13" t="s">
        <v>45</v>
      </c>
      <c r="C54" s="30"/>
      <c r="E54" s="30"/>
    </row>
    <row r="55" spans="1:8" x14ac:dyDescent="0.25">
      <c r="A55" s="14" t="s">
        <v>38</v>
      </c>
      <c r="B55" s="14" t="s">
        <v>19</v>
      </c>
      <c r="C55" s="15">
        <v>2.36</v>
      </c>
      <c r="D55" s="14">
        <v>1.5477000000000001</v>
      </c>
      <c r="E55" s="30">
        <f>ROUND(C55*D55,2)</f>
        <v>3.65</v>
      </c>
      <c r="F55" s="16">
        <v>0</v>
      </c>
      <c r="G55" s="30">
        <f>ROUND(E55*F55,2)</f>
        <v>0</v>
      </c>
      <c r="H55" s="30">
        <f>ROUND(E55-G55,2)</f>
        <v>3.65</v>
      </c>
    </row>
    <row r="56" spans="1:8" x14ac:dyDescent="0.25">
      <c r="A56" s="14" t="s">
        <v>135</v>
      </c>
      <c r="B56" s="14" t="s">
        <v>19</v>
      </c>
      <c r="C56" s="15">
        <v>2.36</v>
      </c>
      <c r="D56" s="14">
        <v>1.3935999999999999</v>
      </c>
      <c r="E56" s="30">
        <f>ROUND(C56*D56,2)</f>
        <v>3.29</v>
      </c>
      <c r="F56" s="16">
        <v>0</v>
      </c>
      <c r="G56" s="30">
        <f>ROUND(E56*F56,2)</f>
        <v>0</v>
      </c>
      <c r="H56" s="30">
        <f>ROUND(E56-G56,2)</f>
        <v>3.29</v>
      </c>
    </row>
    <row r="57" spans="1:8" x14ac:dyDescent="0.25">
      <c r="A57" s="14" t="s">
        <v>227</v>
      </c>
      <c r="B57" s="14" t="s">
        <v>19</v>
      </c>
      <c r="C57" s="15">
        <v>2.36</v>
      </c>
      <c r="D57" s="14">
        <v>16.4057</v>
      </c>
      <c r="E57" s="30">
        <f>ROUND(C57*D57,2)</f>
        <v>38.72</v>
      </c>
      <c r="F57" s="16">
        <v>0</v>
      </c>
      <c r="G57" s="30">
        <f>ROUND(E57*F57,2)</f>
        <v>0</v>
      </c>
      <c r="H57" s="30">
        <f>ROUND(E57-G57,2)</f>
        <v>38.72</v>
      </c>
    </row>
    <row r="58" spans="1:8" x14ac:dyDescent="0.25">
      <c r="A58" s="13" t="s">
        <v>47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3.8</v>
      </c>
      <c r="D59" s="14">
        <v>1</v>
      </c>
      <c r="E59" s="30">
        <f>ROUND(C59*D59,2)</f>
        <v>3.8</v>
      </c>
      <c r="F59" s="16">
        <v>0</v>
      </c>
      <c r="G59" s="30">
        <f>ROUND(E59*F59,2)</f>
        <v>0</v>
      </c>
      <c r="H59" s="30">
        <f t="shared" ref="H59:H65" si="0">ROUND(E59-G59,2)</f>
        <v>3.8</v>
      </c>
    </row>
    <row r="60" spans="1:8" x14ac:dyDescent="0.25">
      <c r="A60" s="14" t="s">
        <v>38</v>
      </c>
      <c r="B60" s="14" t="s">
        <v>48</v>
      </c>
      <c r="C60" s="15">
        <v>1.02</v>
      </c>
      <c r="D60" s="14">
        <v>1</v>
      </c>
      <c r="E60" s="30">
        <f>ROUND(C60*D60,2)</f>
        <v>1.02</v>
      </c>
      <c r="F60" s="16">
        <v>0</v>
      </c>
      <c r="G60" s="30">
        <f>ROUND(E60*F60,2)</f>
        <v>0</v>
      </c>
      <c r="H60" s="30">
        <f t="shared" si="0"/>
        <v>1.02</v>
      </c>
    </row>
    <row r="61" spans="1:8" x14ac:dyDescent="0.25">
      <c r="A61" s="14" t="s">
        <v>135</v>
      </c>
      <c r="B61" s="14" t="s">
        <v>48</v>
      </c>
      <c r="C61" s="15">
        <v>4.16</v>
      </c>
      <c r="D61" s="14">
        <v>1</v>
      </c>
      <c r="E61" s="30">
        <f>ROUND(C61*D61,2)</f>
        <v>4.16</v>
      </c>
      <c r="F61" s="16">
        <v>0</v>
      </c>
      <c r="G61" s="30">
        <f>ROUND(E61*F61,2)</f>
        <v>0</v>
      </c>
      <c r="H61" s="30">
        <f t="shared" si="0"/>
        <v>4.16</v>
      </c>
    </row>
    <row r="62" spans="1:8" x14ac:dyDescent="0.25">
      <c r="A62" s="14" t="s">
        <v>227</v>
      </c>
      <c r="B62" s="14" t="s">
        <v>48</v>
      </c>
      <c r="C62" s="15">
        <v>12</v>
      </c>
      <c r="D62" s="14">
        <v>1</v>
      </c>
      <c r="E62" s="30">
        <f>ROUND(C62*D62,2)</f>
        <v>12</v>
      </c>
      <c r="F62" s="16">
        <v>0</v>
      </c>
      <c r="G62" s="30">
        <f>ROUND(E62*F62,2)</f>
        <v>0</v>
      </c>
      <c r="H62" s="30">
        <f t="shared" si="0"/>
        <v>12</v>
      </c>
    </row>
    <row r="63" spans="1:8" x14ac:dyDescent="0.25">
      <c r="A63" s="9" t="s">
        <v>49</v>
      </c>
      <c r="B63" s="9" t="s">
        <v>48</v>
      </c>
      <c r="C63" s="10">
        <v>6.6</v>
      </c>
      <c r="D63" s="9">
        <v>1</v>
      </c>
      <c r="E63" s="28">
        <f>ROUND(C63*D63,2)</f>
        <v>6.6</v>
      </c>
      <c r="F63" s="11">
        <v>0</v>
      </c>
      <c r="G63" s="28">
        <f>ROUND(E63*F63,2)</f>
        <v>0</v>
      </c>
      <c r="H63" s="28">
        <f t="shared" si="0"/>
        <v>6.6</v>
      </c>
    </row>
    <row r="64" spans="1:8" x14ac:dyDescent="0.25">
      <c r="A64" s="7" t="s">
        <v>50</v>
      </c>
      <c r="C64" s="30"/>
      <c r="E64" s="30">
        <f>SUM(E12:E63)</f>
        <v>403.70000000000005</v>
      </c>
      <c r="G64" s="12">
        <f>SUM(G12:G63)</f>
        <v>0</v>
      </c>
      <c r="H64" s="12">
        <f t="shared" si="0"/>
        <v>403.7</v>
      </c>
    </row>
    <row r="65" spans="1:8" x14ac:dyDescent="0.25">
      <c r="A65" s="7" t="s">
        <v>51</v>
      </c>
      <c r="C65" s="30"/>
      <c r="E65" s="30">
        <f>+E8-E64</f>
        <v>219.29999999999995</v>
      </c>
      <c r="G65" s="12">
        <f>+G8-G64</f>
        <v>0</v>
      </c>
      <c r="H65" s="12">
        <f t="shared" si="0"/>
        <v>219.3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6.2</v>
      </c>
      <c r="D68" s="14">
        <v>1</v>
      </c>
      <c r="E68" s="30">
        <f>ROUND(C68*D68,2)</f>
        <v>6.2</v>
      </c>
      <c r="F68" s="16">
        <v>0</v>
      </c>
      <c r="G68" s="30">
        <f>ROUND(E68*F68,2)</f>
        <v>0</v>
      </c>
      <c r="H68" s="30">
        <f t="shared" ref="H68:H74" si="1">ROUND(E68-G68,2)</f>
        <v>6.2</v>
      </c>
    </row>
    <row r="69" spans="1:8" x14ac:dyDescent="0.25">
      <c r="A69" s="14" t="s">
        <v>38</v>
      </c>
      <c r="B69" s="14" t="s">
        <v>48</v>
      </c>
      <c r="C69" s="15">
        <v>5.98</v>
      </c>
      <c r="D69" s="14">
        <v>1</v>
      </c>
      <c r="E69" s="30">
        <f>ROUND(C69*D69,2)</f>
        <v>5.98</v>
      </c>
      <c r="F69" s="16">
        <v>0</v>
      </c>
      <c r="G69" s="30">
        <f>ROUND(E69*F69,2)</f>
        <v>0</v>
      </c>
      <c r="H69" s="30">
        <f t="shared" si="1"/>
        <v>5.98</v>
      </c>
    </row>
    <row r="70" spans="1:8" x14ac:dyDescent="0.25">
      <c r="A70" s="14" t="s">
        <v>135</v>
      </c>
      <c r="B70" s="14" t="s">
        <v>48</v>
      </c>
      <c r="C70" s="15">
        <v>15.44</v>
      </c>
      <c r="D70" s="14">
        <v>1</v>
      </c>
      <c r="E70" s="30">
        <f>ROUND(C70*D70,2)</f>
        <v>15.44</v>
      </c>
      <c r="F70" s="16">
        <v>0</v>
      </c>
      <c r="G70" s="30">
        <f>ROUND(E70*F70,2)</f>
        <v>0</v>
      </c>
      <c r="H70" s="30">
        <f t="shared" si="1"/>
        <v>15.44</v>
      </c>
    </row>
    <row r="71" spans="1:8" x14ac:dyDescent="0.25">
      <c r="A71" s="9" t="s">
        <v>227</v>
      </c>
      <c r="B71" s="9" t="s">
        <v>48</v>
      </c>
      <c r="C71" s="10">
        <v>39.11</v>
      </c>
      <c r="D71" s="9">
        <v>1</v>
      </c>
      <c r="E71" s="28">
        <f>ROUND(C71*D71,2)</f>
        <v>39.11</v>
      </c>
      <c r="F71" s="11">
        <v>0</v>
      </c>
      <c r="G71" s="28">
        <f>ROUND(E71*F71,2)</f>
        <v>0</v>
      </c>
      <c r="H71" s="28">
        <f t="shared" si="1"/>
        <v>39.11</v>
      </c>
    </row>
    <row r="72" spans="1:8" x14ac:dyDescent="0.25">
      <c r="A72" s="7" t="s">
        <v>53</v>
      </c>
      <c r="C72" s="30"/>
      <c r="E72" s="30">
        <f>SUM(E68:E71)</f>
        <v>66.72999999999999</v>
      </c>
      <c r="G72" s="12">
        <f>SUM(G68:G71)</f>
        <v>0</v>
      </c>
      <c r="H72" s="12">
        <f t="shared" si="1"/>
        <v>66.73</v>
      </c>
    </row>
    <row r="73" spans="1:8" x14ac:dyDescent="0.25">
      <c r="A73" s="7" t="s">
        <v>54</v>
      </c>
      <c r="C73" s="30"/>
      <c r="E73" s="30">
        <f>+E64+E72</f>
        <v>470.43000000000006</v>
      </c>
      <c r="G73" s="12">
        <f>+G64+G72</f>
        <v>0</v>
      </c>
      <c r="H73" s="12">
        <f t="shared" si="1"/>
        <v>470.43</v>
      </c>
    </row>
    <row r="74" spans="1:8" x14ac:dyDescent="0.25">
      <c r="A74" s="7" t="s">
        <v>55</v>
      </c>
      <c r="C74" s="30"/>
      <c r="E74" s="30">
        <f>+E8-E73</f>
        <v>152.56999999999994</v>
      </c>
      <c r="G74" s="12">
        <f>+G8-G73</f>
        <v>0</v>
      </c>
      <c r="H74" s="12">
        <f t="shared" si="1"/>
        <v>152.57</v>
      </c>
    </row>
    <row r="75" spans="1:8" x14ac:dyDescent="0.25">
      <c r="A75" t="s">
        <v>120</v>
      </c>
      <c r="C75" s="30"/>
      <c r="E75" s="30"/>
    </row>
    <row r="76" spans="1:8" x14ac:dyDescent="0.25">
      <c r="A76" t="s">
        <v>403</v>
      </c>
      <c r="C76" s="30"/>
      <c r="E76" s="30"/>
    </row>
    <row r="77" spans="1:8" x14ac:dyDescent="0.25">
      <c r="C77" s="30"/>
      <c r="E77" s="30"/>
    </row>
    <row r="78" spans="1:8" x14ac:dyDescent="0.25">
      <c r="A78" s="7" t="s">
        <v>121</v>
      </c>
      <c r="C78" s="30"/>
      <c r="E78" s="30"/>
    </row>
    <row r="79" spans="1:8" x14ac:dyDescent="0.25">
      <c r="A79" s="7" t="s">
        <v>122</v>
      </c>
      <c r="C79" s="30"/>
      <c r="E79" s="30"/>
    </row>
    <row r="99" spans="1:5" x14ac:dyDescent="0.25">
      <c r="A99" s="7" t="s">
        <v>50</v>
      </c>
      <c r="E99" s="34">
        <f>VLOOKUP(A99,$A$1:$H$98,5,FALSE)</f>
        <v>403.70000000000005</v>
      </c>
    </row>
    <row r="100" spans="1:5" x14ac:dyDescent="0.25">
      <c r="A100" s="7" t="s">
        <v>301</v>
      </c>
      <c r="E100" s="34">
        <f>VLOOKUP(A100,$A$1:$H$98,5,FALSE)</f>
        <v>66.72999999999999</v>
      </c>
    </row>
    <row r="101" spans="1:5" x14ac:dyDescent="0.25">
      <c r="A101" s="7" t="s">
        <v>302</v>
      </c>
      <c r="E101" s="34">
        <f t="shared" ref="E101:E102" si="2">VLOOKUP(A101,$A$1:$H$98,5,FALSE)</f>
        <v>470.43000000000006</v>
      </c>
    </row>
    <row r="102" spans="1:5" x14ac:dyDescent="0.25">
      <c r="A102" s="7" t="s">
        <v>55</v>
      </c>
      <c r="E102" s="34">
        <f t="shared" si="2"/>
        <v>152.56999999999994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152.56999999999994</v>
      </c>
      <c r="E105" s="34">
        <f>E102</f>
        <v>152.56999999999994</v>
      </c>
    </row>
    <row r="106" spans="1:5" x14ac:dyDescent="0.25">
      <c r="A106">
        <f>A107-Calculator!$B$15</f>
        <v>205</v>
      </c>
      <c r="B106">
        <f t="dataTable" ref="B106:B112" dt2D="0" dtr="0" r1="D7"/>
        <v>2042.02</v>
      </c>
      <c r="D106">
        <f>D107-Calculator!$B$27</f>
        <v>145</v>
      </c>
      <c r="E106">
        <f t="dataTable" ref="E106:E112" dt2D="0" dtr="0" r1="D7" ca="1"/>
        <v>1310.6199999999999</v>
      </c>
    </row>
    <row r="107" spans="1:5" x14ac:dyDescent="0.25">
      <c r="A107">
        <f>A108-Calculator!$B$15</f>
        <v>210</v>
      </c>
      <c r="B107">
        <v>2102.9699999999998</v>
      </c>
      <c r="D107">
        <f>D108-Calculator!$B$27</f>
        <v>150</v>
      </c>
      <c r="E107">
        <v>1371.57</v>
      </c>
    </row>
    <row r="108" spans="1:5" x14ac:dyDescent="0.25">
      <c r="A108">
        <f>A109-Calculator!$B$15</f>
        <v>215</v>
      </c>
      <c r="B108">
        <v>2163.92</v>
      </c>
      <c r="D108">
        <f>D109-Calculator!$B$27</f>
        <v>155</v>
      </c>
      <c r="E108">
        <v>1432.52</v>
      </c>
    </row>
    <row r="109" spans="1:5" x14ac:dyDescent="0.25">
      <c r="A109">
        <f>Calculator!B10</f>
        <v>220</v>
      </c>
      <c r="B109">
        <v>2224.87</v>
      </c>
      <c r="D109">
        <f>Calculator!B22</f>
        <v>160</v>
      </c>
      <c r="E109">
        <v>1493.4699999999998</v>
      </c>
    </row>
    <row r="110" spans="1:5" x14ac:dyDescent="0.25">
      <c r="A110">
        <f>A109+Calculator!$B$15</f>
        <v>225</v>
      </c>
      <c r="B110">
        <v>2285.8199999999997</v>
      </c>
      <c r="D110">
        <f>D109+Calculator!$B$27</f>
        <v>165</v>
      </c>
      <c r="E110">
        <v>1554.42</v>
      </c>
    </row>
    <row r="111" spans="1:5" x14ac:dyDescent="0.25">
      <c r="A111">
        <f>A110+Calculator!$B$15</f>
        <v>230</v>
      </c>
      <c r="B111">
        <v>2346.77</v>
      </c>
      <c r="D111">
        <f>D110+Calculator!$B$27</f>
        <v>170</v>
      </c>
      <c r="E111">
        <v>1615.37</v>
      </c>
    </row>
    <row r="112" spans="1:5" x14ac:dyDescent="0.25">
      <c r="A112">
        <f>A111+Calculator!$B$15</f>
        <v>235</v>
      </c>
      <c r="B112">
        <v>2407.7199999999998</v>
      </c>
      <c r="D112">
        <f>D111+Calculator!$B$27</f>
        <v>175</v>
      </c>
      <c r="E112">
        <v>1676.32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46DB-29A7-4ABC-B0D6-461F7F67DE76}">
  <dimension ref="A1:H112"/>
  <sheetViews>
    <sheetView topLeftCell="A94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136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IF(Calculator!B7="Soybeans",Calculator!B10,IF(Calculator!B19="Soybeans",Calculator!B22,43))</f>
        <v>43</v>
      </c>
      <c r="E7" s="28">
        <f>ROUND(C7*D7,2)</f>
        <v>535.78</v>
      </c>
      <c r="F7" s="11">
        <v>0</v>
      </c>
      <c r="G7" s="28">
        <f>ROUND(E7*F7,2)</f>
        <v>0</v>
      </c>
      <c r="H7" s="28">
        <f>ROUND(E7-G7,2)</f>
        <v>535.78</v>
      </c>
    </row>
    <row r="8" spans="1:8" x14ac:dyDescent="0.25">
      <c r="A8" s="7" t="s">
        <v>11</v>
      </c>
      <c r="C8" s="30"/>
      <c r="E8" s="30">
        <f>SUM(E7:E7)</f>
        <v>535.78</v>
      </c>
      <c r="G8" s="12">
        <f>SUM(G7:G7)</f>
        <v>0</v>
      </c>
      <c r="H8" s="12">
        <f>ROUND(E8-G8,2)</f>
        <v>535.78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2</v>
      </c>
      <c r="E12" s="30">
        <f>ROUND(C12*D12,2)</f>
        <v>14</v>
      </c>
      <c r="F12" s="16">
        <v>0</v>
      </c>
      <c r="G12" s="30">
        <f>ROUND(E12*F12,2)</f>
        <v>0</v>
      </c>
      <c r="H12" s="30">
        <f>ROUND(E12-G12,2)</f>
        <v>14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126</v>
      </c>
      <c r="B16" s="14" t="s">
        <v>21</v>
      </c>
      <c r="C16" s="15">
        <v>27.75</v>
      </c>
      <c r="D16" s="14">
        <v>0.66</v>
      </c>
      <c r="E16" s="30">
        <f>ROUND(C16*D16,2)</f>
        <v>18.32</v>
      </c>
      <c r="F16" s="16">
        <v>0</v>
      </c>
      <c r="G16" s="30">
        <f>ROUND(E16*F16,2)</f>
        <v>0</v>
      </c>
      <c r="H16" s="30">
        <f>ROUND(E16-G16,2)</f>
        <v>18.32</v>
      </c>
    </row>
    <row r="17" spans="1:8" x14ac:dyDescent="0.25">
      <c r="A17" s="14" t="s">
        <v>22</v>
      </c>
      <c r="B17" s="14" t="s">
        <v>21</v>
      </c>
      <c r="C17" s="15">
        <v>26.3</v>
      </c>
      <c r="D17" s="14">
        <v>1</v>
      </c>
      <c r="E17" s="30">
        <f>ROUND(C17*D17,2)</f>
        <v>26.3</v>
      </c>
      <c r="F17" s="16">
        <v>0</v>
      </c>
      <c r="G17" s="30">
        <f>ROUND(E17*F17,2)</f>
        <v>0</v>
      </c>
      <c r="H17" s="30">
        <f>ROUND(E17-G17,2)</f>
        <v>26.3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338</v>
      </c>
      <c r="B19" s="14" t="s">
        <v>18</v>
      </c>
      <c r="C19" s="15">
        <v>4.5999999999999996</v>
      </c>
      <c r="D19" s="14">
        <v>1.6</v>
      </c>
      <c r="E19" s="30">
        <f>ROUND(C19*D19,2)</f>
        <v>7.36</v>
      </c>
      <c r="F19" s="16">
        <v>0</v>
      </c>
      <c r="G19" s="30">
        <f>ROUND(E19*F19,2)</f>
        <v>0</v>
      </c>
      <c r="H19" s="30">
        <f>ROUND(E19-G19,2)</f>
        <v>7.36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96</v>
      </c>
      <c r="E21" s="30">
        <f t="shared" ref="E21:E26" si="0">ROUND(C21*D21,2)</f>
        <v>10.56</v>
      </c>
      <c r="F21" s="16">
        <v>0</v>
      </c>
      <c r="G21" s="30">
        <f t="shared" ref="G21:G26" si="1">ROUND(E21*F21,2)</f>
        <v>0</v>
      </c>
      <c r="H21" s="30">
        <f t="shared" ref="H21:H26" si="2">ROUND(E21-G21,2)</f>
        <v>10.56</v>
      </c>
    </row>
    <row r="22" spans="1:8" x14ac:dyDescent="0.25">
      <c r="A22" s="14" t="s">
        <v>139</v>
      </c>
      <c r="B22" s="14" t="s">
        <v>26</v>
      </c>
      <c r="C22" s="15">
        <v>2.64</v>
      </c>
      <c r="D22" s="14">
        <v>2</v>
      </c>
      <c r="E22" s="30">
        <f t="shared" si="0"/>
        <v>5.28</v>
      </c>
      <c r="F22" s="16">
        <v>0</v>
      </c>
      <c r="G22" s="30">
        <f t="shared" si="1"/>
        <v>0</v>
      </c>
      <c r="H22" s="30">
        <f t="shared" si="2"/>
        <v>5.28</v>
      </c>
    </row>
    <row r="23" spans="1:8" x14ac:dyDescent="0.25">
      <c r="A23" s="14" t="s">
        <v>141</v>
      </c>
      <c r="B23" s="14" t="s">
        <v>26</v>
      </c>
      <c r="C23" s="15">
        <v>10.45</v>
      </c>
      <c r="D23" s="14">
        <v>2</v>
      </c>
      <c r="E23" s="30">
        <f t="shared" si="0"/>
        <v>20.9</v>
      </c>
      <c r="F23" s="16">
        <v>0</v>
      </c>
      <c r="G23" s="30">
        <f t="shared" si="1"/>
        <v>0</v>
      </c>
      <c r="H23" s="30">
        <f t="shared" si="2"/>
        <v>20.9</v>
      </c>
    </row>
    <row r="24" spans="1:8" x14ac:dyDescent="0.25">
      <c r="A24" s="14" t="s">
        <v>105</v>
      </c>
      <c r="B24" s="14" t="s">
        <v>18</v>
      </c>
      <c r="C24" s="15">
        <v>0.19</v>
      </c>
      <c r="D24" s="14">
        <v>48</v>
      </c>
      <c r="E24" s="30">
        <f t="shared" si="0"/>
        <v>9.1199999999999992</v>
      </c>
      <c r="F24" s="16">
        <v>0</v>
      </c>
      <c r="G24" s="30">
        <f t="shared" si="1"/>
        <v>0</v>
      </c>
      <c r="H24" s="30">
        <f t="shared" si="2"/>
        <v>9.1199999999999992</v>
      </c>
    </row>
    <row r="25" spans="1:8" x14ac:dyDescent="0.25">
      <c r="A25" s="14" t="s">
        <v>417</v>
      </c>
      <c r="B25" s="14" t="s">
        <v>18</v>
      </c>
      <c r="C25" s="15">
        <v>0.83</v>
      </c>
      <c r="D25" s="14">
        <v>12.8</v>
      </c>
      <c r="E25" s="30">
        <f t="shared" si="0"/>
        <v>10.62</v>
      </c>
      <c r="F25" s="16">
        <v>0</v>
      </c>
      <c r="G25" s="30">
        <f t="shared" si="1"/>
        <v>0</v>
      </c>
      <c r="H25" s="30">
        <f t="shared" si="2"/>
        <v>10.62</v>
      </c>
    </row>
    <row r="26" spans="1:8" x14ac:dyDescent="0.25">
      <c r="A26" s="14" t="s">
        <v>74</v>
      </c>
      <c r="B26" s="14" t="s">
        <v>26</v>
      </c>
      <c r="C26" s="15">
        <v>10.02</v>
      </c>
      <c r="D26" s="14">
        <v>1</v>
      </c>
      <c r="E26" s="30">
        <f t="shared" si="0"/>
        <v>10.02</v>
      </c>
      <c r="F26" s="16">
        <v>0</v>
      </c>
      <c r="G26" s="30">
        <f t="shared" si="1"/>
        <v>0</v>
      </c>
      <c r="H26" s="30">
        <f t="shared" si="2"/>
        <v>10.02</v>
      </c>
    </row>
    <row r="27" spans="1:8" x14ac:dyDescent="0.25">
      <c r="A27" s="13" t="s">
        <v>27</v>
      </c>
      <c r="C27" s="30"/>
      <c r="E27" s="30"/>
    </row>
    <row r="28" spans="1:8" x14ac:dyDescent="0.25">
      <c r="A28" s="14" t="s">
        <v>143</v>
      </c>
      <c r="B28" s="14" t="s">
        <v>29</v>
      </c>
      <c r="C28" s="15">
        <v>8.58</v>
      </c>
      <c r="D28" s="14">
        <v>0.75</v>
      </c>
      <c r="E28" s="30">
        <f>ROUND(C28*D28,2)</f>
        <v>6.44</v>
      </c>
      <c r="F28" s="16">
        <v>0</v>
      </c>
      <c r="G28" s="30">
        <f>ROUND(E28*F28,2)</f>
        <v>0</v>
      </c>
      <c r="H28" s="30">
        <f>ROUND(E28-G28,2)</f>
        <v>6.44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145</v>
      </c>
      <c r="B30" s="14" t="s">
        <v>29</v>
      </c>
      <c r="C30" s="15">
        <v>1.34</v>
      </c>
      <c r="D30" s="14">
        <v>50</v>
      </c>
      <c r="E30" s="30">
        <f>ROUND(C30*D30,2)</f>
        <v>67</v>
      </c>
      <c r="F30" s="16">
        <v>0</v>
      </c>
      <c r="G30" s="30">
        <f>ROUND(E30*F30,2)</f>
        <v>0</v>
      </c>
      <c r="H30" s="30">
        <f>ROUND(E30-G30,2)</f>
        <v>67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0.6</v>
      </c>
      <c r="E32" s="30">
        <f>ROUND(C32*D32,2)</f>
        <v>1.98</v>
      </c>
      <c r="F32" s="16">
        <v>0</v>
      </c>
      <c r="G32" s="30">
        <f>ROUND(E32*F32,2)</f>
        <v>0</v>
      </c>
      <c r="H32" s="30">
        <f>ROUND(E32-G32,2)</f>
        <v>1.98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132</v>
      </c>
      <c r="C35" s="30"/>
      <c r="E35" s="30"/>
    </row>
    <row r="36" spans="1:8" x14ac:dyDescent="0.25">
      <c r="A36" s="14" t="s">
        <v>146</v>
      </c>
      <c r="B36" s="14" t="s">
        <v>125</v>
      </c>
      <c r="C36" s="15">
        <v>0.27</v>
      </c>
      <c r="D36" s="14">
        <f>D7</f>
        <v>43</v>
      </c>
      <c r="E36" s="30">
        <f>ROUND(C36*D36,2)</f>
        <v>11.61</v>
      </c>
      <c r="F36" s="16">
        <v>0</v>
      </c>
      <c r="G36" s="30">
        <f>ROUND(E36*F36,2)</f>
        <v>0</v>
      </c>
      <c r="H36" s="30">
        <f>ROUND(E36-G36,2)</f>
        <v>11.61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59</v>
      </c>
      <c r="D38" s="14">
        <v>0.33300000000000002</v>
      </c>
      <c r="E38" s="30">
        <f>ROUND(C38*D38,2)</f>
        <v>19.649999999999999</v>
      </c>
      <c r="F38" s="16">
        <v>0</v>
      </c>
      <c r="G38" s="30">
        <f>ROUND(E38*F38,2)</f>
        <v>0</v>
      </c>
      <c r="H38" s="30">
        <f>ROUND(E38-G38,2)</f>
        <v>19.649999999999999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147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118</v>
      </c>
      <c r="C41" s="30"/>
      <c r="E41" s="30"/>
    </row>
    <row r="42" spans="1:8" x14ac:dyDescent="0.25">
      <c r="A42" s="14" t="s">
        <v>119</v>
      </c>
      <c r="B42" s="14" t="s">
        <v>48</v>
      </c>
      <c r="C42" s="15">
        <v>10</v>
      </c>
      <c r="D42" s="14">
        <v>0.33300000000000002</v>
      </c>
      <c r="E42" s="30">
        <f>ROUND(C42*D42,2)</f>
        <v>3.33</v>
      </c>
      <c r="F42" s="16">
        <v>0</v>
      </c>
      <c r="G42" s="30">
        <f>ROUND(E42*F42,2)</f>
        <v>0</v>
      </c>
      <c r="H42" s="30">
        <f>ROUND(E42-G42,2)</f>
        <v>3.33</v>
      </c>
    </row>
    <row r="43" spans="1:8" x14ac:dyDescent="0.25">
      <c r="A43" s="13" t="s">
        <v>37</v>
      </c>
      <c r="C43" s="30"/>
      <c r="E43" s="30"/>
    </row>
    <row r="44" spans="1:8" x14ac:dyDescent="0.25">
      <c r="A44" s="14" t="s">
        <v>38</v>
      </c>
      <c r="B44" s="14" t="s">
        <v>39</v>
      </c>
      <c r="C44" s="15">
        <v>15.27</v>
      </c>
      <c r="D44" s="14">
        <v>0.2611</v>
      </c>
      <c r="E44" s="30">
        <f>ROUND(C44*D44,2)</f>
        <v>3.99</v>
      </c>
      <c r="F44" s="16">
        <v>0</v>
      </c>
      <c r="G44" s="30">
        <f>ROUND(E44*F44,2)</f>
        <v>0</v>
      </c>
      <c r="H44" s="30">
        <f>ROUND(E44-G44,2)</f>
        <v>3.99</v>
      </c>
    </row>
    <row r="45" spans="1:8" x14ac:dyDescent="0.25">
      <c r="A45" s="14" t="s">
        <v>135</v>
      </c>
      <c r="B45" s="14" t="s">
        <v>39</v>
      </c>
      <c r="C45" s="15">
        <v>15.27</v>
      </c>
      <c r="D45" s="14">
        <v>0.1022</v>
      </c>
      <c r="E45" s="30">
        <f>ROUND(C45*D45,2)</f>
        <v>1.56</v>
      </c>
      <c r="F45" s="16">
        <v>0</v>
      </c>
      <c r="G45" s="30">
        <f>ROUND(E45*F45,2)</f>
        <v>0</v>
      </c>
      <c r="H45" s="30">
        <f>ROUND(E45-G45,2)</f>
        <v>1.56</v>
      </c>
    </row>
    <row r="46" spans="1:8" x14ac:dyDescent="0.25">
      <c r="A46" s="13" t="s">
        <v>43</v>
      </c>
      <c r="C46" s="30"/>
      <c r="E46" s="30"/>
    </row>
    <row r="47" spans="1:8" x14ac:dyDescent="0.25">
      <c r="A47" s="14" t="s">
        <v>42</v>
      </c>
      <c r="B47" s="14" t="s">
        <v>39</v>
      </c>
      <c r="C47" s="15">
        <v>9.06</v>
      </c>
      <c r="D47" s="14">
        <v>8.9499999999999996E-2</v>
      </c>
      <c r="E47" s="30">
        <f>ROUND(C47*D47,2)</f>
        <v>0.81</v>
      </c>
      <c r="F47" s="16">
        <v>0</v>
      </c>
      <c r="G47" s="30">
        <f>ROUND(E47*F47,2)</f>
        <v>0</v>
      </c>
      <c r="H47" s="30">
        <f>ROUND(E47-G47,2)</f>
        <v>0.81</v>
      </c>
    </row>
    <row r="48" spans="1:8" x14ac:dyDescent="0.25">
      <c r="A48" s="14" t="s">
        <v>44</v>
      </c>
      <c r="B48" s="14" t="s">
        <v>39</v>
      </c>
      <c r="C48" s="15">
        <v>15.26</v>
      </c>
      <c r="D48" s="14">
        <v>0.32690000000000002</v>
      </c>
      <c r="E48" s="30">
        <f>ROUND(C48*D48,2)</f>
        <v>4.99</v>
      </c>
      <c r="F48" s="16">
        <v>0</v>
      </c>
      <c r="G48" s="30">
        <f>ROUND(E48*F48,2)</f>
        <v>0</v>
      </c>
      <c r="H48" s="30">
        <f>ROUND(E48-G48,2)</f>
        <v>4.99</v>
      </c>
    </row>
    <row r="49" spans="1:8" x14ac:dyDescent="0.25">
      <c r="A49" s="13" t="s">
        <v>45</v>
      </c>
      <c r="C49" s="30"/>
      <c r="E49" s="30"/>
    </row>
    <row r="50" spans="1:8" x14ac:dyDescent="0.25">
      <c r="A50" s="14" t="s">
        <v>38</v>
      </c>
      <c r="B50" s="14" t="s">
        <v>19</v>
      </c>
      <c r="C50" s="15">
        <v>2.36</v>
      </c>
      <c r="D50" s="14">
        <v>4.0312000000000001</v>
      </c>
      <c r="E50" s="30">
        <f>ROUND(C50*D50,2)</f>
        <v>9.51</v>
      </c>
      <c r="F50" s="16">
        <v>0</v>
      </c>
      <c r="G50" s="30">
        <f>ROUND(E50*F50,2)</f>
        <v>0</v>
      </c>
      <c r="H50" s="30">
        <f>ROUND(E50-G50,2)</f>
        <v>9.51</v>
      </c>
    </row>
    <row r="51" spans="1:8" x14ac:dyDescent="0.25">
      <c r="A51" s="14" t="s">
        <v>135</v>
      </c>
      <c r="B51" s="14" t="s">
        <v>19</v>
      </c>
      <c r="C51" s="15">
        <v>2.36</v>
      </c>
      <c r="D51" s="14">
        <v>1.3935999999999999</v>
      </c>
      <c r="E51" s="30">
        <f>ROUND(C51*D51,2)</f>
        <v>3.29</v>
      </c>
      <c r="F51" s="16">
        <v>0</v>
      </c>
      <c r="G51" s="30">
        <f>ROUND(E51*F51,2)</f>
        <v>0</v>
      </c>
      <c r="H51" s="30">
        <f>ROUND(E51-G51,2)</f>
        <v>3.29</v>
      </c>
    </row>
    <row r="52" spans="1:8" x14ac:dyDescent="0.25">
      <c r="A52" s="13" t="s">
        <v>47</v>
      </c>
      <c r="C52" s="30"/>
      <c r="E52" s="30"/>
    </row>
    <row r="53" spans="1:8" x14ac:dyDescent="0.25">
      <c r="A53" s="14" t="s">
        <v>42</v>
      </c>
      <c r="B53" s="14" t="s">
        <v>48</v>
      </c>
      <c r="C53" s="15">
        <v>5.4</v>
      </c>
      <c r="D53" s="14">
        <v>1</v>
      </c>
      <c r="E53" s="30">
        <f>ROUND(C53*D53,2)</f>
        <v>5.4</v>
      </c>
      <c r="F53" s="16">
        <v>0</v>
      </c>
      <c r="G53" s="30">
        <f>ROUND(E53*F53,2)</f>
        <v>0</v>
      </c>
      <c r="H53" s="30">
        <f t="shared" ref="H53:H58" si="3">ROUND(E53-G53,2)</f>
        <v>5.4</v>
      </c>
    </row>
    <row r="54" spans="1:8" x14ac:dyDescent="0.25">
      <c r="A54" s="14" t="s">
        <v>38</v>
      </c>
      <c r="B54" s="14" t="s">
        <v>48</v>
      </c>
      <c r="C54" s="15">
        <v>2.66</v>
      </c>
      <c r="D54" s="14">
        <v>1</v>
      </c>
      <c r="E54" s="30">
        <f>ROUND(C54*D54,2)</f>
        <v>2.66</v>
      </c>
      <c r="F54" s="16">
        <v>0</v>
      </c>
      <c r="G54" s="30">
        <f>ROUND(E54*F54,2)</f>
        <v>0</v>
      </c>
      <c r="H54" s="30">
        <f t="shared" si="3"/>
        <v>2.66</v>
      </c>
    </row>
    <row r="55" spans="1:8" x14ac:dyDescent="0.25">
      <c r="A55" s="14" t="s">
        <v>135</v>
      </c>
      <c r="B55" s="14" t="s">
        <v>48</v>
      </c>
      <c r="C55" s="15">
        <v>4.16</v>
      </c>
      <c r="D55" s="14">
        <v>1</v>
      </c>
      <c r="E55" s="30">
        <f>ROUND(C55*D55,2)</f>
        <v>4.16</v>
      </c>
      <c r="F55" s="16">
        <v>0</v>
      </c>
      <c r="G55" s="30">
        <f>ROUND(E55*F55,2)</f>
        <v>0</v>
      </c>
      <c r="H55" s="30">
        <f t="shared" si="3"/>
        <v>4.16</v>
      </c>
    </row>
    <row r="56" spans="1:8" x14ac:dyDescent="0.25">
      <c r="A56" s="9" t="s">
        <v>49</v>
      </c>
      <c r="B56" s="9" t="s">
        <v>48</v>
      </c>
      <c r="C56" s="10">
        <v>6</v>
      </c>
      <c r="D56" s="9">
        <v>1</v>
      </c>
      <c r="E56" s="28">
        <f>ROUND(C56*D56,2)</f>
        <v>6</v>
      </c>
      <c r="F56" s="11">
        <v>0</v>
      </c>
      <c r="G56" s="28">
        <f>ROUND(E56*F56,2)</f>
        <v>0</v>
      </c>
      <c r="H56" s="28">
        <f t="shared" si="3"/>
        <v>6</v>
      </c>
    </row>
    <row r="57" spans="1:8" x14ac:dyDescent="0.25">
      <c r="A57" s="7" t="s">
        <v>50</v>
      </c>
      <c r="C57" s="30"/>
      <c r="E57" s="30">
        <f>SUM(E12:E56)</f>
        <v>301.90000000000009</v>
      </c>
      <c r="G57" s="12">
        <f>SUM(G12:G56)</f>
        <v>0</v>
      </c>
      <c r="H57" s="12">
        <f t="shared" si="3"/>
        <v>301.89999999999998</v>
      </c>
    </row>
    <row r="58" spans="1:8" x14ac:dyDescent="0.25">
      <c r="A58" s="7" t="s">
        <v>51</v>
      </c>
      <c r="C58" s="30"/>
      <c r="E58" s="30">
        <f>+E8-E57</f>
        <v>233.87999999999988</v>
      </c>
      <c r="G58" s="12">
        <f>+G8-G57</f>
        <v>0</v>
      </c>
      <c r="H58" s="12">
        <f t="shared" si="3"/>
        <v>233.88</v>
      </c>
    </row>
    <row r="59" spans="1:8" x14ac:dyDescent="0.25">
      <c r="A59" t="s">
        <v>12</v>
      </c>
      <c r="C59" s="30"/>
      <c r="E59" s="30"/>
    </row>
    <row r="60" spans="1:8" x14ac:dyDescent="0.25">
      <c r="A60" s="7" t="s">
        <v>52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10.130000000000001</v>
      </c>
      <c r="D61" s="14">
        <v>1</v>
      </c>
      <c r="E61" s="30">
        <f>ROUND(C61*D61,2)</f>
        <v>10.130000000000001</v>
      </c>
      <c r="F61" s="16">
        <v>0</v>
      </c>
      <c r="G61" s="30">
        <f>ROUND(E61*F61,2)</f>
        <v>0</v>
      </c>
      <c r="H61" s="30">
        <f t="shared" ref="H61:H66" si="4">ROUND(E61-G61,2)</f>
        <v>10.130000000000001</v>
      </c>
    </row>
    <row r="62" spans="1:8" x14ac:dyDescent="0.25">
      <c r="A62" s="14" t="s">
        <v>38</v>
      </c>
      <c r="B62" s="14" t="s">
        <v>48</v>
      </c>
      <c r="C62" s="15">
        <v>15.57</v>
      </c>
      <c r="D62" s="14">
        <v>1</v>
      </c>
      <c r="E62" s="30">
        <f>ROUND(C62*D62,2)</f>
        <v>15.57</v>
      </c>
      <c r="F62" s="16">
        <v>0</v>
      </c>
      <c r="G62" s="30">
        <f>ROUND(E62*F62,2)</f>
        <v>0</v>
      </c>
      <c r="H62" s="30">
        <f t="shared" si="4"/>
        <v>15.57</v>
      </c>
    </row>
    <row r="63" spans="1:8" x14ac:dyDescent="0.25">
      <c r="A63" s="9" t="s">
        <v>135</v>
      </c>
      <c r="B63" s="9" t="s">
        <v>48</v>
      </c>
      <c r="C63" s="10">
        <v>15.44</v>
      </c>
      <c r="D63" s="9">
        <v>1</v>
      </c>
      <c r="E63" s="28">
        <f>ROUND(C63*D63,2)</f>
        <v>15.44</v>
      </c>
      <c r="F63" s="11">
        <v>0</v>
      </c>
      <c r="G63" s="28">
        <f>ROUND(E63*F63,2)</f>
        <v>0</v>
      </c>
      <c r="H63" s="28">
        <f t="shared" si="4"/>
        <v>15.44</v>
      </c>
    </row>
    <row r="64" spans="1:8" x14ac:dyDescent="0.25">
      <c r="A64" s="7" t="s">
        <v>53</v>
      </c>
      <c r="C64" s="30"/>
      <c r="E64" s="30">
        <f>SUM(E61:E63)</f>
        <v>41.14</v>
      </c>
      <c r="G64" s="12">
        <f>SUM(G61:G63)</f>
        <v>0</v>
      </c>
      <c r="H64" s="12">
        <f t="shared" si="4"/>
        <v>41.14</v>
      </c>
    </row>
    <row r="65" spans="1:8" x14ac:dyDescent="0.25">
      <c r="A65" s="7" t="s">
        <v>54</v>
      </c>
      <c r="C65" s="30"/>
      <c r="E65" s="30">
        <f>+E57+E64</f>
        <v>343.04000000000008</v>
      </c>
      <c r="G65" s="12">
        <f>+G57+G64</f>
        <v>0</v>
      </c>
      <c r="H65" s="12">
        <f t="shared" si="4"/>
        <v>343.04</v>
      </c>
    </row>
    <row r="66" spans="1:8" x14ac:dyDescent="0.25">
      <c r="A66" s="7" t="s">
        <v>55</v>
      </c>
      <c r="C66" s="30"/>
      <c r="E66" s="30">
        <f>+E8-E65</f>
        <v>192.7399999999999</v>
      </c>
      <c r="G66" s="12">
        <f>+G8-G65</f>
        <v>0</v>
      </c>
      <c r="H66" s="12">
        <f t="shared" si="4"/>
        <v>192.74</v>
      </c>
    </row>
    <row r="67" spans="1:8" x14ac:dyDescent="0.25">
      <c r="A67" t="s">
        <v>120</v>
      </c>
      <c r="C67" s="30"/>
      <c r="E67" s="30"/>
    </row>
    <row r="68" spans="1:8" x14ac:dyDescent="0.25">
      <c r="A68" t="s">
        <v>403</v>
      </c>
      <c r="C68" s="30"/>
      <c r="E68" s="30"/>
    </row>
    <row r="69" spans="1:8" x14ac:dyDescent="0.25">
      <c r="C69" s="30"/>
      <c r="E69" s="30"/>
    </row>
    <row r="70" spans="1:8" x14ac:dyDescent="0.25">
      <c r="A70" s="7" t="s">
        <v>121</v>
      </c>
      <c r="C70" s="30"/>
      <c r="E70" s="30"/>
    </row>
    <row r="71" spans="1:8" x14ac:dyDescent="0.25">
      <c r="A71" s="7" t="s">
        <v>122</v>
      </c>
      <c r="C71" s="30"/>
      <c r="E71" s="30"/>
    </row>
    <row r="99" spans="1:5" x14ac:dyDescent="0.25">
      <c r="A99" s="7" t="s">
        <v>50</v>
      </c>
      <c r="E99" s="34">
        <f>VLOOKUP(A99,$A$1:$H$98,5,FALSE)</f>
        <v>301.90000000000009</v>
      </c>
    </row>
    <row r="100" spans="1:5" x14ac:dyDescent="0.25">
      <c r="A100" s="7" t="s">
        <v>301</v>
      </c>
      <c r="E100" s="34">
        <f>VLOOKUP(A100,$A$1:$H$98,5,FALSE)</f>
        <v>41.14</v>
      </c>
    </row>
    <row r="101" spans="1:5" x14ac:dyDescent="0.25">
      <c r="A101" s="7" t="s">
        <v>302</v>
      </c>
      <c r="E101" s="34">
        <f t="shared" ref="E101:E102" si="5">VLOOKUP(A101,$A$1:$H$98,5,FALSE)</f>
        <v>343.04000000000008</v>
      </c>
    </row>
    <row r="102" spans="1:5" x14ac:dyDescent="0.25">
      <c r="A102" s="7" t="s">
        <v>55</v>
      </c>
      <c r="E102" s="34">
        <f t="shared" si="5"/>
        <v>192.7399999999999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192.7399999999999</v>
      </c>
      <c r="E105" s="34">
        <f>E102</f>
        <v>192.7399999999999</v>
      </c>
    </row>
    <row r="106" spans="1:5" x14ac:dyDescent="0.25">
      <c r="A106">
        <f>A107-Calculator!$B$15</f>
        <v>205</v>
      </c>
      <c r="B106">
        <f t="dataTable" ref="B106:B112" dt2D="0" dtr="0" r1="D7"/>
        <v>2167.52</v>
      </c>
      <c r="D106">
        <f>D107-Calculator!$B$27</f>
        <v>145</v>
      </c>
      <c r="E106">
        <f t="dataTable" ref="E106:E112" dt2D="0" dtr="0" r1="D7" ca="1"/>
        <v>1436.1200000000001</v>
      </c>
    </row>
    <row r="107" spans="1:5" x14ac:dyDescent="0.25">
      <c r="A107">
        <f>A108-Calculator!$B$15</f>
        <v>210</v>
      </c>
      <c r="B107">
        <v>2228.4699999999998</v>
      </c>
      <c r="D107">
        <f>D108-Calculator!$B$27</f>
        <v>150</v>
      </c>
      <c r="E107">
        <v>1497.07</v>
      </c>
    </row>
    <row r="108" spans="1:5" x14ac:dyDescent="0.25">
      <c r="A108">
        <f>A109-Calculator!$B$15</f>
        <v>215</v>
      </c>
      <c r="B108">
        <v>2289.42</v>
      </c>
      <c r="D108">
        <f>D109-Calculator!$B$27</f>
        <v>155</v>
      </c>
      <c r="E108">
        <v>1558.02</v>
      </c>
    </row>
    <row r="109" spans="1:5" x14ac:dyDescent="0.25">
      <c r="A109">
        <f>Calculator!B10</f>
        <v>220</v>
      </c>
      <c r="B109">
        <v>2350.37</v>
      </c>
      <c r="D109">
        <f>Calculator!B22</f>
        <v>160</v>
      </c>
      <c r="E109">
        <v>1618.9699999999998</v>
      </c>
    </row>
    <row r="110" spans="1:5" x14ac:dyDescent="0.25">
      <c r="A110">
        <f>A109+Calculator!$B$15</f>
        <v>225</v>
      </c>
      <c r="B110">
        <v>2411.3200000000002</v>
      </c>
      <c r="D110">
        <f>D109+Calculator!$B$27</f>
        <v>165</v>
      </c>
      <c r="E110">
        <v>1679.92</v>
      </c>
    </row>
    <row r="111" spans="1:5" x14ac:dyDescent="0.25">
      <c r="A111">
        <f>A110+Calculator!$B$15</f>
        <v>230</v>
      </c>
      <c r="B111">
        <v>2472.27</v>
      </c>
      <c r="D111">
        <f>D110+Calculator!$B$27</f>
        <v>170</v>
      </c>
      <c r="E111">
        <v>1740.87</v>
      </c>
    </row>
    <row r="112" spans="1:5" x14ac:dyDescent="0.25">
      <c r="A112">
        <f>A111+Calculator!$B$15</f>
        <v>235</v>
      </c>
      <c r="B112">
        <v>2533.2199999999998</v>
      </c>
      <c r="D112">
        <f>D111+Calculator!$B$27</f>
        <v>175</v>
      </c>
      <c r="E112">
        <v>1801.82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0B61-0B89-41B3-81CC-33AA1FAC69F8}">
  <dimension ref="A1:H112"/>
  <sheetViews>
    <sheetView topLeftCell="A91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232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IF(Calculator!B7="Soybeans",Calculator!B10,IF(Calculator!B19="Soybeans",Calculator!B22,40))</f>
        <v>40</v>
      </c>
      <c r="E7" s="28">
        <f>ROUND(C7*D7,2)</f>
        <v>498.4</v>
      </c>
      <c r="F7" s="11">
        <v>0</v>
      </c>
      <c r="G7" s="28">
        <f>ROUND(E7*F7,2)</f>
        <v>0</v>
      </c>
      <c r="H7" s="28">
        <f>ROUND(E7-G7,2)</f>
        <v>498.4</v>
      </c>
    </row>
    <row r="8" spans="1:8" x14ac:dyDescent="0.25">
      <c r="A8" s="7" t="s">
        <v>11</v>
      </c>
      <c r="C8" s="30"/>
      <c r="E8" s="30">
        <f>SUM(E7:E7)</f>
        <v>498.4</v>
      </c>
      <c r="G8" s="12">
        <f>SUM(G7:G7)</f>
        <v>0</v>
      </c>
      <c r="H8" s="12">
        <f>ROUND(E8-G8,2)</f>
        <v>498.4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137</v>
      </c>
      <c r="B14" s="14" t="s">
        <v>18</v>
      </c>
      <c r="C14" s="15">
        <v>0.19</v>
      </c>
      <c r="D14" s="14">
        <v>16</v>
      </c>
      <c r="E14" s="30">
        <f>ROUND(C14*D14,2)</f>
        <v>3.04</v>
      </c>
      <c r="F14" s="16">
        <v>0</v>
      </c>
      <c r="G14" s="30">
        <f>ROUND(E14*F14,2)</f>
        <v>0</v>
      </c>
      <c r="H14" s="30">
        <f>ROUND(E14-G14,2)</f>
        <v>3.04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126</v>
      </c>
      <c r="B16" s="14" t="s">
        <v>21</v>
      </c>
      <c r="C16" s="15">
        <v>27.75</v>
      </c>
      <c r="D16" s="14">
        <v>0.66</v>
      </c>
      <c r="E16" s="30">
        <f>ROUND(C16*D16,2)</f>
        <v>18.32</v>
      </c>
      <c r="F16" s="16">
        <v>0</v>
      </c>
      <c r="G16" s="30">
        <f>ROUND(E16*F16,2)</f>
        <v>0</v>
      </c>
      <c r="H16" s="30">
        <f>ROUND(E16-G16,2)</f>
        <v>18.32</v>
      </c>
    </row>
    <row r="17" spans="1:8" x14ac:dyDescent="0.25">
      <c r="A17" s="14" t="s">
        <v>22</v>
      </c>
      <c r="B17" s="14" t="s">
        <v>21</v>
      </c>
      <c r="C17" s="15">
        <v>26.3</v>
      </c>
      <c r="D17" s="14">
        <v>1</v>
      </c>
      <c r="E17" s="30">
        <f>ROUND(C17*D17,2)</f>
        <v>26.3</v>
      </c>
      <c r="F17" s="16">
        <v>0</v>
      </c>
      <c r="G17" s="30">
        <f>ROUND(E17*F17,2)</f>
        <v>0</v>
      </c>
      <c r="H17" s="30">
        <f>ROUND(E17-G17,2)</f>
        <v>26.3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338</v>
      </c>
      <c r="B19" s="14" t="s">
        <v>18</v>
      </c>
      <c r="C19" s="15">
        <v>4.5999999999999996</v>
      </c>
      <c r="D19" s="14">
        <v>1.6</v>
      </c>
      <c r="E19" s="30">
        <f>ROUND(C19*D19,2)</f>
        <v>7.36</v>
      </c>
      <c r="F19" s="16">
        <v>0</v>
      </c>
      <c r="G19" s="30">
        <f>ROUND(E19*F19,2)</f>
        <v>0</v>
      </c>
      <c r="H19" s="30">
        <f>ROUND(E19-G19,2)</f>
        <v>7.36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96</v>
      </c>
      <c r="E21" s="30">
        <f t="shared" ref="E21:E27" si="0">ROUND(C21*D21,2)</f>
        <v>10.56</v>
      </c>
      <c r="F21" s="16">
        <v>0</v>
      </c>
      <c r="G21" s="30">
        <f t="shared" ref="G21:G27" si="1">ROUND(E21*F21,2)</f>
        <v>0</v>
      </c>
      <c r="H21" s="30">
        <f t="shared" ref="H21:H27" si="2">ROUND(E21-G21,2)</f>
        <v>10.56</v>
      </c>
    </row>
    <row r="22" spans="1:8" x14ac:dyDescent="0.25">
      <c r="A22" s="14" t="s">
        <v>104</v>
      </c>
      <c r="B22" s="14" t="s">
        <v>26</v>
      </c>
      <c r="C22" s="15">
        <v>12.73</v>
      </c>
      <c r="D22" s="14">
        <v>1</v>
      </c>
      <c r="E22" s="30">
        <f t="shared" si="0"/>
        <v>12.73</v>
      </c>
      <c r="F22" s="16">
        <v>0</v>
      </c>
      <c r="G22" s="30">
        <f t="shared" si="1"/>
        <v>0</v>
      </c>
      <c r="H22" s="30">
        <f t="shared" si="2"/>
        <v>12.73</v>
      </c>
    </row>
    <row r="23" spans="1:8" x14ac:dyDescent="0.25">
      <c r="A23" s="14" t="s">
        <v>228</v>
      </c>
      <c r="B23" s="14" t="s">
        <v>18</v>
      </c>
      <c r="C23" s="15">
        <v>6.5</v>
      </c>
      <c r="D23" s="14">
        <v>3.5</v>
      </c>
      <c r="E23" s="30">
        <f t="shared" si="0"/>
        <v>22.75</v>
      </c>
      <c r="F23" s="16">
        <v>0</v>
      </c>
      <c r="G23" s="30">
        <f t="shared" si="1"/>
        <v>0</v>
      </c>
      <c r="H23" s="30">
        <f t="shared" si="2"/>
        <v>22.75</v>
      </c>
    </row>
    <row r="24" spans="1:8" x14ac:dyDescent="0.25">
      <c r="A24" s="14" t="s">
        <v>105</v>
      </c>
      <c r="B24" s="14" t="s">
        <v>18</v>
      </c>
      <c r="C24" s="15">
        <v>0.19</v>
      </c>
      <c r="D24" s="14">
        <v>96</v>
      </c>
      <c r="E24" s="30">
        <f t="shared" si="0"/>
        <v>18.239999999999998</v>
      </c>
      <c r="F24" s="16">
        <v>0</v>
      </c>
      <c r="G24" s="30">
        <f t="shared" si="1"/>
        <v>0</v>
      </c>
      <c r="H24" s="30">
        <f t="shared" si="2"/>
        <v>18.239999999999998</v>
      </c>
    </row>
    <row r="25" spans="1:8" x14ac:dyDescent="0.25">
      <c r="A25" s="14" t="s">
        <v>141</v>
      </c>
      <c r="B25" s="14" t="s">
        <v>26</v>
      </c>
      <c r="C25" s="15">
        <v>10.45</v>
      </c>
      <c r="D25" s="14">
        <v>2</v>
      </c>
      <c r="E25" s="30">
        <f t="shared" si="0"/>
        <v>20.9</v>
      </c>
      <c r="F25" s="16">
        <v>0</v>
      </c>
      <c r="G25" s="30">
        <f t="shared" si="1"/>
        <v>0</v>
      </c>
      <c r="H25" s="30">
        <f t="shared" si="2"/>
        <v>20.9</v>
      </c>
    </row>
    <row r="26" spans="1:8" x14ac:dyDescent="0.25">
      <c r="A26" s="14" t="s">
        <v>417</v>
      </c>
      <c r="B26" s="14" t="s">
        <v>18</v>
      </c>
      <c r="C26" s="15">
        <v>0.83</v>
      </c>
      <c r="D26" s="14">
        <v>12.8</v>
      </c>
      <c r="E26" s="30">
        <f t="shared" si="0"/>
        <v>10.62</v>
      </c>
      <c r="F26" s="16">
        <v>0</v>
      </c>
      <c r="G26" s="30">
        <f t="shared" si="1"/>
        <v>0</v>
      </c>
      <c r="H26" s="30">
        <f t="shared" si="2"/>
        <v>10.62</v>
      </c>
    </row>
    <row r="27" spans="1:8" x14ac:dyDescent="0.25">
      <c r="A27" s="14" t="s">
        <v>74</v>
      </c>
      <c r="B27" s="14" t="s">
        <v>26</v>
      </c>
      <c r="C27" s="15">
        <v>10.02</v>
      </c>
      <c r="D27" s="14">
        <v>1</v>
      </c>
      <c r="E27" s="30">
        <f t="shared" si="0"/>
        <v>10.02</v>
      </c>
      <c r="F27" s="16">
        <v>0</v>
      </c>
      <c r="G27" s="30">
        <f t="shared" si="1"/>
        <v>0</v>
      </c>
      <c r="H27" s="30">
        <f t="shared" si="2"/>
        <v>10.02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229</v>
      </c>
      <c r="B29" s="14" t="s">
        <v>18</v>
      </c>
      <c r="C29" s="15">
        <v>1.7</v>
      </c>
      <c r="D29" s="14">
        <v>1</v>
      </c>
      <c r="E29" s="30">
        <f>ROUND(C29*D29,2)</f>
        <v>1.7</v>
      </c>
      <c r="F29" s="16">
        <v>0</v>
      </c>
      <c r="G29" s="30">
        <f>ROUND(E29*F29,2)</f>
        <v>0</v>
      </c>
      <c r="H29" s="30">
        <f>ROUND(E29-G29,2)</f>
        <v>1.7</v>
      </c>
    </row>
    <row r="30" spans="1:8" x14ac:dyDescent="0.25">
      <c r="A30" s="14" t="s">
        <v>110</v>
      </c>
      <c r="B30" s="14" t="s">
        <v>18</v>
      </c>
      <c r="C30" s="15">
        <v>0.86</v>
      </c>
      <c r="D30" s="14">
        <v>1.05</v>
      </c>
      <c r="E30" s="30">
        <f>ROUND(C30*D30,2)</f>
        <v>0.9</v>
      </c>
      <c r="F30" s="16">
        <v>0</v>
      </c>
      <c r="G30" s="30">
        <f>ROUND(E30*F30,2)</f>
        <v>0</v>
      </c>
      <c r="H30" s="30">
        <f>ROUND(E30-G30,2)</f>
        <v>0.9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145</v>
      </c>
      <c r="B32" s="14" t="s">
        <v>29</v>
      </c>
      <c r="C32" s="15">
        <v>1.34</v>
      </c>
      <c r="D32" s="14">
        <v>50</v>
      </c>
      <c r="E32" s="30">
        <f>ROUND(C32*D32,2)</f>
        <v>67</v>
      </c>
      <c r="F32" s="16">
        <v>0</v>
      </c>
      <c r="G32" s="30">
        <f>ROUND(E32*F32,2)</f>
        <v>0</v>
      </c>
      <c r="H32" s="30">
        <f>ROUND(E32-G32,2)</f>
        <v>67</v>
      </c>
    </row>
    <row r="33" spans="1:8" x14ac:dyDescent="0.25">
      <c r="A33" s="13" t="s">
        <v>114</v>
      </c>
      <c r="C33" s="30"/>
      <c r="E33" s="30"/>
    </row>
    <row r="34" spans="1:8" x14ac:dyDescent="0.25">
      <c r="A34" s="14" t="s">
        <v>115</v>
      </c>
      <c r="B34" s="14" t="s">
        <v>26</v>
      </c>
      <c r="C34" s="15">
        <v>3.3</v>
      </c>
      <c r="D34" s="14">
        <v>1.45</v>
      </c>
      <c r="E34" s="30">
        <f>ROUND(C34*D34,2)</f>
        <v>4.79</v>
      </c>
      <c r="F34" s="16">
        <v>0</v>
      </c>
      <c r="G34" s="30">
        <f>ROUND(E34*F34,2)</f>
        <v>0</v>
      </c>
      <c r="H34" s="30">
        <f>ROUND(E34-G34,2)</f>
        <v>4.79</v>
      </c>
    </row>
    <row r="35" spans="1:8" x14ac:dyDescent="0.25">
      <c r="A35" s="13" t="s">
        <v>61</v>
      </c>
      <c r="C35" s="30"/>
      <c r="E35" s="30"/>
    </row>
    <row r="36" spans="1:8" x14ac:dyDescent="0.25">
      <c r="A36" s="14" t="s">
        <v>62</v>
      </c>
      <c r="B36" s="14" t="s">
        <v>48</v>
      </c>
      <c r="C36" s="15">
        <v>7.5</v>
      </c>
      <c r="D36" s="14">
        <v>1</v>
      </c>
      <c r="E36" s="30">
        <f>ROUND(C36*D36,2)</f>
        <v>7.5</v>
      </c>
      <c r="F36" s="16">
        <v>0</v>
      </c>
      <c r="G36" s="30">
        <f>ROUND(E36*F36,2)</f>
        <v>0</v>
      </c>
      <c r="H36" s="30">
        <f>ROUND(E36-G36,2)</f>
        <v>7.5</v>
      </c>
    </row>
    <row r="37" spans="1:8" x14ac:dyDescent="0.25">
      <c r="A37" s="13" t="s">
        <v>132</v>
      </c>
      <c r="C37" s="30"/>
      <c r="E37" s="30"/>
    </row>
    <row r="38" spans="1:8" x14ac:dyDescent="0.25">
      <c r="A38" s="14" t="s">
        <v>146</v>
      </c>
      <c r="B38" s="14" t="s">
        <v>125</v>
      </c>
      <c r="C38" s="15">
        <v>0.27</v>
      </c>
      <c r="D38" s="14">
        <f>D7</f>
        <v>40</v>
      </c>
      <c r="E38" s="30">
        <f>ROUND(C38*D38,2)</f>
        <v>10.8</v>
      </c>
      <c r="F38" s="16">
        <v>0</v>
      </c>
      <c r="G38" s="30">
        <f>ROUND(E38*F38,2)</f>
        <v>0</v>
      </c>
      <c r="H38" s="30">
        <f>ROUND(E38-G38,2)</f>
        <v>10.8</v>
      </c>
    </row>
    <row r="39" spans="1:8" x14ac:dyDescent="0.25">
      <c r="A39" s="13" t="s">
        <v>34</v>
      </c>
      <c r="C39" s="30"/>
      <c r="E39" s="30"/>
    </row>
    <row r="40" spans="1:8" x14ac:dyDescent="0.25">
      <c r="A40" s="14" t="s">
        <v>35</v>
      </c>
      <c r="B40" s="14" t="s">
        <v>36</v>
      </c>
      <c r="C40" s="15">
        <v>59</v>
      </c>
      <c r="D40" s="14">
        <v>0.33300000000000002</v>
      </c>
      <c r="E40" s="30">
        <f>ROUND(C40*D40,2)</f>
        <v>19.649999999999999</v>
      </c>
      <c r="F40" s="16">
        <v>0</v>
      </c>
      <c r="G40" s="30">
        <f>ROUND(E40*F40,2)</f>
        <v>0</v>
      </c>
      <c r="H40" s="30">
        <f>ROUND(E40-G40,2)</f>
        <v>19.649999999999999</v>
      </c>
    </row>
    <row r="41" spans="1:8" x14ac:dyDescent="0.25">
      <c r="A41" s="13" t="s">
        <v>116</v>
      </c>
      <c r="C41" s="30"/>
      <c r="E41" s="30"/>
    </row>
    <row r="42" spans="1:8" x14ac:dyDescent="0.25">
      <c r="A42" s="14" t="s">
        <v>147</v>
      </c>
      <c r="B42" s="14" t="s">
        <v>48</v>
      </c>
      <c r="C42" s="15">
        <v>6.5</v>
      </c>
      <c r="D42" s="14">
        <v>1</v>
      </c>
      <c r="E42" s="30">
        <f>ROUND(C42*D42,2)</f>
        <v>6.5</v>
      </c>
      <c r="F42" s="16">
        <v>0</v>
      </c>
      <c r="G42" s="30">
        <f>ROUND(E42*F42,2)</f>
        <v>0</v>
      </c>
      <c r="H42" s="30">
        <f>ROUND(E42-G42,2)</f>
        <v>6.5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15.27</v>
      </c>
      <c r="D46" s="14">
        <v>0.38179999999999997</v>
      </c>
      <c r="E46" s="30">
        <f>ROUND(C46*D46,2)</f>
        <v>5.83</v>
      </c>
      <c r="F46" s="16">
        <v>0</v>
      </c>
      <c r="G46" s="30">
        <f>ROUND(E46*F46,2)</f>
        <v>0</v>
      </c>
      <c r="H46" s="30">
        <f>ROUND(E46-G46,2)</f>
        <v>5.83</v>
      </c>
    </row>
    <row r="47" spans="1:8" x14ac:dyDescent="0.25">
      <c r="A47" s="14" t="s">
        <v>135</v>
      </c>
      <c r="B47" s="14" t="s">
        <v>39</v>
      </c>
      <c r="C47" s="15">
        <v>15.27</v>
      </c>
      <c r="D47" s="14">
        <v>0.1022</v>
      </c>
      <c r="E47" s="30">
        <f>ROUND(C47*D47,2)</f>
        <v>1.56</v>
      </c>
      <c r="F47" s="16">
        <v>0</v>
      </c>
      <c r="G47" s="30">
        <f>ROUND(E47*F47,2)</f>
        <v>0</v>
      </c>
      <c r="H47" s="30">
        <f>ROUND(E47-G47,2)</f>
        <v>1.56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0.12130000000000001</v>
      </c>
      <c r="E49" s="30">
        <f>ROUND(C49*D49,2)</f>
        <v>1.1000000000000001</v>
      </c>
      <c r="F49" s="16">
        <v>0</v>
      </c>
      <c r="G49" s="30">
        <f>ROUND(E49*F49,2)</f>
        <v>0</v>
      </c>
      <c r="H49" s="30">
        <f>ROUND(E49-G49,2)</f>
        <v>1.1000000000000001</v>
      </c>
    </row>
    <row r="50" spans="1:8" x14ac:dyDescent="0.25">
      <c r="A50" s="14" t="s">
        <v>44</v>
      </c>
      <c r="B50" s="14" t="s">
        <v>39</v>
      </c>
      <c r="C50" s="15">
        <v>15.25</v>
      </c>
      <c r="D50" s="14">
        <v>0.4355</v>
      </c>
      <c r="E50" s="30">
        <f>ROUND(C50*D50,2)</f>
        <v>6.64</v>
      </c>
      <c r="F50" s="16">
        <v>0</v>
      </c>
      <c r="G50" s="30">
        <f>ROUND(E50*F50,2)</f>
        <v>0</v>
      </c>
      <c r="H50" s="30">
        <f>ROUND(E50-G50,2)</f>
        <v>6.64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2.36</v>
      </c>
      <c r="D52" s="14">
        <v>5.8952</v>
      </c>
      <c r="E52" s="30">
        <f>ROUND(C52*D52,2)</f>
        <v>13.91</v>
      </c>
      <c r="F52" s="16">
        <v>0</v>
      </c>
      <c r="G52" s="30">
        <f>ROUND(E52*F52,2)</f>
        <v>0</v>
      </c>
      <c r="H52" s="30">
        <f>ROUND(E52-G52,2)</f>
        <v>13.91</v>
      </c>
    </row>
    <row r="53" spans="1:8" x14ac:dyDescent="0.25">
      <c r="A53" s="14" t="s">
        <v>135</v>
      </c>
      <c r="B53" s="14" t="s">
        <v>19</v>
      </c>
      <c r="C53" s="15">
        <v>2.36</v>
      </c>
      <c r="D53" s="14">
        <v>1.3935999999999999</v>
      </c>
      <c r="E53" s="30">
        <f>ROUND(C53*D53,2)</f>
        <v>3.29</v>
      </c>
      <c r="F53" s="16">
        <v>0</v>
      </c>
      <c r="G53" s="30">
        <f>ROUND(E53*F53,2)</f>
        <v>0</v>
      </c>
      <c r="H53" s="30">
        <f>ROUND(E53-G53,2)</f>
        <v>3.29</v>
      </c>
    </row>
    <row r="54" spans="1:8" x14ac:dyDescent="0.25">
      <c r="A54" s="13" t="s">
        <v>47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6.9</v>
      </c>
      <c r="D55" s="14">
        <v>1</v>
      </c>
      <c r="E55" s="30">
        <f>ROUND(C55*D55,2)</f>
        <v>6.9</v>
      </c>
      <c r="F55" s="16">
        <v>0</v>
      </c>
      <c r="G55" s="30">
        <f>ROUND(E55*F55,2)</f>
        <v>0</v>
      </c>
      <c r="H55" s="30">
        <f t="shared" ref="H55:H60" si="3">ROUND(E55-G55,2)</f>
        <v>6.9</v>
      </c>
    </row>
    <row r="56" spans="1:8" x14ac:dyDescent="0.25">
      <c r="A56" s="14" t="s">
        <v>38</v>
      </c>
      <c r="B56" s="14" t="s">
        <v>48</v>
      </c>
      <c r="C56" s="15">
        <v>3.87</v>
      </c>
      <c r="D56" s="14">
        <v>1</v>
      </c>
      <c r="E56" s="30">
        <f>ROUND(C56*D56,2)</f>
        <v>3.87</v>
      </c>
      <c r="F56" s="16">
        <v>0</v>
      </c>
      <c r="G56" s="30">
        <f>ROUND(E56*F56,2)</f>
        <v>0</v>
      </c>
      <c r="H56" s="30">
        <f t="shared" si="3"/>
        <v>3.87</v>
      </c>
    </row>
    <row r="57" spans="1:8" x14ac:dyDescent="0.25">
      <c r="A57" s="14" t="s">
        <v>135</v>
      </c>
      <c r="B57" s="14" t="s">
        <v>48</v>
      </c>
      <c r="C57" s="15">
        <v>4.16</v>
      </c>
      <c r="D57" s="14">
        <v>1</v>
      </c>
      <c r="E57" s="30">
        <f>ROUND(C57*D57,2)</f>
        <v>4.16</v>
      </c>
      <c r="F57" s="16">
        <v>0</v>
      </c>
      <c r="G57" s="30">
        <f>ROUND(E57*F57,2)</f>
        <v>0</v>
      </c>
      <c r="H57" s="30">
        <f t="shared" si="3"/>
        <v>4.16</v>
      </c>
    </row>
    <row r="58" spans="1:8" x14ac:dyDescent="0.25">
      <c r="A58" s="9" t="s">
        <v>49</v>
      </c>
      <c r="B58" s="9" t="s">
        <v>48</v>
      </c>
      <c r="C58" s="10">
        <v>5.24</v>
      </c>
      <c r="D58" s="9">
        <v>1</v>
      </c>
      <c r="E58" s="28">
        <f>ROUND(C58*D58,2)</f>
        <v>5.24</v>
      </c>
      <c r="F58" s="11">
        <v>0</v>
      </c>
      <c r="G58" s="28">
        <f>ROUND(E58*F58,2)</f>
        <v>0</v>
      </c>
      <c r="H58" s="28">
        <f t="shared" si="3"/>
        <v>5.24</v>
      </c>
    </row>
    <row r="59" spans="1:8" x14ac:dyDescent="0.25">
      <c r="A59" s="7" t="s">
        <v>50</v>
      </c>
      <c r="C59" s="30"/>
      <c r="E59" s="30">
        <f>SUM(E12:E58)</f>
        <v>342.51</v>
      </c>
      <c r="G59" s="12">
        <f>SUM(G12:G58)</f>
        <v>0</v>
      </c>
      <c r="H59" s="12">
        <f t="shared" si="3"/>
        <v>342.51</v>
      </c>
    </row>
    <row r="60" spans="1:8" x14ac:dyDescent="0.25">
      <c r="A60" s="7" t="s">
        <v>51</v>
      </c>
      <c r="C60" s="30"/>
      <c r="E60" s="30">
        <f>+E8-E59</f>
        <v>155.88999999999999</v>
      </c>
      <c r="G60" s="12">
        <f>+G8-G59</f>
        <v>0</v>
      </c>
      <c r="H60" s="12">
        <f t="shared" si="3"/>
        <v>155.88999999999999</v>
      </c>
    </row>
    <row r="61" spans="1:8" x14ac:dyDescent="0.25">
      <c r="A61" t="s">
        <v>12</v>
      </c>
      <c r="C61" s="30"/>
      <c r="E61" s="30"/>
    </row>
    <row r="62" spans="1:8" x14ac:dyDescent="0.25">
      <c r="A62" s="7" t="s">
        <v>52</v>
      </c>
      <c r="C62" s="30"/>
      <c r="E62" s="30"/>
    </row>
    <row r="63" spans="1:8" x14ac:dyDescent="0.25">
      <c r="A63" s="14" t="s">
        <v>42</v>
      </c>
      <c r="B63" s="14" t="s">
        <v>48</v>
      </c>
      <c r="C63" s="15">
        <v>13.04</v>
      </c>
      <c r="D63" s="14">
        <v>1</v>
      </c>
      <c r="E63" s="30">
        <f>ROUND(C63*D63,2)</f>
        <v>13.04</v>
      </c>
      <c r="F63" s="16">
        <v>0</v>
      </c>
      <c r="G63" s="30">
        <f>ROUND(E63*F63,2)</f>
        <v>0</v>
      </c>
      <c r="H63" s="30">
        <f t="shared" ref="H63:H68" si="4">ROUND(E63-G63,2)</f>
        <v>13.04</v>
      </c>
    </row>
    <row r="64" spans="1:8" x14ac:dyDescent="0.25">
      <c r="A64" s="14" t="s">
        <v>38</v>
      </c>
      <c r="B64" s="14" t="s">
        <v>48</v>
      </c>
      <c r="C64" s="15">
        <v>22.77</v>
      </c>
      <c r="D64" s="14">
        <v>1</v>
      </c>
      <c r="E64" s="30">
        <f>ROUND(C64*D64,2)</f>
        <v>22.77</v>
      </c>
      <c r="F64" s="16">
        <v>0</v>
      </c>
      <c r="G64" s="30">
        <f>ROUND(E64*F64,2)</f>
        <v>0</v>
      </c>
      <c r="H64" s="30">
        <f t="shared" si="4"/>
        <v>22.77</v>
      </c>
    </row>
    <row r="65" spans="1:8" x14ac:dyDescent="0.25">
      <c r="A65" s="9" t="s">
        <v>135</v>
      </c>
      <c r="B65" s="9" t="s">
        <v>48</v>
      </c>
      <c r="C65" s="10">
        <v>15.44</v>
      </c>
      <c r="D65" s="9">
        <v>1</v>
      </c>
      <c r="E65" s="28">
        <f>ROUND(C65*D65,2)</f>
        <v>15.44</v>
      </c>
      <c r="F65" s="11">
        <v>0</v>
      </c>
      <c r="G65" s="28">
        <f>ROUND(E65*F65,2)</f>
        <v>0</v>
      </c>
      <c r="H65" s="28">
        <f t="shared" si="4"/>
        <v>15.44</v>
      </c>
    </row>
    <row r="66" spans="1:8" x14ac:dyDescent="0.25">
      <c r="A66" s="7" t="s">
        <v>53</v>
      </c>
      <c r="C66" s="30"/>
      <c r="E66" s="30">
        <f>SUM(E63:E65)</f>
        <v>51.25</v>
      </c>
      <c r="G66" s="12">
        <f>SUM(G63:G65)</f>
        <v>0</v>
      </c>
      <c r="H66" s="12">
        <f t="shared" si="4"/>
        <v>51.25</v>
      </c>
    </row>
    <row r="67" spans="1:8" x14ac:dyDescent="0.25">
      <c r="A67" s="7" t="s">
        <v>54</v>
      </c>
      <c r="C67" s="30"/>
      <c r="E67" s="30">
        <f>+E59+E66</f>
        <v>393.76</v>
      </c>
      <c r="G67" s="12">
        <f>+G59+G66</f>
        <v>0</v>
      </c>
      <c r="H67" s="12">
        <f t="shared" si="4"/>
        <v>393.76</v>
      </c>
    </row>
    <row r="68" spans="1:8" x14ac:dyDescent="0.25">
      <c r="A68" s="7" t="s">
        <v>55</v>
      </c>
      <c r="C68" s="30"/>
      <c r="E68" s="30">
        <f>+E8-E67</f>
        <v>104.63999999999999</v>
      </c>
      <c r="G68" s="12">
        <f>+G8-G67</f>
        <v>0</v>
      </c>
      <c r="H68" s="12">
        <f t="shared" si="4"/>
        <v>104.64</v>
      </c>
    </row>
    <row r="69" spans="1:8" x14ac:dyDescent="0.25">
      <c r="A69" t="s">
        <v>120</v>
      </c>
      <c r="C69" s="30"/>
      <c r="E69" s="30"/>
    </row>
    <row r="70" spans="1:8" x14ac:dyDescent="0.25">
      <c r="A70" t="s">
        <v>403</v>
      </c>
      <c r="C70" s="30"/>
      <c r="E70" s="30"/>
    </row>
    <row r="71" spans="1:8" x14ac:dyDescent="0.25">
      <c r="C71" s="30"/>
      <c r="E71" s="30"/>
    </row>
    <row r="72" spans="1:8" x14ac:dyDescent="0.25">
      <c r="A72" s="7" t="s">
        <v>121</v>
      </c>
      <c r="C72" s="30"/>
      <c r="E72" s="30"/>
    </row>
    <row r="73" spans="1:8" x14ac:dyDescent="0.25">
      <c r="A73" s="7" t="s">
        <v>122</v>
      </c>
      <c r="C73" s="30"/>
      <c r="E73" s="30"/>
    </row>
    <row r="99" spans="1:5" x14ac:dyDescent="0.25">
      <c r="A99" s="7" t="s">
        <v>50</v>
      </c>
      <c r="E99" s="34">
        <f>VLOOKUP(A99,$A$1:$H$98,5,FALSE)</f>
        <v>342.51</v>
      </c>
    </row>
    <row r="100" spans="1:5" x14ac:dyDescent="0.25">
      <c r="A100" s="7" t="s">
        <v>301</v>
      </c>
      <c r="E100" s="34">
        <f>VLOOKUP(A100,$A$1:$H$98,5,FALSE)</f>
        <v>51.25</v>
      </c>
    </row>
    <row r="101" spans="1:5" x14ac:dyDescent="0.25">
      <c r="A101" s="7" t="s">
        <v>302</v>
      </c>
      <c r="E101" s="34">
        <f t="shared" ref="E101:E102" si="5">VLOOKUP(A101,$A$1:$H$98,5,FALSE)</f>
        <v>393.76</v>
      </c>
    </row>
    <row r="102" spans="1:5" x14ac:dyDescent="0.25">
      <c r="A102" s="7" t="s">
        <v>55</v>
      </c>
      <c r="E102" s="34">
        <f t="shared" si="5"/>
        <v>104.63999999999999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104.63999999999999</v>
      </c>
      <c r="E105" s="34">
        <f>E102</f>
        <v>104.63999999999999</v>
      </c>
    </row>
    <row r="106" spans="1:5" x14ac:dyDescent="0.25">
      <c r="A106">
        <f>A107-Calculator!$B$15</f>
        <v>205</v>
      </c>
      <c r="B106">
        <f t="dataTable" ref="B106:B112" dt2D="0" dtr="0" r1="D7"/>
        <v>2115.9900000000002</v>
      </c>
      <c r="D106">
        <f>D107-Calculator!$B$27</f>
        <v>145</v>
      </c>
      <c r="E106">
        <f t="dataTable" ref="E106:E112" dt2D="0" dtr="0" r1="D7" ca="1"/>
        <v>1384.5900000000001</v>
      </c>
    </row>
    <row r="107" spans="1:5" x14ac:dyDescent="0.25">
      <c r="A107">
        <f>A108-Calculator!$B$15</f>
        <v>210</v>
      </c>
      <c r="B107">
        <v>2176.94</v>
      </c>
      <c r="D107">
        <f>D108-Calculator!$B$27</f>
        <v>150</v>
      </c>
      <c r="E107">
        <v>1445.54</v>
      </c>
    </row>
    <row r="108" spans="1:5" x14ac:dyDescent="0.25">
      <c r="A108">
        <f>A109-Calculator!$B$15</f>
        <v>215</v>
      </c>
      <c r="B108">
        <v>2237.8900000000003</v>
      </c>
      <c r="D108">
        <f>D109-Calculator!$B$27</f>
        <v>155</v>
      </c>
      <c r="E108">
        <v>1506.49</v>
      </c>
    </row>
    <row r="109" spans="1:5" x14ac:dyDescent="0.25">
      <c r="A109">
        <f>Calculator!B10</f>
        <v>220</v>
      </c>
      <c r="B109">
        <v>2298.8399999999997</v>
      </c>
      <c r="D109">
        <f>Calculator!B22</f>
        <v>160</v>
      </c>
      <c r="E109">
        <v>1567.4399999999998</v>
      </c>
    </row>
    <row r="110" spans="1:5" x14ac:dyDescent="0.25">
      <c r="A110">
        <f>A109+Calculator!$B$15</f>
        <v>225</v>
      </c>
      <c r="B110">
        <v>2359.79</v>
      </c>
      <c r="D110">
        <f>D109+Calculator!$B$27</f>
        <v>165</v>
      </c>
      <c r="E110">
        <v>1628.39</v>
      </c>
    </row>
    <row r="111" spans="1:5" x14ac:dyDescent="0.25">
      <c r="A111">
        <f>A110+Calculator!$B$15</f>
        <v>230</v>
      </c>
      <c r="B111">
        <v>2420.7400000000002</v>
      </c>
      <c r="D111">
        <f>D110+Calculator!$B$27</f>
        <v>170</v>
      </c>
      <c r="E111">
        <v>1689.3399999999997</v>
      </c>
    </row>
    <row r="112" spans="1:5" x14ac:dyDescent="0.25">
      <c r="A112">
        <f>A111+Calculator!$B$15</f>
        <v>235</v>
      </c>
      <c r="B112">
        <v>2481.69</v>
      </c>
      <c r="D112">
        <f>D111+Calculator!$B$27</f>
        <v>175</v>
      </c>
      <c r="E112">
        <v>1750.29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0043-7AFD-4F3B-88F5-72752539D998}">
  <dimension ref="A1:H112"/>
  <sheetViews>
    <sheetView topLeftCell="A94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233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125</v>
      </c>
      <c r="C7" s="49">
        <f>IF(Calculator!B7="Soybeans",Calculator!B13,IF(Calculator!B19="Soybeans",Calculator!B25,12.46))</f>
        <v>12.46</v>
      </c>
      <c r="D7" s="52">
        <f>IF(Calculator!B7="Soybeans",Calculator!B10,IF(Calculator!B19="Soybeans",Calculator!B22,25))</f>
        <v>25</v>
      </c>
      <c r="E7" s="28">
        <f>ROUND(C7*D7,2)</f>
        <v>311.5</v>
      </c>
      <c r="F7" s="11">
        <v>0</v>
      </c>
      <c r="G7" s="28">
        <f>ROUND(E7*F7,2)</f>
        <v>0</v>
      </c>
      <c r="H7" s="28">
        <f>ROUND(E7-G7,2)</f>
        <v>311.5</v>
      </c>
    </row>
    <row r="8" spans="1:8" x14ac:dyDescent="0.25">
      <c r="A8" s="7" t="s">
        <v>11</v>
      </c>
      <c r="C8" s="30"/>
      <c r="E8" s="30">
        <f>SUM(E7:E7)</f>
        <v>311.5</v>
      </c>
      <c r="G8" s="12">
        <f>SUM(G7:G7)</f>
        <v>0</v>
      </c>
      <c r="H8" s="12">
        <f>ROUND(E8-G8,2)</f>
        <v>311.5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3</v>
      </c>
      <c r="E12" s="30">
        <f>ROUND(C12*D12,2)</f>
        <v>21</v>
      </c>
      <c r="F12" s="16">
        <v>0</v>
      </c>
      <c r="G12" s="30">
        <f>ROUND(E12*F12,2)</f>
        <v>0</v>
      </c>
      <c r="H12" s="30">
        <f>ROUND(E12-G12,2)</f>
        <v>21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126</v>
      </c>
      <c r="B14" s="14" t="s">
        <v>21</v>
      </c>
      <c r="C14" s="15">
        <v>27.75</v>
      </c>
      <c r="D14" s="14">
        <v>0.87</v>
      </c>
      <c r="E14" s="30">
        <f>ROUND(C14*D14,2)</f>
        <v>24.14</v>
      </c>
      <c r="F14" s="16">
        <v>0</v>
      </c>
      <c r="G14" s="30">
        <f>ROUND(E14*F14,2)</f>
        <v>0</v>
      </c>
      <c r="H14" s="30">
        <f>ROUND(E14-G14,2)</f>
        <v>24.14</v>
      </c>
    </row>
    <row r="15" spans="1:8" x14ac:dyDescent="0.25">
      <c r="A15" s="14" t="s">
        <v>22</v>
      </c>
      <c r="B15" s="14" t="s">
        <v>21</v>
      </c>
      <c r="C15" s="15">
        <v>26.3</v>
      </c>
      <c r="D15" s="14">
        <v>1.33</v>
      </c>
      <c r="E15" s="30">
        <f>ROUND(C15*D15,2)</f>
        <v>34.979999999999997</v>
      </c>
      <c r="F15" s="16">
        <v>0</v>
      </c>
      <c r="G15" s="30">
        <f>ROUND(E15*F15,2)</f>
        <v>0</v>
      </c>
      <c r="H15" s="30">
        <f>ROUND(E15-G15,2)</f>
        <v>34.979999999999997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338</v>
      </c>
      <c r="B17" s="14" t="s">
        <v>18</v>
      </c>
      <c r="C17" s="15">
        <v>4.5999999999999996</v>
      </c>
      <c r="D17" s="14">
        <v>1.6</v>
      </c>
      <c r="E17" s="30">
        <f>ROUND(C17*D17,2)</f>
        <v>7.36</v>
      </c>
      <c r="F17" s="16">
        <v>0</v>
      </c>
      <c r="G17" s="30">
        <f>ROUND(E17*F17,2)</f>
        <v>0</v>
      </c>
      <c r="H17" s="30">
        <f>ROUND(E17-G17,2)</f>
        <v>7.36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141</v>
      </c>
      <c r="B19" s="14" t="s">
        <v>26</v>
      </c>
      <c r="C19" s="15">
        <v>10.45</v>
      </c>
      <c r="D19" s="14">
        <v>2</v>
      </c>
      <c r="E19" s="30">
        <f>ROUND(C19*D19,2)</f>
        <v>20.9</v>
      </c>
      <c r="F19" s="16">
        <v>0</v>
      </c>
      <c r="G19" s="30">
        <f>ROUND(E19*F19,2)</f>
        <v>0</v>
      </c>
      <c r="H19" s="30">
        <f>ROUND(E19-G19,2)</f>
        <v>20.9</v>
      </c>
    </row>
    <row r="20" spans="1:8" x14ac:dyDescent="0.25">
      <c r="A20" s="14" t="s">
        <v>105</v>
      </c>
      <c r="B20" s="14" t="s">
        <v>18</v>
      </c>
      <c r="C20" s="15">
        <v>0.19</v>
      </c>
      <c r="D20" s="14">
        <v>48</v>
      </c>
      <c r="E20" s="30">
        <f>ROUND(C20*D20,2)</f>
        <v>9.1199999999999992</v>
      </c>
      <c r="F20" s="16">
        <v>0</v>
      </c>
      <c r="G20" s="30">
        <f>ROUND(E20*F20,2)</f>
        <v>0</v>
      </c>
      <c r="H20" s="30">
        <f>ROUND(E20-G20,2)</f>
        <v>9.1199999999999992</v>
      </c>
    </row>
    <row r="21" spans="1:8" x14ac:dyDescent="0.25">
      <c r="A21" s="14" t="s">
        <v>25</v>
      </c>
      <c r="B21" s="14" t="s">
        <v>18</v>
      </c>
      <c r="C21" s="15">
        <v>0.11</v>
      </c>
      <c r="D21" s="14">
        <v>32</v>
      </c>
      <c r="E21" s="30">
        <f>ROUND(C21*D21,2)</f>
        <v>3.52</v>
      </c>
      <c r="F21" s="16">
        <v>0</v>
      </c>
      <c r="G21" s="30">
        <f>ROUND(E21*F21,2)</f>
        <v>0</v>
      </c>
      <c r="H21" s="30">
        <f>ROUND(E21-G21,2)</f>
        <v>3.52</v>
      </c>
    </row>
    <row r="22" spans="1:8" x14ac:dyDescent="0.25">
      <c r="A22" s="14" t="s">
        <v>417</v>
      </c>
      <c r="B22" s="14" t="s">
        <v>18</v>
      </c>
      <c r="C22" s="15">
        <v>0.83</v>
      </c>
      <c r="D22" s="14">
        <v>12.8</v>
      </c>
      <c r="E22" s="30">
        <f>ROUND(C22*D22,2)</f>
        <v>10.62</v>
      </c>
      <c r="F22" s="16">
        <v>0</v>
      </c>
      <c r="G22" s="30">
        <f>ROUND(E22*F22,2)</f>
        <v>0</v>
      </c>
      <c r="H22" s="30">
        <f>ROUND(E22-G22,2)</f>
        <v>10.62</v>
      </c>
    </row>
    <row r="23" spans="1:8" x14ac:dyDescent="0.25">
      <c r="A23" s="14" t="s">
        <v>74</v>
      </c>
      <c r="B23" s="14" t="s">
        <v>26</v>
      </c>
      <c r="C23" s="15">
        <v>10.02</v>
      </c>
      <c r="D23" s="14">
        <v>1</v>
      </c>
      <c r="E23" s="30">
        <f>ROUND(C23*D23,2)</f>
        <v>10.02</v>
      </c>
      <c r="F23" s="16">
        <v>0</v>
      </c>
      <c r="G23" s="30">
        <f>ROUND(E23*F23,2)</f>
        <v>0</v>
      </c>
      <c r="H23" s="30">
        <f>ROUND(E23-G23,2)</f>
        <v>10.02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143</v>
      </c>
      <c r="B25" s="14" t="s">
        <v>29</v>
      </c>
      <c r="C25" s="15">
        <v>8.58</v>
      </c>
      <c r="D25" s="14">
        <v>0.75</v>
      </c>
      <c r="E25" s="30">
        <f>ROUND(C25*D25,2)</f>
        <v>6.44</v>
      </c>
      <c r="F25" s="16">
        <v>0</v>
      </c>
      <c r="G25" s="30">
        <f>ROUND(E25*F25,2)</f>
        <v>0</v>
      </c>
      <c r="H25" s="30">
        <f>ROUND(E25-G25,2)</f>
        <v>6.44</v>
      </c>
    </row>
    <row r="26" spans="1:8" x14ac:dyDescent="0.25">
      <c r="A26" s="14" t="s">
        <v>225</v>
      </c>
      <c r="B26" s="14" t="s">
        <v>226</v>
      </c>
      <c r="C26" s="15">
        <v>1.1200000000000001</v>
      </c>
      <c r="D26" s="14">
        <v>14</v>
      </c>
      <c r="E26" s="30">
        <f>ROUND(C26*D26,2)</f>
        <v>15.68</v>
      </c>
      <c r="F26" s="16">
        <v>0</v>
      </c>
      <c r="G26" s="30">
        <f>ROUND(E26*F26,2)</f>
        <v>0</v>
      </c>
      <c r="H26" s="30">
        <f>ROUND(E26-G26,2)</f>
        <v>15.68</v>
      </c>
    </row>
    <row r="27" spans="1:8" x14ac:dyDescent="0.25">
      <c r="A27" s="14" t="s">
        <v>110</v>
      </c>
      <c r="B27" s="14" t="s">
        <v>18</v>
      </c>
      <c r="C27" s="15">
        <v>0.86</v>
      </c>
      <c r="D27" s="14">
        <v>6.4</v>
      </c>
      <c r="E27" s="30">
        <f>ROUND(C27*D27,2)</f>
        <v>5.5</v>
      </c>
      <c r="F27" s="16">
        <v>0</v>
      </c>
      <c r="G27" s="30">
        <f>ROUND(E27*F27,2)</f>
        <v>0</v>
      </c>
      <c r="H27" s="30">
        <f>ROUND(E27-G27,2)</f>
        <v>5.5</v>
      </c>
    </row>
    <row r="28" spans="1:8" x14ac:dyDescent="0.25">
      <c r="A28" s="14" t="s">
        <v>144</v>
      </c>
      <c r="B28" s="14" t="s">
        <v>48</v>
      </c>
      <c r="C28" s="15">
        <v>8</v>
      </c>
      <c r="D28" s="14">
        <v>1</v>
      </c>
      <c r="E28" s="30">
        <f>ROUND(C28*D28,2)</f>
        <v>8</v>
      </c>
      <c r="F28" s="16">
        <v>0</v>
      </c>
      <c r="G28" s="30">
        <f>ROUND(E28*F28,2)</f>
        <v>0</v>
      </c>
      <c r="H28" s="30">
        <f>ROUND(E28-G28,2)</f>
        <v>8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145</v>
      </c>
      <c r="B30" s="14" t="s">
        <v>29</v>
      </c>
      <c r="C30" s="15">
        <v>1.34</v>
      </c>
      <c r="D30" s="14">
        <v>50</v>
      </c>
      <c r="E30" s="30">
        <f>ROUND(C30*D30,2)</f>
        <v>67</v>
      </c>
      <c r="F30" s="16">
        <v>0</v>
      </c>
      <c r="G30" s="30">
        <f>ROUND(E30*F30,2)</f>
        <v>0</v>
      </c>
      <c r="H30" s="30">
        <f>ROUND(E30-G30,2)</f>
        <v>67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0.5</v>
      </c>
      <c r="E32" s="30">
        <f>ROUND(C32*D32,2)</f>
        <v>1.65</v>
      </c>
      <c r="F32" s="16">
        <v>0</v>
      </c>
      <c r="G32" s="30">
        <f>ROUND(E32*F32,2)</f>
        <v>0</v>
      </c>
      <c r="H32" s="30">
        <f>ROUND(E32-G32,2)</f>
        <v>1.65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132</v>
      </c>
      <c r="C35" s="30"/>
      <c r="E35" s="30"/>
    </row>
    <row r="36" spans="1:8" x14ac:dyDescent="0.25">
      <c r="A36" s="14" t="s">
        <v>146</v>
      </c>
      <c r="B36" s="14" t="s">
        <v>125</v>
      </c>
      <c r="C36" s="15">
        <v>0.27</v>
      </c>
      <c r="D36" s="14">
        <f>D7</f>
        <v>25</v>
      </c>
      <c r="E36" s="30">
        <f>ROUND(C36*D36,2)</f>
        <v>6.75</v>
      </c>
      <c r="F36" s="16">
        <v>0</v>
      </c>
      <c r="G36" s="30">
        <f>ROUND(E36*F36,2)</f>
        <v>0</v>
      </c>
      <c r="H36" s="30">
        <f>ROUND(E36-G36,2)</f>
        <v>6.75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59</v>
      </c>
      <c r="D38" s="14">
        <v>0.33300000000000002</v>
      </c>
      <c r="E38" s="30">
        <f>ROUND(C38*D38,2)</f>
        <v>19.649999999999999</v>
      </c>
      <c r="F38" s="16">
        <v>0</v>
      </c>
      <c r="G38" s="30">
        <f>ROUND(E38*F38,2)</f>
        <v>0</v>
      </c>
      <c r="H38" s="30">
        <f>ROUND(E38-G38,2)</f>
        <v>19.649999999999999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147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148</v>
      </c>
      <c r="C41" s="30"/>
      <c r="E41" s="30"/>
    </row>
    <row r="42" spans="1:8" x14ac:dyDescent="0.25">
      <c r="A42" s="14" t="s">
        <v>149</v>
      </c>
      <c r="B42" s="14" t="s">
        <v>48</v>
      </c>
      <c r="C42" s="15">
        <v>1.55</v>
      </c>
      <c r="D42" s="14">
        <v>1</v>
      </c>
      <c r="E42" s="30">
        <f>ROUND(C42*D42,2)</f>
        <v>1.55</v>
      </c>
      <c r="F42" s="16">
        <v>0</v>
      </c>
      <c r="G42" s="30">
        <f>ROUND(E42*F42,2)</f>
        <v>0</v>
      </c>
      <c r="H42" s="30">
        <f>ROUND(E42-G42,2)</f>
        <v>1.55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15.27</v>
      </c>
      <c r="D46" s="14">
        <v>0.1002</v>
      </c>
      <c r="E46" s="30">
        <f>ROUND(C46*D46,2)</f>
        <v>1.53</v>
      </c>
      <c r="F46" s="16">
        <v>0</v>
      </c>
      <c r="G46" s="30">
        <f>ROUND(E46*F46,2)</f>
        <v>0</v>
      </c>
      <c r="H46" s="30">
        <f>ROUND(E46-G46,2)</f>
        <v>1.53</v>
      </c>
    </row>
    <row r="47" spans="1:8" x14ac:dyDescent="0.25">
      <c r="A47" s="14" t="s">
        <v>135</v>
      </c>
      <c r="B47" s="14" t="s">
        <v>39</v>
      </c>
      <c r="C47" s="15">
        <v>15.27</v>
      </c>
      <c r="D47" s="14">
        <v>0.1022</v>
      </c>
      <c r="E47" s="30">
        <f>ROUND(C47*D47,2)</f>
        <v>1.56</v>
      </c>
      <c r="F47" s="16">
        <v>0</v>
      </c>
      <c r="G47" s="30">
        <f>ROUND(E47*F47,2)</f>
        <v>0</v>
      </c>
      <c r="H47" s="30">
        <f>ROUND(E47-G47,2)</f>
        <v>1.56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6.4899999999999999E-2</v>
      </c>
      <c r="E49" s="30">
        <f>ROUND(C49*D49,2)</f>
        <v>0.59</v>
      </c>
      <c r="F49" s="16">
        <v>0</v>
      </c>
      <c r="G49" s="30">
        <f>ROUND(E49*F49,2)</f>
        <v>0</v>
      </c>
      <c r="H49" s="30">
        <f>ROUND(E49-G49,2)</f>
        <v>0.59</v>
      </c>
    </row>
    <row r="50" spans="1:8" x14ac:dyDescent="0.25">
      <c r="A50" s="14" t="s">
        <v>44</v>
      </c>
      <c r="B50" s="14" t="s">
        <v>39</v>
      </c>
      <c r="C50" s="15">
        <v>15.28</v>
      </c>
      <c r="D50" s="14">
        <v>0.1741</v>
      </c>
      <c r="E50" s="30">
        <f>ROUND(C50*D50,2)</f>
        <v>2.66</v>
      </c>
      <c r="F50" s="16">
        <v>0</v>
      </c>
      <c r="G50" s="30">
        <f>ROUND(E50*F50,2)</f>
        <v>0</v>
      </c>
      <c r="H50" s="30">
        <f>ROUND(E50-G50,2)</f>
        <v>2.66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2.36</v>
      </c>
      <c r="D52" s="14">
        <v>1.5477000000000001</v>
      </c>
      <c r="E52" s="30">
        <f>ROUND(C52*D52,2)</f>
        <v>3.65</v>
      </c>
      <c r="F52" s="16">
        <v>0</v>
      </c>
      <c r="G52" s="30">
        <f>ROUND(E52*F52,2)</f>
        <v>0</v>
      </c>
      <c r="H52" s="30">
        <f>ROUND(E52-G52,2)</f>
        <v>3.65</v>
      </c>
    </row>
    <row r="53" spans="1:8" x14ac:dyDescent="0.25">
      <c r="A53" s="14" t="s">
        <v>135</v>
      </c>
      <c r="B53" s="14" t="s">
        <v>19</v>
      </c>
      <c r="C53" s="15">
        <v>2.36</v>
      </c>
      <c r="D53" s="14">
        <v>1.3935999999999999</v>
      </c>
      <c r="E53" s="30">
        <f>ROUND(C53*D53,2)</f>
        <v>3.29</v>
      </c>
      <c r="F53" s="16">
        <v>0</v>
      </c>
      <c r="G53" s="30">
        <f>ROUND(E53*F53,2)</f>
        <v>0</v>
      </c>
      <c r="H53" s="30">
        <f>ROUND(E53-G53,2)</f>
        <v>3.29</v>
      </c>
    </row>
    <row r="54" spans="1:8" x14ac:dyDescent="0.25">
      <c r="A54" s="13" t="s">
        <v>47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3.8</v>
      </c>
      <c r="D55" s="14">
        <v>1</v>
      </c>
      <c r="E55" s="30">
        <f>ROUND(C55*D55,2)</f>
        <v>3.8</v>
      </c>
      <c r="F55" s="16">
        <v>0</v>
      </c>
      <c r="G55" s="30">
        <f>ROUND(E55*F55,2)</f>
        <v>0</v>
      </c>
      <c r="H55" s="30">
        <f t="shared" ref="H55:H60" si="0">ROUND(E55-G55,2)</f>
        <v>3.8</v>
      </c>
    </row>
    <row r="56" spans="1:8" x14ac:dyDescent="0.25">
      <c r="A56" s="14" t="s">
        <v>38</v>
      </c>
      <c r="B56" s="14" t="s">
        <v>48</v>
      </c>
      <c r="C56" s="15">
        <v>1.02</v>
      </c>
      <c r="D56" s="14">
        <v>1</v>
      </c>
      <c r="E56" s="30">
        <f>ROUND(C56*D56,2)</f>
        <v>1.02</v>
      </c>
      <c r="F56" s="16">
        <v>0</v>
      </c>
      <c r="G56" s="30">
        <f>ROUND(E56*F56,2)</f>
        <v>0</v>
      </c>
      <c r="H56" s="30">
        <f t="shared" si="0"/>
        <v>1.02</v>
      </c>
    </row>
    <row r="57" spans="1:8" x14ac:dyDescent="0.25">
      <c r="A57" s="14" t="s">
        <v>135</v>
      </c>
      <c r="B57" s="14" t="s">
        <v>48</v>
      </c>
      <c r="C57" s="15">
        <v>4.16</v>
      </c>
      <c r="D57" s="14">
        <v>1</v>
      </c>
      <c r="E57" s="30">
        <f>ROUND(C57*D57,2)</f>
        <v>4.16</v>
      </c>
      <c r="F57" s="16">
        <v>0</v>
      </c>
      <c r="G57" s="30">
        <f>ROUND(E57*F57,2)</f>
        <v>0</v>
      </c>
      <c r="H57" s="30">
        <f t="shared" si="0"/>
        <v>4.16</v>
      </c>
    </row>
    <row r="58" spans="1:8" x14ac:dyDescent="0.25">
      <c r="A58" s="9" t="s">
        <v>49</v>
      </c>
      <c r="B58" s="9" t="s">
        <v>48</v>
      </c>
      <c r="C58" s="10">
        <v>5.73</v>
      </c>
      <c r="D58" s="9">
        <v>1</v>
      </c>
      <c r="E58" s="28">
        <f>ROUND(C58*D58,2)</f>
        <v>5.73</v>
      </c>
      <c r="F58" s="11">
        <v>0</v>
      </c>
      <c r="G58" s="28">
        <f>ROUND(E58*F58,2)</f>
        <v>0</v>
      </c>
      <c r="H58" s="28">
        <f t="shared" si="0"/>
        <v>5.73</v>
      </c>
    </row>
    <row r="59" spans="1:8" x14ac:dyDescent="0.25">
      <c r="A59" s="7" t="s">
        <v>50</v>
      </c>
      <c r="C59" s="30"/>
      <c r="E59" s="30">
        <f>SUM(E12:E58)</f>
        <v>319.2</v>
      </c>
      <c r="G59" s="12">
        <f>SUM(G12:G58)</f>
        <v>0</v>
      </c>
      <c r="H59" s="12">
        <f t="shared" si="0"/>
        <v>319.2</v>
      </c>
    </row>
    <row r="60" spans="1:8" x14ac:dyDescent="0.25">
      <c r="A60" s="7" t="s">
        <v>51</v>
      </c>
      <c r="C60" s="30"/>
      <c r="E60" s="30">
        <f>+E8-E59</f>
        <v>-7.6999999999999886</v>
      </c>
      <c r="G60" s="12">
        <f>+G8-G59</f>
        <v>0</v>
      </c>
      <c r="H60" s="12">
        <f t="shared" si="0"/>
        <v>-7.7</v>
      </c>
    </row>
    <row r="61" spans="1:8" x14ac:dyDescent="0.25">
      <c r="A61" t="s">
        <v>12</v>
      </c>
      <c r="C61" s="30"/>
      <c r="E61" s="30"/>
    </row>
    <row r="62" spans="1:8" x14ac:dyDescent="0.25">
      <c r="A62" s="7" t="s">
        <v>52</v>
      </c>
      <c r="C62" s="30"/>
      <c r="E62" s="30"/>
    </row>
    <row r="63" spans="1:8" x14ac:dyDescent="0.25">
      <c r="A63" s="14" t="s">
        <v>42</v>
      </c>
      <c r="B63" s="14" t="s">
        <v>48</v>
      </c>
      <c r="C63" s="15">
        <v>6.2</v>
      </c>
      <c r="D63" s="14">
        <v>1</v>
      </c>
      <c r="E63" s="30">
        <f>ROUND(C63*D63,2)</f>
        <v>6.2</v>
      </c>
      <c r="F63" s="16">
        <v>0</v>
      </c>
      <c r="G63" s="30">
        <f>ROUND(E63*F63,2)</f>
        <v>0</v>
      </c>
      <c r="H63" s="30">
        <f t="shared" ref="H63:H68" si="1">ROUND(E63-G63,2)</f>
        <v>6.2</v>
      </c>
    </row>
    <row r="64" spans="1:8" x14ac:dyDescent="0.25">
      <c r="A64" s="14" t="s">
        <v>38</v>
      </c>
      <c r="B64" s="14" t="s">
        <v>48</v>
      </c>
      <c r="C64" s="15">
        <v>5.98</v>
      </c>
      <c r="D64" s="14">
        <v>1</v>
      </c>
      <c r="E64" s="30">
        <f>ROUND(C64*D64,2)</f>
        <v>5.98</v>
      </c>
      <c r="F64" s="16">
        <v>0</v>
      </c>
      <c r="G64" s="30">
        <f>ROUND(E64*F64,2)</f>
        <v>0</v>
      </c>
      <c r="H64" s="30">
        <f t="shared" si="1"/>
        <v>5.98</v>
      </c>
    </row>
    <row r="65" spans="1:8" x14ac:dyDescent="0.25">
      <c r="A65" s="9" t="s">
        <v>135</v>
      </c>
      <c r="B65" s="9" t="s">
        <v>48</v>
      </c>
      <c r="C65" s="10">
        <v>15.44</v>
      </c>
      <c r="D65" s="9">
        <v>1</v>
      </c>
      <c r="E65" s="28">
        <f>ROUND(C65*D65,2)</f>
        <v>15.44</v>
      </c>
      <c r="F65" s="11">
        <v>0</v>
      </c>
      <c r="G65" s="28">
        <f>ROUND(E65*F65,2)</f>
        <v>0</v>
      </c>
      <c r="H65" s="28">
        <f t="shared" si="1"/>
        <v>15.44</v>
      </c>
    </row>
    <row r="66" spans="1:8" x14ac:dyDescent="0.25">
      <c r="A66" s="7" t="s">
        <v>53</v>
      </c>
      <c r="C66" s="30"/>
      <c r="E66" s="30">
        <f>SUM(E63:E65)</f>
        <v>27.619999999999997</v>
      </c>
      <c r="G66" s="12">
        <f>SUM(G63:G65)</f>
        <v>0</v>
      </c>
      <c r="H66" s="12">
        <f t="shared" si="1"/>
        <v>27.62</v>
      </c>
    </row>
    <row r="67" spans="1:8" x14ac:dyDescent="0.25">
      <c r="A67" s="7" t="s">
        <v>54</v>
      </c>
      <c r="C67" s="30"/>
      <c r="E67" s="30">
        <f>+E59+E66</f>
        <v>346.82</v>
      </c>
      <c r="G67" s="12">
        <f>+G59+G66</f>
        <v>0</v>
      </c>
      <c r="H67" s="12">
        <f t="shared" si="1"/>
        <v>346.82</v>
      </c>
    </row>
    <row r="68" spans="1:8" x14ac:dyDescent="0.25">
      <c r="A68" s="7" t="s">
        <v>55</v>
      </c>
      <c r="C68" s="30"/>
      <c r="E68" s="30">
        <f>+E8-E67</f>
        <v>-35.319999999999993</v>
      </c>
      <c r="G68" s="12">
        <f>+G8-G67</f>
        <v>0</v>
      </c>
      <c r="H68" s="12">
        <f t="shared" si="1"/>
        <v>-35.32</v>
      </c>
    </row>
    <row r="69" spans="1:8" x14ac:dyDescent="0.25">
      <c r="A69" t="s">
        <v>120</v>
      </c>
      <c r="C69" s="30"/>
      <c r="E69" s="30"/>
    </row>
    <row r="70" spans="1:8" x14ac:dyDescent="0.25">
      <c r="A70" t="s">
        <v>403</v>
      </c>
      <c r="C70" s="30"/>
      <c r="E70" s="30"/>
    </row>
    <row r="71" spans="1:8" x14ac:dyDescent="0.25">
      <c r="C71" s="30"/>
      <c r="E71" s="30"/>
    </row>
    <row r="72" spans="1:8" x14ac:dyDescent="0.25">
      <c r="A72" s="7" t="s">
        <v>121</v>
      </c>
      <c r="C72" s="30"/>
      <c r="E72" s="30"/>
    </row>
    <row r="73" spans="1:8" x14ac:dyDescent="0.25">
      <c r="A73" s="7" t="s">
        <v>122</v>
      </c>
      <c r="C73" s="30"/>
      <c r="E73" s="30"/>
    </row>
    <row r="99" spans="1:5" x14ac:dyDescent="0.25">
      <c r="A99" s="7" t="s">
        <v>50</v>
      </c>
      <c r="E99" s="34">
        <f>VLOOKUP(A99,$A$1:$H$98,5,FALSE)</f>
        <v>319.2</v>
      </c>
    </row>
    <row r="100" spans="1:5" x14ac:dyDescent="0.25">
      <c r="A100" s="7" t="s">
        <v>301</v>
      </c>
      <c r="E100" s="34">
        <f>VLOOKUP(A100,$A$1:$H$98,5,FALSE)</f>
        <v>27.619999999999997</v>
      </c>
    </row>
    <row r="101" spans="1:5" x14ac:dyDescent="0.25">
      <c r="A101" s="7" t="s">
        <v>302</v>
      </c>
      <c r="E101" s="34">
        <f t="shared" ref="E101:E102" si="2">VLOOKUP(A101,$A$1:$H$98,5,FALSE)</f>
        <v>346.82</v>
      </c>
    </row>
    <row r="102" spans="1:5" x14ac:dyDescent="0.25">
      <c r="A102" s="7" t="s">
        <v>55</v>
      </c>
      <c r="E102" s="34">
        <f t="shared" si="2"/>
        <v>-35.319999999999993</v>
      </c>
    </row>
    <row r="104" spans="1:5" x14ac:dyDescent="0.25">
      <c r="A104" s="43" t="s">
        <v>263</v>
      </c>
      <c r="D104" s="39" t="s">
        <v>264</v>
      </c>
    </row>
    <row r="105" spans="1:5" x14ac:dyDescent="0.25">
      <c r="B105" s="34">
        <f>E102</f>
        <v>-35.319999999999993</v>
      </c>
      <c r="E105" s="34">
        <f>E102</f>
        <v>-35.319999999999993</v>
      </c>
    </row>
    <row r="106" spans="1:5" x14ac:dyDescent="0.25">
      <c r="A106">
        <f>A107-Calculator!$B$15</f>
        <v>205</v>
      </c>
      <c r="B106">
        <f t="dataTable" ref="B106:B112" dt2D="0" dtr="0" r1="D7" ca="1"/>
        <v>2158.88</v>
      </c>
      <c r="D106">
        <f>D107-Calculator!$B$27</f>
        <v>145</v>
      </c>
      <c r="E106">
        <f t="dataTable" ref="E106:E112" dt2D="0" dtr="0" r1="D7"/>
        <v>1427.48</v>
      </c>
    </row>
    <row r="107" spans="1:5" x14ac:dyDescent="0.25">
      <c r="A107">
        <f>A108-Calculator!$B$15</f>
        <v>210</v>
      </c>
      <c r="B107">
        <v>2219.83</v>
      </c>
      <c r="D107">
        <f>D108-Calculator!$B$27</f>
        <v>150</v>
      </c>
      <c r="E107">
        <v>1488.43</v>
      </c>
    </row>
    <row r="108" spans="1:5" x14ac:dyDescent="0.25">
      <c r="A108">
        <f>A109-Calculator!$B$15</f>
        <v>215</v>
      </c>
      <c r="B108">
        <v>2280.7800000000002</v>
      </c>
      <c r="D108">
        <f>D109-Calculator!$B$27</f>
        <v>155</v>
      </c>
      <c r="E108">
        <v>1549.3799999999999</v>
      </c>
    </row>
    <row r="109" spans="1:5" x14ac:dyDescent="0.25">
      <c r="A109">
        <f>Calculator!B10</f>
        <v>220</v>
      </c>
      <c r="B109">
        <v>2341.73</v>
      </c>
      <c r="D109">
        <f>Calculator!B22</f>
        <v>160</v>
      </c>
      <c r="E109">
        <v>1610.33</v>
      </c>
    </row>
    <row r="110" spans="1:5" x14ac:dyDescent="0.25">
      <c r="A110">
        <f>A109+Calculator!$B$15</f>
        <v>225</v>
      </c>
      <c r="B110">
        <v>2402.6799999999998</v>
      </c>
      <c r="D110">
        <f>D109+Calculator!$B$27</f>
        <v>165</v>
      </c>
      <c r="E110">
        <v>1671.2800000000002</v>
      </c>
    </row>
    <row r="111" spans="1:5" x14ac:dyDescent="0.25">
      <c r="A111">
        <f>A110+Calculator!$B$15</f>
        <v>230</v>
      </c>
      <c r="B111">
        <v>2463.63</v>
      </c>
      <c r="D111">
        <f>D110+Calculator!$B$27</f>
        <v>170</v>
      </c>
      <c r="E111">
        <v>1732.2299999999998</v>
      </c>
    </row>
    <row r="112" spans="1:5" x14ac:dyDescent="0.25">
      <c r="A112">
        <f>A111+Calculator!$B$15</f>
        <v>235</v>
      </c>
      <c r="B112">
        <v>2524.58</v>
      </c>
      <c r="D112">
        <f>D111+Calculator!$B$27</f>
        <v>175</v>
      </c>
      <c r="E112">
        <v>1793.18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6"/>
  <sheetViews>
    <sheetView workbookViewId="0">
      <selection activeCell="E90" sqref="E90"/>
    </sheetView>
  </sheetViews>
  <sheetFormatPr defaultRowHeight="15" x14ac:dyDescent="0.25"/>
  <cols>
    <col min="1" max="1" width="28.7109375" customWidth="1"/>
    <col min="3" max="3" width="8.85546875" style="8"/>
    <col min="4" max="4" width="10.7109375" customWidth="1"/>
    <col min="5" max="5" width="13.7109375" style="8" customWidth="1"/>
    <col min="8" max="8" width="10.140625" bestFit="1" customWidth="1"/>
    <col min="257" max="257" width="28.7109375" customWidth="1"/>
    <col min="260" max="260" width="10.7109375" customWidth="1"/>
    <col min="261" max="261" width="13.7109375" customWidth="1"/>
    <col min="513" max="513" width="28.7109375" customWidth="1"/>
    <col min="516" max="516" width="10.7109375" customWidth="1"/>
    <col min="517" max="517" width="13.7109375" customWidth="1"/>
    <col min="769" max="769" width="28.7109375" customWidth="1"/>
    <col min="772" max="772" width="10.7109375" customWidth="1"/>
    <col min="773" max="773" width="13.7109375" customWidth="1"/>
    <col min="1025" max="1025" width="28.7109375" customWidth="1"/>
    <col min="1028" max="1028" width="10.7109375" customWidth="1"/>
    <col min="1029" max="1029" width="13.7109375" customWidth="1"/>
    <col min="1281" max="1281" width="28.7109375" customWidth="1"/>
    <col min="1284" max="1284" width="10.7109375" customWidth="1"/>
    <col min="1285" max="1285" width="13.7109375" customWidth="1"/>
    <col min="1537" max="1537" width="28.7109375" customWidth="1"/>
    <col min="1540" max="1540" width="10.7109375" customWidth="1"/>
    <col min="1541" max="1541" width="13.7109375" customWidth="1"/>
    <col min="1793" max="1793" width="28.7109375" customWidth="1"/>
    <col min="1796" max="1796" width="10.7109375" customWidth="1"/>
    <col min="1797" max="1797" width="13.7109375" customWidth="1"/>
    <col min="2049" max="2049" width="28.7109375" customWidth="1"/>
    <col min="2052" max="2052" width="10.7109375" customWidth="1"/>
    <col min="2053" max="2053" width="13.7109375" customWidth="1"/>
    <col min="2305" max="2305" width="28.7109375" customWidth="1"/>
    <col min="2308" max="2308" width="10.7109375" customWidth="1"/>
    <col min="2309" max="2309" width="13.7109375" customWidth="1"/>
    <col min="2561" max="2561" width="28.7109375" customWidth="1"/>
    <col min="2564" max="2564" width="10.7109375" customWidth="1"/>
    <col min="2565" max="2565" width="13.7109375" customWidth="1"/>
    <col min="2817" max="2817" width="28.7109375" customWidth="1"/>
    <col min="2820" max="2820" width="10.7109375" customWidth="1"/>
    <col min="2821" max="2821" width="13.7109375" customWidth="1"/>
    <col min="3073" max="3073" width="28.7109375" customWidth="1"/>
    <col min="3076" max="3076" width="10.7109375" customWidth="1"/>
    <col min="3077" max="3077" width="13.7109375" customWidth="1"/>
    <col min="3329" max="3329" width="28.7109375" customWidth="1"/>
    <col min="3332" max="3332" width="10.7109375" customWidth="1"/>
    <col min="3333" max="3333" width="13.7109375" customWidth="1"/>
    <col min="3585" max="3585" width="28.7109375" customWidth="1"/>
    <col min="3588" max="3588" width="10.7109375" customWidth="1"/>
    <col min="3589" max="3589" width="13.7109375" customWidth="1"/>
    <col min="3841" max="3841" width="28.7109375" customWidth="1"/>
    <col min="3844" max="3844" width="10.7109375" customWidth="1"/>
    <col min="3845" max="3845" width="13.7109375" customWidth="1"/>
    <col min="4097" max="4097" width="28.7109375" customWidth="1"/>
    <col min="4100" max="4100" width="10.7109375" customWidth="1"/>
    <col min="4101" max="4101" width="13.7109375" customWidth="1"/>
    <col min="4353" max="4353" width="28.7109375" customWidth="1"/>
    <col min="4356" max="4356" width="10.7109375" customWidth="1"/>
    <col min="4357" max="4357" width="13.7109375" customWidth="1"/>
    <col min="4609" max="4609" width="28.7109375" customWidth="1"/>
    <col min="4612" max="4612" width="10.7109375" customWidth="1"/>
    <col min="4613" max="4613" width="13.7109375" customWidth="1"/>
    <col min="4865" max="4865" width="28.7109375" customWidth="1"/>
    <col min="4868" max="4868" width="10.7109375" customWidth="1"/>
    <col min="4869" max="4869" width="13.7109375" customWidth="1"/>
    <col min="5121" max="5121" width="28.7109375" customWidth="1"/>
    <col min="5124" max="5124" width="10.7109375" customWidth="1"/>
    <col min="5125" max="5125" width="13.7109375" customWidth="1"/>
    <col min="5377" max="5377" width="28.7109375" customWidth="1"/>
    <col min="5380" max="5380" width="10.7109375" customWidth="1"/>
    <col min="5381" max="5381" width="13.7109375" customWidth="1"/>
    <col min="5633" max="5633" width="28.7109375" customWidth="1"/>
    <col min="5636" max="5636" width="10.7109375" customWidth="1"/>
    <col min="5637" max="5637" width="13.7109375" customWidth="1"/>
    <col min="5889" max="5889" width="28.7109375" customWidth="1"/>
    <col min="5892" max="5892" width="10.7109375" customWidth="1"/>
    <col min="5893" max="5893" width="13.7109375" customWidth="1"/>
    <col min="6145" max="6145" width="28.7109375" customWidth="1"/>
    <col min="6148" max="6148" width="10.7109375" customWidth="1"/>
    <col min="6149" max="6149" width="13.7109375" customWidth="1"/>
    <col min="6401" max="6401" width="28.7109375" customWidth="1"/>
    <col min="6404" max="6404" width="10.7109375" customWidth="1"/>
    <col min="6405" max="6405" width="13.7109375" customWidth="1"/>
    <col min="6657" max="6657" width="28.7109375" customWidth="1"/>
    <col min="6660" max="6660" width="10.7109375" customWidth="1"/>
    <col min="6661" max="6661" width="13.7109375" customWidth="1"/>
    <col min="6913" max="6913" width="28.7109375" customWidth="1"/>
    <col min="6916" max="6916" width="10.7109375" customWidth="1"/>
    <col min="6917" max="6917" width="13.7109375" customWidth="1"/>
    <col min="7169" max="7169" width="28.7109375" customWidth="1"/>
    <col min="7172" max="7172" width="10.7109375" customWidth="1"/>
    <col min="7173" max="7173" width="13.7109375" customWidth="1"/>
    <col min="7425" max="7425" width="28.7109375" customWidth="1"/>
    <col min="7428" max="7428" width="10.7109375" customWidth="1"/>
    <col min="7429" max="7429" width="13.7109375" customWidth="1"/>
    <col min="7681" max="7681" width="28.7109375" customWidth="1"/>
    <col min="7684" max="7684" width="10.7109375" customWidth="1"/>
    <col min="7685" max="7685" width="13.7109375" customWidth="1"/>
    <col min="7937" max="7937" width="28.7109375" customWidth="1"/>
    <col min="7940" max="7940" width="10.7109375" customWidth="1"/>
    <col min="7941" max="7941" width="13.7109375" customWidth="1"/>
    <col min="8193" max="8193" width="28.7109375" customWidth="1"/>
    <col min="8196" max="8196" width="10.7109375" customWidth="1"/>
    <col min="8197" max="8197" width="13.7109375" customWidth="1"/>
    <col min="8449" max="8449" width="28.7109375" customWidth="1"/>
    <col min="8452" max="8452" width="10.7109375" customWidth="1"/>
    <col min="8453" max="8453" width="13.7109375" customWidth="1"/>
    <col min="8705" max="8705" width="28.7109375" customWidth="1"/>
    <col min="8708" max="8708" width="10.7109375" customWidth="1"/>
    <col min="8709" max="8709" width="13.7109375" customWidth="1"/>
    <col min="8961" max="8961" width="28.7109375" customWidth="1"/>
    <col min="8964" max="8964" width="10.7109375" customWidth="1"/>
    <col min="8965" max="8965" width="13.7109375" customWidth="1"/>
    <col min="9217" max="9217" width="28.7109375" customWidth="1"/>
    <col min="9220" max="9220" width="10.7109375" customWidth="1"/>
    <col min="9221" max="9221" width="13.7109375" customWidth="1"/>
    <col min="9473" max="9473" width="28.7109375" customWidth="1"/>
    <col min="9476" max="9476" width="10.7109375" customWidth="1"/>
    <col min="9477" max="9477" width="13.7109375" customWidth="1"/>
    <col min="9729" max="9729" width="28.7109375" customWidth="1"/>
    <col min="9732" max="9732" width="10.7109375" customWidth="1"/>
    <col min="9733" max="9733" width="13.7109375" customWidth="1"/>
    <col min="9985" max="9985" width="28.7109375" customWidth="1"/>
    <col min="9988" max="9988" width="10.7109375" customWidth="1"/>
    <col min="9989" max="9989" width="13.7109375" customWidth="1"/>
    <col min="10241" max="10241" width="28.7109375" customWidth="1"/>
    <col min="10244" max="10244" width="10.7109375" customWidth="1"/>
    <col min="10245" max="10245" width="13.7109375" customWidth="1"/>
    <col min="10497" max="10497" width="28.7109375" customWidth="1"/>
    <col min="10500" max="10500" width="10.7109375" customWidth="1"/>
    <col min="10501" max="10501" width="13.7109375" customWidth="1"/>
    <col min="10753" max="10753" width="28.7109375" customWidth="1"/>
    <col min="10756" max="10756" width="10.7109375" customWidth="1"/>
    <col min="10757" max="10757" width="13.7109375" customWidth="1"/>
    <col min="11009" max="11009" width="28.7109375" customWidth="1"/>
    <col min="11012" max="11012" width="10.7109375" customWidth="1"/>
    <col min="11013" max="11013" width="13.7109375" customWidth="1"/>
    <col min="11265" max="11265" width="28.7109375" customWidth="1"/>
    <col min="11268" max="11268" width="10.7109375" customWidth="1"/>
    <col min="11269" max="11269" width="13.7109375" customWidth="1"/>
    <col min="11521" max="11521" width="28.7109375" customWidth="1"/>
    <col min="11524" max="11524" width="10.7109375" customWidth="1"/>
    <col min="11525" max="11525" width="13.7109375" customWidth="1"/>
    <col min="11777" max="11777" width="28.7109375" customWidth="1"/>
    <col min="11780" max="11780" width="10.7109375" customWidth="1"/>
    <col min="11781" max="11781" width="13.7109375" customWidth="1"/>
    <col min="12033" max="12033" width="28.7109375" customWidth="1"/>
    <col min="12036" max="12036" width="10.7109375" customWidth="1"/>
    <col min="12037" max="12037" width="13.7109375" customWidth="1"/>
    <col min="12289" max="12289" width="28.7109375" customWidth="1"/>
    <col min="12292" max="12292" width="10.7109375" customWidth="1"/>
    <col min="12293" max="12293" width="13.7109375" customWidth="1"/>
    <col min="12545" max="12545" width="28.7109375" customWidth="1"/>
    <col min="12548" max="12548" width="10.7109375" customWidth="1"/>
    <col min="12549" max="12549" width="13.7109375" customWidth="1"/>
    <col min="12801" max="12801" width="28.7109375" customWidth="1"/>
    <col min="12804" max="12804" width="10.7109375" customWidth="1"/>
    <col min="12805" max="12805" width="13.7109375" customWidth="1"/>
    <col min="13057" max="13057" width="28.7109375" customWidth="1"/>
    <col min="13060" max="13060" width="10.7109375" customWidth="1"/>
    <col min="13061" max="13061" width="13.7109375" customWidth="1"/>
    <col min="13313" max="13313" width="28.7109375" customWidth="1"/>
    <col min="13316" max="13316" width="10.7109375" customWidth="1"/>
    <col min="13317" max="13317" width="13.7109375" customWidth="1"/>
    <col min="13569" max="13569" width="28.7109375" customWidth="1"/>
    <col min="13572" max="13572" width="10.7109375" customWidth="1"/>
    <col min="13573" max="13573" width="13.7109375" customWidth="1"/>
    <col min="13825" max="13825" width="28.7109375" customWidth="1"/>
    <col min="13828" max="13828" width="10.7109375" customWidth="1"/>
    <col min="13829" max="13829" width="13.7109375" customWidth="1"/>
    <col min="14081" max="14081" width="28.7109375" customWidth="1"/>
    <col min="14084" max="14084" width="10.7109375" customWidth="1"/>
    <col min="14085" max="14085" width="13.7109375" customWidth="1"/>
    <col min="14337" max="14337" width="28.7109375" customWidth="1"/>
    <col min="14340" max="14340" width="10.7109375" customWidth="1"/>
    <col min="14341" max="14341" width="13.7109375" customWidth="1"/>
    <col min="14593" max="14593" width="28.7109375" customWidth="1"/>
    <col min="14596" max="14596" width="10.7109375" customWidth="1"/>
    <col min="14597" max="14597" width="13.7109375" customWidth="1"/>
    <col min="14849" max="14849" width="28.7109375" customWidth="1"/>
    <col min="14852" max="14852" width="10.7109375" customWidth="1"/>
    <col min="14853" max="14853" width="13.7109375" customWidth="1"/>
    <col min="15105" max="15105" width="28.7109375" customWidth="1"/>
    <col min="15108" max="15108" width="10.7109375" customWidth="1"/>
    <col min="15109" max="15109" width="13.7109375" customWidth="1"/>
    <col min="15361" max="15361" width="28.7109375" customWidth="1"/>
    <col min="15364" max="15364" width="10.7109375" customWidth="1"/>
    <col min="15365" max="15365" width="13.7109375" customWidth="1"/>
    <col min="15617" max="15617" width="28.7109375" customWidth="1"/>
    <col min="15620" max="15620" width="10.7109375" customWidth="1"/>
    <col min="15621" max="15621" width="13.7109375" customWidth="1"/>
    <col min="15873" max="15873" width="28.7109375" customWidth="1"/>
    <col min="15876" max="15876" width="10.7109375" customWidth="1"/>
    <col min="15877" max="15877" width="13.7109375" customWidth="1"/>
    <col min="16129" max="16129" width="28.7109375" customWidth="1"/>
    <col min="16132" max="16132" width="10.7109375" customWidth="1"/>
    <col min="16133" max="16133" width="13.7109375" customWidth="1"/>
  </cols>
  <sheetData>
    <row r="1" spans="1:8" x14ac:dyDescent="0.25">
      <c r="A1" s="59" t="e">
        <f>#REF!</f>
        <v>#REF!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63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92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"/>
      <c r="D4" s="1"/>
      <c r="E4" s="2"/>
      <c r="F4" s="60" t="s">
        <v>0</v>
      </c>
      <c r="G4" s="60"/>
      <c r="H4" s="3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</row>
    <row r="6" spans="1:8" x14ac:dyDescent="0.25">
      <c r="A6" s="7" t="s">
        <v>9</v>
      </c>
    </row>
    <row r="7" spans="1:8" x14ac:dyDescent="0.25">
      <c r="A7" s="14" t="s">
        <v>64</v>
      </c>
      <c r="B7" s="14" t="s">
        <v>29</v>
      </c>
      <c r="C7" s="15">
        <v>0.76</v>
      </c>
      <c r="D7" s="14">
        <v>1100</v>
      </c>
      <c r="E7" s="8">
        <f>ROUND(C7*D7,2)</f>
        <v>836</v>
      </c>
      <c r="F7" s="16">
        <v>0</v>
      </c>
      <c r="G7" s="8">
        <f>ROUND(E7*F7,2)</f>
        <v>0</v>
      </c>
      <c r="H7" s="8">
        <f>ROUND(E7-G7,2)</f>
        <v>836</v>
      </c>
    </row>
    <row r="8" spans="1:8" x14ac:dyDescent="0.25">
      <c r="A8" s="9" t="s">
        <v>65</v>
      </c>
      <c r="B8" s="9" t="s">
        <v>29</v>
      </c>
      <c r="C8" s="10">
        <v>0.1</v>
      </c>
      <c r="D8" s="9">
        <v>1650</v>
      </c>
      <c r="E8" s="2">
        <f>ROUND(C8*D8,2)</f>
        <v>165</v>
      </c>
      <c r="F8" s="11">
        <v>0</v>
      </c>
      <c r="G8" s="2">
        <f>ROUND(E8*F8,2)</f>
        <v>0</v>
      </c>
      <c r="H8" s="2">
        <f>ROUND(E8-G8,2)</f>
        <v>165</v>
      </c>
    </row>
    <row r="9" spans="1:8" x14ac:dyDescent="0.25">
      <c r="A9" s="7" t="s">
        <v>11</v>
      </c>
      <c r="E9" s="8">
        <f>SUM(E7:E8)</f>
        <v>1001</v>
      </c>
      <c r="G9" s="12">
        <f>SUM(G7:G8)</f>
        <v>0</v>
      </c>
      <c r="H9" s="12">
        <f>ROUND(E9-G9,2)</f>
        <v>1001</v>
      </c>
    </row>
    <row r="10" spans="1:8" x14ac:dyDescent="0.25">
      <c r="A10" t="s">
        <v>12</v>
      </c>
    </row>
    <row r="11" spans="1:8" x14ac:dyDescent="0.25">
      <c r="A11" s="7" t="s">
        <v>13</v>
      </c>
    </row>
    <row r="12" spans="1:8" x14ac:dyDescent="0.25">
      <c r="A12" s="13" t="s">
        <v>14</v>
      </c>
    </row>
    <row r="13" spans="1:8" x14ac:dyDescent="0.25">
      <c r="A13" s="14" t="s">
        <v>15</v>
      </c>
      <c r="B13" s="14" t="s">
        <v>16</v>
      </c>
      <c r="C13" s="15">
        <v>6</v>
      </c>
      <c r="D13" s="14">
        <v>2</v>
      </c>
      <c r="E13" s="8">
        <f>ROUND(C13*D13,2)</f>
        <v>12</v>
      </c>
      <c r="F13" s="16">
        <v>0</v>
      </c>
      <c r="G13" s="8">
        <f>ROUND(E13*F13,2)</f>
        <v>0</v>
      </c>
      <c r="H13" s="8">
        <f>ROUND(E13-G13,2)</f>
        <v>12</v>
      </c>
    </row>
    <row r="14" spans="1:8" x14ac:dyDescent="0.25">
      <c r="A14" s="14" t="s">
        <v>57</v>
      </c>
      <c r="B14" s="14" t="s">
        <v>16</v>
      </c>
      <c r="C14" s="15">
        <v>4.75</v>
      </c>
      <c r="D14" s="14">
        <v>4.75</v>
      </c>
      <c r="E14" s="8">
        <f>ROUND(C14*D14,2)</f>
        <v>22.56</v>
      </c>
      <c r="F14" s="16">
        <v>0</v>
      </c>
      <c r="G14" s="8">
        <f>ROUND(E14*F14,2)</f>
        <v>0</v>
      </c>
      <c r="H14" s="8">
        <f>ROUND(E14-G14,2)</f>
        <v>22.56</v>
      </c>
    </row>
    <row r="15" spans="1:8" x14ac:dyDescent="0.25">
      <c r="A15" s="13" t="s">
        <v>17</v>
      </c>
    </row>
    <row r="16" spans="1:8" x14ac:dyDescent="0.25">
      <c r="A16" s="14" t="s">
        <v>66</v>
      </c>
      <c r="B16" s="14" t="s">
        <v>18</v>
      </c>
      <c r="C16" s="15">
        <v>1.8</v>
      </c>
      <c r="D16" s="14">
        <v>2</v>
      </c>
      <c r="E16" s="8">
        <f>ROUND(C16*D16,2)</f>
        <v>3.6</v>
      </c>
      <c r="F16" s="16">
        <v>0</v>
      </c>
      <c r="G16" s="8">
        <f>ROUND(E16*F16,2)</f>
        <v>0</v>
      </c>
      <c r="H16" s="8">
        <f>ROUND(E16-G16,2)</f>
        <v>3.6</v>
      </c>
    </row>
    <row r="17" spans="1:8" x14ac:dyDescent="0.25">
      <c r="A17" s="14" t="s">
        <v>67</v>
      </c>
      <c r="B17" s="14" t="s">
        <v>26</v>
      </c>
      <c r="C17" s="15">
        <v>3.34</v>
      </c>
      <c r="D17" s="14">
        <v>1.33</v>
      </c>
      <c r="E17" s="8">
        <f>ROUND(C17*D17,2)</f>
        <v>4.4400000000000004</v>
      </c>
      <c r="F17" s="16">
        <v>0</v>
      </c>
      <c r="G17" s="8">
        <f>ROUND(E17*F17,2)</f>
        <v>0</v>
      </c>
      <c r="H17" s="8">
        <f>ROUND(E17-G17,2)</f>
        <v>4.4400000000000004</v>
      </c>
    </row>
    <row r="18" spans="1:8" x14ac:dyDescent="0.25">
      <c r="A18" s="14" t="s">
        <v>68</v>
      </c>
      <c r="B18" s="14" t="s">
        <v>26</v>
      </c>
      <c r="C18" s="15">
        <v>8.42</v>
      </c>
      <c r="D18" s="14">
        <v>0.5</v>
      </c>
      <c r="E18" s="8">
        <f>ROUND(C18*D18,2)</f>
        <v>4.21</v>
      </c>
      <c r="F18" s="16">
        <v>0</v>
      </c>
      <c r="G18" s="8">
        <f>ROUND(E18*F18,2)</f>
        <v>0</v>
      </c>
      <c r="H18" s="8">
        <f>ROUND(E18-G18,2)</f>
        <v>4.21</v>
      </c>
    </row>
    <row r="19" spans="1:8" x14ac:dyDescent="0.25">
      <c r="A19" s="13" t="s">
        <v>69</v>
      </c>
    </row>
    <row r="20" spans="1:8" x14ac:dyDescent="0.25">
      <c r="A20" s="14" t="s">
        <v>70</v>
      </c>
      <c r="B20" s="14" t="s">
        <v>29</v>
      </c>
      <c r="C20" s="15">
        <v>0.11</v>
      </c>
      <c r="D20" s="17">
        <f>D7</f>
        <v>1100</v>
      </c>
      <c r="E20" s="8">
        <f>ROUND(C20*D20,2)</f>
        <v>121</v>
      </c>
      <c r="F20" s="16">
        <v>0</v>
      </c>
      <c r="G20" s="8">
        <f>ROUND(E20*F20,2)</f>
        <v>0</v>
      </c>
      <c r="H20" s="8">
        <f>ROUND(E20-G20,2)</f>
        <v>121</v>
      </c>
    </row>
    <row r="21" spans="1:8" x14ac:dyDescent="0.25">
      <c r="A21" s="13" t="s">
        <v>20</v>
      </c>
    </row>
    <row r="22" spans="1:8" x14ac:dyDescent="0.25">
      <c r="A22" s="14" t="s">
        <v>22</v>
      </c>
      <c r="B22" s="14" t="s">
        <v>21</v>
      </c>
      <c r="C22" s="15">
        <v>25.28</v>
      </c>
      <c r="D22" s="14">
        <v>1.5</v>
      </c>
      <c r="E22" s="8">
        <f>ROUND(C22*D22,2)</f>
        <v>37.92</v>
      </c>
      <c r="F22" s="16">
        <v>0</v>
      </c>
      <c r="G22" s="8">
        <f>ROUND(E22*F22,2)</f>
        <v>0</v>
      </c>
      <c r="H22" s="8">
        <f>ROUND(E22-G22,2)</f>
        <v>37.92</v>
      </c>
    </row>
    <row r="23" spans="1:8" x14ac:dyDescent="0.25">
      <c r="A23" s="14" t="s">
        <v>58</v>
      </c>
      <c r="B23" s="14" t="s">
        <v>21</v>
      </c>
      <c r="C23" s="15">
        <v>18.62</v>
      </c>
      <c r="D23" s="14">
        <v>4.5999999999999996</v>
      </c>
      <c r="E23" s="8">
        <f>ROUND(C23*D23,2)</f>
        <v>85.65</v>
      </c>
      <c r="F23" s="16">
        <v>0</v>
      </c>
      <c r="G23" s="8">
        <f>ROUND(E23*F23,2)</f>
        <v>0</v>
      </c>
      <c r="H23" s="8">
        <f>ROUND(E23-G23,2)</f>
        <v>85.65</v>
      </c>
    </row>
    <row r="24" spans="1:8" x14ac:dyDescent="0.25">
      <c r="A24" s="13" t="s">
        <v>23</v>
      </c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8">
        <f>ROUND(C25*D25,2)</f>
        <v>20</v>
      </c>
      <c r="F25" s="16">
        <v>0</v>
      </c>
      <c r="G25" s="8">
        <f>ROUND(E25*F25,2)</f>
        <v>0</v>
      </c>
      <c r="H25" s="8">
        <f>ROUND(E25-G25,2)</f>
        <v>20</v>
      </c>
    </row>
    <row r="26" spans="1:8" x14ac:dyDescent="0.25">
      <c r="A26" s="13" t="s">
        <v>24</v>
      </c>
    </row>
    <row r="27" spans="1:8" x14ac:dyDescent="0.25">
      <c r="A27" s="14" t="s">
        <v>59</v>
      </c>
      <c r="B27" s="14" t="s">
        <v>26</v>
      </c>
      <c r="C27" s="15">
        <v>10.83</v>
      </c>
      <c r="D27" s="14">
        <v>0.5</v>
      </c>
      <c r="E27" s="8">
        <f t="shared" ref="E27:E34" si="0">ROUND(C27*D27,2)</f>
        <v>5.42</v>
      </c>
      <c r="F27" s="16">
        <v>0</v>
      </c>
      <c r="G27" s="8">
        <f t="shared" ref="G27:G34" si="1">ROUND(E27*F27,2)</f>
        <v>0</v>
      </c>
      <c r="H27" s="8">
        <f t="shared" ref="H27:H34" si="2">ROUND(E27-G27,2)</f>
        <v>5.42</v>
      </c>
    </row>
    <row r="28" spans="1:8" x14ac:dyDescent="0.25">
      <c r="A28" s="14" t="s">
        <v>25</v>
      </c>
      <c r="B28" s="14" t="s">
        <v>18</v>
      </c>
      <c r="C28" s="15">
        <v>0.13</v>
      </c>
      <c r="D28" s="14">
        <v>96</v>
      </c>
      <c r="E28" s="8">
        <f t="shared" si="0"/>
        <v>12.48</v>
      </c>
      <c r="F28" s="16">
        <v>0</v>
      </c>
      <c r="G28" s="8">
        <f t="shared" si="1"/>
        <v>0</v>
      </c>
      <c r="H28" s="8">
        <f t="shared" si="2"/>
        <v>12.48</v>
      </c>
    </row>
    <row r="29" spans="1:8" x14ac:dyDescent="0.25">
      <c r="A29" s="14" t="s">
        <v>72</v>
      </c>
      <c r="B29" s="14" t="s">
        <v>18</v>
      </c>
      <c r="C29" s="15">
        <v>0.25</v>
      </c>
      <c r="D29" s="14">
        <v>32</v>
      </c>
      <c r="E29" s="8">
        <f t="shared" si="0"/>
        <v>8</v>
      </c>
      <c r="F29" s="16">
        <v>0</v>
      </c>
      <c r="G29" s="8">
        <f t="shared" si="1"/>
        <v>0</v>
      </c>
      <c r="H29" s="8">
        <f t="shared" si="2"/>
        <v>8</v>
      </c>
    </row>
    <row r="30" spans="1:8" x14ac:dyDescent="0.25">
      <c r="A30" s="14" t="s">
        <v>73</v>
      </c>
      <c r="B30" s="14" t="s">
        <v>26</v>
      </c>
      <c r="C30" s="15">
        <v>6.12</v>
      </c>
      <c r="D30" s="14">
        <v>2</v>
      </c>
      <c r="E30" s="8">
        <f t="shared" si="0"/>
        <v>12.24</v>
      </c>
      <c r="F30" s="16">
        <v>0</v>
      </c>
      <c r="G30" s="8">
        <f t="shared" si="1"/>
        <v>0</v>
      </c>
      <c r="H30" s="8">
        <f t="shared" si="2"/>
        <v>12.24</v>
      </c>
    </row>
    <row r="31" spans="1:8" x14ac:dyDescent="0.25">
      <c r="A31" s="14" t="s">
        <v>74</v>
      </c>
      <c r="B31" s="14" t="s">
        <v>26</v>
      </c>
      <c r="C31" s="15">
        <v>13.54</v>
      </c>
      <c r="D31" s="14">
        <v>1</v>
      </c>
      <c r="E31" s="8">
        <f t="shared" si="0"/>
        <v>13.54</v>
      </c>
      <c r="F31" s="16">
        <v>0</v>
      </c>
      <c r="G31" s="8">
        <f t="shared" si="1"/>
        <v>0</v>
      </c>
      <c r="H31" s="8">
        <f t="shared" si="2"/>
        <v>13.54</v>
      </c>
    </row>
    <row r="32" spans="1:8" x14ac:dyDescent="0.25">
      <c r="A32" s="14" t="s">
        <v>75</v>
      </c>
      <c r="B32" s="14" t="s">
        <v>26</v>
      </c>
      <c r="C32" s="15">
        <v>2.54</v>
      </c>
      <c r="D32" s="14">
        <v>1</v>
      </c>
      <c r="E32" s="8">
        <f t="shared" si="0"/>
        <v>2.54</v>
      </c>
      <c r="F32" s="16">
        <v>0</v>
      </c>
      <c r="G32" s="8">
        <f t="shared" si="1"/>
        <v>0</v>
      </c>
      <c r="H32" s="8">
        <f t="shared" si="2"/>
        <v>2.54</v>
      </c>
    </row>
    <row r="33" spans="1:8" x14ac:dyDescent="0.25">
      <c r="A33" s="14" t="s">
        <v>76</v>
      </c>
      <c r="B33" s="14" t="s">
        <v>26</v>
      </c>
      <c r="C33" s="15">
        <v>2.79</v>
      </c>
      <c r="D33" s="14">
        <v>2.75</v>
      </c>
      <c r="E33" s="8">
        <f t="shared" si="0"/>
        <v>7.67</v>
      </c>
      <c r="F33" s="16">
        <v>0</v>
      </c>
      <c r="G33" s="8">
        <f t="shared" si="1"/>
        <v>0</v>
      </c>
      <c r="H33" s="8">
        <f t="shared" si="2"/>
        <v>7.67</v>
      </c>
    </row>
    <row r="34" spans="1:8" x14ac:dyDescent="0.25">
      <c r="A34" s="14" t="s">
        <v>77</v>
      </c>
      <c r="B34" s="14" t="s">
        <v>26</v>
      </c>
      <c r="C34" s="15">
        <v>3.85</v>
      </c>
      <c r="D34" s="14">
        <v>1.6</v>
      </c>
      <c r="E34" s="8">
        <f t="shared" si="0"/>
        <v>6.16</v>
      </c>
      <c r="F34" s="16">
        <v>0</v>
      </c>
      <c r="G34" s="8">
        <f t="shared" si="1"/>
        <v>0</v>
      </c>
      <c r="H34" s="8">
        <f t="shared" si="2"/>
        <v>6.16</v>
      </c>
    </row>
    <row r="35" spans="1:8" x14ac:dyDescent="0.25">
      <c r="A35" s="13" t="s">
        <v>27</v>
      </c>
    </row>
    <row r="36" spans="1:8" x14ac:dyDescent="0.25">
      <c r="A36" s="14" t="s">
        <v>78</v>
      </c>
      <c r="B36" s="14" t="s">
        <v>29</v>
      </c>
      <c r="C36" s="15">
        <v>6.53</v>
      </c>
      <c r="D36" s="14">
        <v>1.52</v>
      </c>
      <c r="E36" s="8">
        <f>ROUND(C36*D36,2)</f>
        <v>9.93</v>
      </c>
      <c r="F36" s="16">
        <v>0</v>
      </c>
      <c r="G36" s="8">
        <f>ROUND(E36*F36,2)</f>
        <v>0</v>
      </c>
      <c r="H36" s="8">
        <f>ROUND(E36-G36,2)</f>
        <v>9.93</v>
      </c>
    </row>
    <row r="37" spans="1:8" x14ac:dyDescent="0.25">
      <c r="A37" s="14" t="s">
        <v>79</v>
      </c>
      <c r="B37" s="14" t="s">
        <v>18</v>
      </c>
      <c r="C37" s="15">
        <v>4.46</v>
      </c>
      <c r="D37" s="14">
        <v>2</v>
      </c>
      <c r="E37" s="8">
        <f>ROUND(C37*D37,2)</f>
        <v>8.92</v>
      </c>
      <c r="F37" s="16">
        <v>0</v>
      </c>
      <c r="G37" s="8">
        <f>ROUND(E37*F37,2)</f>
        <v>0</v>
      </c>
      <c r="H37" s="8">
        <f>ROUND(E37-G37,2)</f>
        <v>8.92</v>
      </c>
    </row>
    <row r="38" spans="1:8" x14ac:dyDescent="0.25">
      <c r="A38" s="14" t="s">
        <v>28</v>
      </c>
      <c r="B38" s="14" t="s">
        <v>18</v>
      </c>
      <c r="C38" s="15">
        <v>3.15</v>
      </c>
      <c r="D38" s="14">
        <v>0.5</v>
      </c>
      <c r="E38" s="8">
        <f>ROUND(C38*D38,2)</f>
        <v>1.58</v>
      </c>
      <c r="F38" s="16">
        <v>0</v>
      </c>
      <c r="G38" s="8">
        <f>ROUND(E38*F38,2)</f>
        <v>0</v>
      </c>
      <c r="H38" s="8">
        <f>ROUND(E38-G38,2)</f>
        <v>1.58</v>
      </c>
    </row>
    <row r="39" spans="1:8" x14ac:dyDescent="0.25">
      <c r="A39" s="14" t="s">
        <v>80</v>
      </c>
      <c r="B39" s="14" t="s">
        <v>18</v>
      </c>
      <c r="C39" s="15">
        <v>1.01</v>
      </c>
      <c r="D39" s="14">
        <v>2</v>
      </c>
      <c r="E39" s="8">
        <f>ROUND(C39*D39,2)</f>
        <v>2.02</v>
      </c>
      <c r="F39" s="16">
        <v>0</v>
      </c>
      <c r="G39" s="8">
        <f>ROUND(E39*F39,2)</f>
        <v>0</v>
      </c>
      <c r="H39" s="8">
        <f>ROUND(E39-G39,2)</f>
        <v>2.02</v>
      </c>
    </row>
    <row r="40" spans="1:8" x14ac:dyDescent="0.25">
      <c r="A40" s="14" t="s">
        <v>81</v>
      </c>
      <c r="B40" s="14" t="s">
        <v>48</v>
      </c>
      <c r="C40" s="15">
        <v>12</v>
      </c>
      <c r="D40" s="14">
        <v>1.5</v>
      </c>
      <c r="E40" s="8">
        <f>ROUND(C40*D40,2)</f>
        <v>18</v>
      </c>
      <c r="F40" s="16">
        <v>0</v>
      </c>
      <c r="G40" s="8">
        <f>ROUND(E40*F40,2)</f>
        <v>0</v>
      </c>
      <c r="H40" s="8">
        <f>ROUND(E40-G40,2)</f>
        <v>18</v>
      </c>
    </row>
    <row r="41" spans="1:8" x14ac:dyDescent="0.25">
      <c r="A41" s="13" t="s">
        <v>30</v>
      </c>
    </row>
    <row r="42" spans="1:8" x14ac:dyDescent="0.25">
      <c r="A42" s="14" t="s">
        <v>31</v>
      </c>
      <c r="B42" s="14" t="s">
        <v>32</v>
      </c>
      <c r="C42" s="15">
        <v>0.24</v>
      </c>
      <c r="D42" s="14">
        <v>33</v>
      </c>
      <c r="E42" s="8">
        <f>ROUND(C42*D42,2)</f>
        <v>7.92</v>
      </c>
      <c r="F42" s="16">
        <v>0</v>
      </c>
      <c r="G42" s="8">
        <f>ROUND(E42*F42,2)</f>
        <v>0</v>
      </c>
      <c r="H42" s="8">
        <f>ROUND(E42-G42,2)</f>
        <v>7.92</v>
      </c>
    </row>
    <row r="43" spans="1:8" x14ac:dyDescent="0.25">
      <c r="A43" s="13" t="s">
        <v>33</v>
      </c>
    </row>
    <row r="44" spans="1:8" x14ac:dyDescent="0.25">
      <c r="A44" s="14" t="s">
        <v>82</v>
      </c>
      <c r="B44" s="14" t="s">
        <v>60</v>
      </c>
      <c r="C44" s="15">
        <v>0.68</v>
      </c>
      <c r="D44" s="14">
        <v>45</v>
      </c>
      <c r="E44" s="8">
        <f>ROUND(C44*D44,2)</f>
        <v>30.6</v>
      </c>
      <c r="F44" s="16">
        <v>0</v>
      </c>
      <c r="G44" s="8">
        <f>ROUND(E44*F44,2)</f>
        <v>0</v>
      </c>
      <c r="H44" s="8">
        <f>ROUND(E44-G44,2)</f>
        <v>30.6</v>
      </c>
    </row>
    <row r="45" spans="1:8" x14ac:dyDescent="0.25">
      <c r="A45" s="13" t="s">
        <v>83</v>
      </c>
    </row>
    <row r="46" spans="1:8" x14ac:dyDescent="0.25">
      <c r="A46" s="14" t="s">
        <v>84</v>
      </c>
      <c r="B46" s="14" t="s">
        <v>60</v>
      </c>
      <c r="C46" s="15">
        <v>1.49</v>
      </c>
      <c r="D46" s="14">
        <v>45</v>
      </c>
      <c r="E46" s="8">
        <f>ROUND(C46*D46,2)</f>
        <v>67.05</v>
      </c>
      <c r="F46" s="16">
        <v>0</v>
      </c>
      <c r="G46" s="8">
        <f>ROUND(E46*F46,2)</f>
        <v>0</v>
      </c>
      <c r="H46" s="8">
        <f>ROUND(E46-G46,2)</f>
        <v>67.05</v>
      </c>
    </row>
    <row r="47" spans="1:8" x14ac:dyDescent="0.25">
      <c r="A47" s="13" t="s">
        <v>85</v>
      </c>
    </row>
    <row r="48" spans="1:8" x14ac:dyDescent="0.25">
      <c r="A48" s="14" t="s">
        <v>86</v>
      </c>
      <c r="B48" s="14" t="s">
        <v>18</v>
      </c>
      <c r="C48" s="15">
        <v>0.15</v>
      </c>
      <c r="D48" s="14">
        <v>36</v>
      </c>
      <c r="E48" s="8">
        <f>ROUND(C48*D48,2)</f>
        <v>5.4</v>
      </c>
      <c r="F48" s="16">
        <v>0</v>
      </c>
      <c r="G48" s="8">
        <f>ROUND(E48*F48,2)</f>
        <v>0</v>
      </c>
      <c r="H48" s="8">
        <f>ROUND(E48-G48,2)</f>
        <v>5.4</v>
      </c>
    </row>
    <row r="49" spans="1:8" x14ac:dyDescent="0.25">
      <c r="A49" s="13" t="s">
        <v>61</v>
      </c>
    </row>
    <row r="50" spans="1:8" x14ac:dyDescent="0.25">
      <c r="A50" s="14" t="s">
        <v>62</v>
      </c>
      <c r="B50" s="14" t="s">
        <v>48</v>
      </c>
      <c r="C50" s="15">
        <v>7</v>
      </c>
      <c r="D50" s="14">
        <v>1</v>
      </c>
      <c r="E50" s="8">
        <f>ROUND(C50*D50,2)</f>
        <v>7</v>
      </c>
      <c r="F50" s="16">
        <v>0</v>
      </c>
      <c r="G50" s="8">
        <f>ROUND(E50*F50,2)</f>
        <v>0</v>
      </c>
      <c r="H50" s="8">
        <f>ROUND(E50-G50,2)</f>
        <v>7</v>
      </c>
    </row>
    <row r="51" spans="1:8" x14ac:dyDescent="0.25">
      <c r="A51" s="13" t="s">
        <v>87</v>
      </c>
    </row>
    <row r="52" spans="1:8" x14ac:dyDescent="0.25">
      <c r="A52" s="14" t="s">
        <v>88</v>
      </c>
      <c r="B52" s="14" t="s">
        <v>48</v>
      </c>
      <c r="C52" s="15">
        <v>1</v>
      </c>
      <c r="D52" s="14">
        <v>1</v>
      </c>
      <c r="E52" s="8">
        <f>ROUND(C52*D52,2)</f>
        <v>1</v>
      </c>
      <c r="F52" s="16">
        <v>0</v>
      </c>
      <c r="G52" s="8">
        <f>ROUND(E52*F52,2)</f>
        <v>0</v>
      </c>
      <c r="H52" s="8">
        <f>ROUND(E52-G52,2)</f>
        <v>1</v>
      </c>
    </row>
    <row r="53" spans="1:8" x14ac:dyDescent="0.25">
      <c r="A53" s="13" t="s">
        <v>89</v>
      </c>
    </row>
    <row r="54" spans="1:8" x14ac:dyDescent="0.25">
      <c r="A54" s="14" t="s">
        <v>90</v>
      </c>
      <c r="B54" s="14" t="s">
        <v>48</v>
      </c>
      <c r="C54" s="15">
        <v>7</v>
      </c>
      <c r="D54" s="14">
        <v>1</v>
      </c>
      <c r="E54" s="8">
        <f>ROUND(C54*D54,2)</f>
        <v>7</v>
      </c>
      <c r="F54" s="16">
        <v>0</v>
      </c>
      <c r="G54" s="8">
        <f>ROUND(E54*F54,2)</f>
        <v>0</v>
      </c>
      <c r="H54" s="8">
        <f>ROUND(E54-G54,2)</f>
        <v>7</v>
      </c>
    </row>
    <row r="55" spans="1:8" x14ac:dyDescent="0.25">
      <c r="A55" s="13" t="s">
        <v>34</v>
      </c>
    </row>
    <row r="56" spans="1:8" x14ac:dyDescent="0.25">
      <c r="A56" s="14" t="s">
        <v>35</v>
      </c>
      <c r="B56" s="14" t="s">
        <v>36</v>
      </c>
      <c r="C56" s="15">
        <v>45</v>
      </c>
      <c r="D56" s="14">
        <v>0.5</v>
      </c>
      <c r="E56" s="8">
        <f>ROUND(C56*D56,2)</f>
        <v>22.5</v>
      </c>
      <c r="F56" s="16">
        <v>0</v>
      </c>
      <c r="G56" s="8">
        <f>ROUND(E56*F56,2)</f>
        <v>0</v>
      </c>
      <c r="H56" s="8">
        <f>ROUND(E56-G56,2)</f>
        <v>22.5</v>
      </c>
    </row>
    <row r="57" spans="1:8" x14ac:dyDescent="0.25">
      <c r="A57" s="13" t="s">
        <v>37</v>
      </c>
    </row>
    <row r="58" spans="1:8" x14ac:dyDescent="0.25">
      <c r="A58" s="14" t="s">
        <v>38</v>
      </c>
      <c r="B58" s="14" t="s">
        <v>39</v>
      </c>
      <c r="C58" s="15">
        <v>11.71</v>
      </c>
      <c r="D58" s="14">
        <v>0.89549999999999996</v>
      </c>
      <c r="E58" s="8">
        <f>ROUND(C58*D58,2)</f>
        <v>10.49</v>
      </c>
      <c r="F58" s="16">
        <v>0</v>
      </c>
      <c r="G58" s="8">
        <f>ROUND(E58*F58,2)</f>
        <v>0</v>
      </c>
      <c r="H58" s="8">
        <f>ROUND(E58-G58,2)</f>
        <v>10.49</v>
      </c>
    </row>
    <row r="59" spans="1:8" x14ac:dyDescent="0.25">
      <c r="A59" s="14" t="s">
        <v>91</v>
      </c>
      <c r="B59" s="14" t="s">
        <v>39</v>
      </c>
      <c r="C59" s="15">
        <v>11.71</v>
      </c>
      <c r="D59" s="14">
        <v>0.21929999999999999</v>
      </c>
      <c r="E59" s="8">
        <f>ROUND(C59*D59,2)</f>
        <v>2.57</v>
      </c>
      <c r="F59" s="16">
        <v>0</v>
      </c>
      <c r="G59" s="8">
        <f>ROUND(E59*F59,2)</f>
        <v>0</v>
      </c>
      <c r="H59" s="8">
        <f>ROUND(E59-G59,2)</f>
        <v>2.57</v>
      </c>
    </row>
    <row r="60" spans="1:8" x14ac:dyDescent="0.25">
      <c r="A60" s="13" t="s">
        <v>40</v>
      </c>
    </row>
    <row r="61" spans="1:8" x14ac:dyDescent="0.25">
      <c r="A61" s="14" t="s">
        <v>41</v>
      </c>
      <c r="B61" s="14" t="s">
        <v>39</v>
      </c>
      <c r="C61" s="15">
        <v>9.06</v>
      </c>
      <c r="D61" s="14">
        <v>0.3</v>
      </c>
      <c r="E61" s="8">
        <f>ROUND(C61*D61,2)</f>
        <v>2.72</v>
      </c>
      <c r="F61" s="16">
        <v>0</v>
      </c>
      <c r="G61" s="8">
        <f>ROUND(E61*F61,2)</f>
        <v>0</v>
      </c>
      <c r="H61" s="8">
        <f>ROUND(E61-G61,2)</f>
        <v>2.72</v>
      </c>
    </row>
    <row r="62" spans="1:8" x14ac:dyDescent="0.25">
      <c r="A62" s="14" t="s">
        <v>42</v>
      </c>
      <c r="B62" s="14" t="s">
        <v>39</v>
      </c>
      <c r="C62" s="15">
        <v>9.06</v>
      </c>
      <c r="D62" s="14">
        <v>6.25E-2</v>
      </c>
      <c r="E62" s="8">
        <f>ROUND(C62*D62,2)</f>
        <v>0.56999999999999995</v>
      </c>
      <c r="F62" s="16">
        <v>0</v>
      </c>
      <c r="G62" s="8">
        <f>ROUND(E62*F62,2)</f>
        <v>0</v>
      </c>
      <c r="H62" s="8">
        <f>ROUND(E62-G62,2)</f>
        <v>0.56999999999999995</v>
      </c>
    </row>
    <row r="63" spans="1:8" x14ac:dyDescent="0.25">
      <c r="A63" s="13" t="s">
        <v>43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0.32200000000000001</v>
      </c>
      <c r="E64" s="8">
        <f>ROUND(C64*D64,2)</f>
        <v>2.92</v>
      </c>
      <c r="F64" s="16">
        <v>0</v>
      </c>
      <c r="G64" s="8">
        <f>ROUND(E64*F64,2)</f>
        <v>0</v>
      </c>
      <c r="H64" s="8">
        <f>ROUND(E64-G64,2)</f>
        <v>2.92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0.1958</v>
      </c>
      <c r="E65" s="8">
        <f>ROUND(C65*D65,2)</f>
        <v>1.77</v>
      </c>
      <c r="F65" s="16">
        <v>0</v>
      </c>
      <c r="G65" s="8">
        <f>ROUND(E65*F65,2)</f>
        <v>0</v>
      </c>
      <c r="H65" s="8">
        <f>ROUND(E65-G65,2)</f>
        <v>1.77</v>
      </c>
    </row>
    <row r="66" spans="1:8" x14ac:dyDescent="0.25">
      <c r="A66" s="14" t="s">
        <v>44</v>
      </c>
      <c r="B66" s="14" t="s">
        <v>39</v>
      </c>
      <c r="C66" s="15">
        <v>11.69</v>
      </c>
      <c r="D66" s="14">
        <v>0.82899999999999996</v>
      </c>
      <c r="E66" s="8">
        <f>ROUND(C66*D66,2)</f>
        <v>9.69</v>
      </c>
      <c r="F66" s="16">
        <v>0</v>
      </c>
      <c r="G66" s="8">
        <f>ROUND(E66*F66,2)</f>
        <v>0</v>
      </c>
      <c r="H66" s="8">
        <f>ROUND(E66-G66,2)</f>
        <v>9.69</v>
      </c>
    </row>
    <row r="67" spans="1:8" x14ac:dyDescent="0.25">
      <c r="A67" s="13" t="s">
        <v>45</v>
      </c>
    </row>
    <row r="68" spans="1:8" x14ac:dyDescent="0.25">
      <c r="A68" s="14" t="s">
        <v>38</v>
      </c>
      <c r="B68" s="14" t="s">
        <v>19</v>
      </c>
      <c r="C68" s="15">
        <v>3.25</v>
      </c>
      <c r="D68" s="14">
        <v>10.1043</v>
      </c>
      <c r="E68" s="8">
        <f>ROUND(C68*D68,2)</f>
        <v>32.840000000000003</v>
      </c>
      <c r="F68" s="16">
        <v>0</v>
      </c>
      <c r="G68" s="8">
        <f>ROUND(E68*F68,2)</f>
        <v>0</v>
      </c>
      <c r="H68" s="8">
        <f>ROUND(E68-G68,2)</f>
        <v>32.840000000000003</v>
      </c>
    </row>
    <row r="69" spans="1:8" x14ac:dyDescent="0.25">
      <c r="A69" s="14" t="s">
        <v>91</v>
      </c>
      <c r="B69" s="14" t="s">
        <v>19</v>
      </c>
      <c r="C69" s="15">
        <v>3.25</v>
      </c>
      <c r="D69" s="14">
        <v>3.6815000000000002</v>
      </c>
      <c r="E69" s="8">
        <f>ROUND(C69*D69,2)</f>
        <v>11.96</v>
      </c>
      <c r="F69" s="16">
        <v>0</v>
      </c>
      <c r="G69" s="8">
        <f>ROUND(E69*F69,2)</f>
        <v>0</v>
      </c>
      <c r="H69" s="8">
        <f>ROUND(E69-G69,2)</f>
        <v>11.96</v>
      </c>
    </row>
    <row r="70" spans="1:8" x14ac:dyDescent="0.25">
      <c r="A70" s="14" t="s">
        <v>46</v>
      </c>
      <c r="B70" s="14" t="s">
        <v>19</v>
      </c>
      <c r="C70" s="15">
        <v>3.25</v>
      </c>
      <c r="D70" s="14">
        <v>8.5535999999999994</v>
      </c>
      <c r="E70" s="8">
        <f>ROUND(C70*D70,2)</f>
        <v>27.8</v>
      </c>
      <c r="F70" s="16">
        <v>0</v>
      </c>
      <c r="G70" s="8">
        <f>ROUND(E70*F70,2)</f>
        <v>0</v>
      </c>
      <c r="H70" s="8">
        <f>ROUND(E70-G70,2)</f>
        <v>27.8</v>
      </c>
    </row>
    <row r="71" spans="1:8" x14ac:dyDescent="0.25">
      <c r="A71" s="13" t="s">
        <v>47</v>
      </c>
    </row>
    <row r="72" spans="1:8" x14ac:dyDescent="0.25">
      <c r="A72" s="14" t="s">
        <v>42</v>
      </c>
      <c r="B72" s="14" t="s">
        <v>48</v>
      </c>
      <c r="C72" s="15">
        <v>9.65</v>
      </c>
      <c r="D72" s="14">
        <v>1</v>
      </c>
      <c r="E72" s="8">
        <f>ROUND(C72*D72,2)</f>
        <v>9.65</v>
      </c>
      <c r="F72" s="16">
        <v>0</v>
      </c>
      <c r="G72" s="8">
        <f>ROUND(E72*F72,2)</f>
        <v>0</v>
      </c>
      <c r="H72" s="8">
        <f t="shared" ref="H72:H78" si="3">ROUND(E72-G72,2)</f>
        <v>9.65</v>
      </c>
    </row>
    <row r="73" spans="1:8" x14ac:dyDescent="0.25">
      <c r="A73" s="14" t="s">
        <v>38</v>
      </c>
      <c r="B73" s="14" t="s">
        <v>48</v>
      </c>
      <c r="C73" s="15">
        <v>5.61</v>
      </c>
      <c r="D73" s="14">
        <v>1</v>
      </c>
      <c r="E73" s="8">
        <f>ROUND(C73*D73,2)</f>
        <v>5.61</v>
      </c>
      <c r="F73" s="16">
        <v>0</v>
      </c>
      <c r="G73" s="8">
        <f>ROUND(E73*F73,2)</f>
        <v>0</v>
      </c>
      <c r="H73" s="8">
        <f t="shared" si="3"/>
        <v>5.61</v>
      </c>
    </row>
    <row r="74" spans="1:8" x14ac:dyDescent="0.25">
      <c r="A74" s="14" t="s">
        <v>91</v>
      </c>
      <c r="B74" s="14" t="s">
        <v>48</v>
      </c>
      <c r="C74" s="15">
        <v>12.39</v>
      </c>
      <c r="D74" s="14">
        <v>1</v>
      </c>
      <c r="E74" s="8">
        <f>ROUND(C74*D74,2)</f>
        <v>12.39</v>
      </c>
      <c r="F74" s="16">
        <v>0</v>
      </c>
      <c r="G74" s="8">
        <f>ROUND(E74*F74,2)</f>
        <v>0</v>
      </c>
      <c r="H74" s="8">
        <f t="shared" si="3"/>
        <v>12.39</v>
      </c>
    </row>
    <row r="75" spans="1:8" x14ac:dyDescent="0.25">
      <c r="A75" s="14" t="s">
        <v>46</v>
      </c>
      <c r="B75" s="14" t="s">
        <v>48</v>
      </c>
      <c r="C75" s="15">
        <v>5.8</v>
      </c>
      <c r="D75" s="14">
        <v>1</v>
      </c>
      <c r="E75" s="8">
        <f>ROUND(C75*D75,2)</f>
        <v>5.8</v>
      </c>
      <c r="F75" s="16">
        <v>0</v>
      </c>
      <c r="G75" s="8">
        <f>ROUND(E75*F75,2)</f>
        <v>0</v>
      </c>
      <c r="H75" s="8">
        <f t="shared" si="3"/>
        <v>5.8</v>
      </c>
    </row>
    <row r="76" spans="1:8" x14ac:dyDescent="0.25">
      <c r="A76" s="9" t="s">
        <v>49</v>
      </c>
      <c r="B76" s="9" t="s">
        <v>48</v>
      </c>
      <c r="C76" s="10">
        <v>12.12</v>
      </c>
      <c r="D76" s="9">
        <v>1</v>
      </c>
      <c r="E76" s="2">
        <f>ROUND(C76*D76,2)</f>
        <v>12.12</v>
      </c>
      <c r="F76" s="11">
        <v>0</v>
      </c>
      <c r="G76" s="2">
        <f>ROUND(E76*F76,2)</f>
        <v>0</v>
      </c>
      <c r="H76" s="2">
        <f t="shared" si="3"/>
        <v>12.12</v>
      </c>
    </row>
    <row r="77" spans="1:8" x14ac:dyDescent="0.25">
      <c r="A77" s="7" t="s">
        <v>50</v>
      </c>
      <c r="E77" s="8">
        <f>SUM(E13:E76)</f>
        <v>717.25000000000023</v>
      </c>
      <c r="G77" s="12">
        <f>SUM(G13:G76)</f>
        <v>0</v>
      </c>
      <c r="H77" s="12">
        <f t="shared" si="3"/>
        <v>717.25</v>
      </c>
    </row>
    <row r="78" spans="1:8" x14ac:dyDescent="0.25">
      <c r="A78" s="7" t="s">
        <v>51</v>
      </c>
      <c r="E78" s="8">
        <f>+E9-E77</f>
        <v>283.74999999999977</v>
      </c>
      <c r="G78" s="12">
        <f>+G9-G77</f>
        <v>0</v>
      </c>
      <c r="H78" s="12">
        <f t="shared" si="3"/>
        <v>283.75</v>
      </c>
    </row>
    <row r="79" spans="1:8" x14ac:dyDescent="0.25">
      <c r="A79" t="s">
        <v>12</v>
      </c>
    </row>
    <row r="80" spans="1:8" x14ac:dyDescent="0.25">
      <c r="A80" s="7" t="s">
        <v>52</v>
      </c>
    </row>
    <row r="81" spans="1:8" x14ac:dyDescent="0.25">
      <c r="A81" s="14" t="s">
        <v>42</v>
      </c>
      <c r="B81" s="14" t="s">
        <v>48</v>
      </c>
      <c r="C81" s="15">
        <v>16.39</v>
      </c>
      <c r="D81" s="14">
        <v>1</v>
      </c>
      <c r="E81" s="8">
        <f>ROUND(C81*D81,2)</f>
        <v>16.39</v>
      </c>
      <c r="F81" s="16">
        <v>0</v>
      </c>
      <c r="G81" s="8">
        <f>ROUND(E81*F81,2)</f>
        <v>0</v>
      </c>
      <c r="H81" s="8">
        <f t="shared" ref="H81:H87" si="4">ROUND(E81-G81,2)</f>
        <v>16.39</v>
      </c>
    </row>
    <row r="82" spans="1:8" x14ac:dyDescent="0.25">
      <c r="A82" s="14" t="s">
        <v>38</v>
      </c>
      <c r="B82" s="14" t="s">
        <v>48</v>
      </c>
      <c r="C82" s="15">
        <v>35.799999999999997</v>
      </c>
      <c r="D82" s="14">
        <v>1</v>
      </c>
      <c r="E82" s="8">
        <f>ROUND(C82*D82,2)</f>
        <v>35.799999999999997</v>
      </c>
      <c r="F82" s="16">
        <v>0</v>
      </c>
      <c r="G82" s="8">
        <f>ROUND(E82*F82,2)</f>
        <v>0</v>
      </c>
      <c r="H82" s="8">
        <f t="shared" si="4"/>
        <v>35.799999999999997</v>
      </c>
    </row>
    <row r="83" spans="1:8" x14ac:dyDescent="0.25">
      <c r="A83" s="14" t="s">
        <v>91</v>
      </c>
      <c r="B83" s="14" t="s">
        <v>48</v>
      </c>
      <c r="C83" s="15">
        <v>51.06</v>
      </c>
      <c r="D83" s="14">
        <v>1</v>
      </c>
      <c r="E83" s="8">
        <f>ROUND(C83*D83,2)</f>
        <v>51.06</v>
      </c>
      <c r="F83" s="16">
        <v>0</v>
      </c>
      <c r="G83" s="8">
        <f>ROUND(E83*F83,2)</f>
        <v>0</v>
      </c>
      <c r="H83" s="8">
        <f t="shared" si="4"/>
        <v>51.06</v>
      </c>
    </row>
    <row r="84" spans="1:8" x14ac:dyDescent="0.25">
      <c r="A84" s="9" t="s">
        <v>46</v>
      </c>
      <c r="B84" s="9" t="s">
        <v>48</v>
      </c>
      <c r="C84" s="10">
        <v>48.18</v>
      </c>
      <c r="D84" s="9">
        <v>1</v>
      </c>
      <c r="E84" s="2">
        <f>ROUND(C84*D84,2)</f>
        <v>48.18</v>
      </c>
      <c r="F84" s="11">
        <v>0</v>
      </c>
      <c r="G84" s="2">
        <f>ROUND(E84*F84,2)</f>
        <v>0</v>
      </c>
      <c r="H84" s="2">
        <f t="shared" si="4"/>
        <v>48.18</v>
      </c>
    </row>
    <row r="85" spans="1:8" x14ac:dyDescent="0.25">
      <c r="A85" s="7" t="s">
        <v>53</v>
      </c>
      <c r="E85" s="8">
        <f>SUM(E81:E84)</f>
        <v>151.43</v>
      </c>
      <c r="G85" s="12">
        <f>SUM(G81:G84)</f>
        <v>0</v>
      </c>
      <c r="H85" s="12">
        <f t="shared" si="4"/>
        <v>151.43</v>
      </c>
    </row>
    <row r="86" spans="1:8" x14ac:dyDescent="0.25">
      <c r="A86" s="7" t="s">
        <v>54</v>
      </c>
      <c r="E86" s="8">
        <f>+E77+E85</f>
        <v>868.68000000000029</v>
      </c>
      <c r="G86" s="12">
        <f>+G77+G85</f>
        <v>0</v>
      </c>
      <c r="H86" s="12">
        <f t="shared" si="4"/>
        <v>868.68</v>
      </c>
    </row>
    <row r="87" spans="1:8" x14ac:dyDescent="0.25">
      <c r="A87" s="7" t="s">
        <v>55</v>
      </c>
      <c r="E87" s="8">
        <f>+E9-E86</f>
        <v>132.31999999999971</v>
      </c>
      <c r="G87" s="12">
        <f>+G9-G86</f>
        <v>0</v>
      </c>
      <c r="H87" s="12">
        <f t="shared" si="4"/>
        <v>132.32</v>
      </c>
    </row>
    <row r="90" spans="1:8" x14ac:dyDescent="0.25">
      <c r="A90" s="7" t="s">
        <v>95</v>
      </c>
      <c r="E90" s="19">
        <f>ROUND((E77-E8)/D7,3)</f>
        <v>0.502</v>
      </c>
    </row>
    <row r="91" spans="1:8" x14ac:dyDescent="0.25">
      <c r="A91" s="7" t="s">
        <v>96</v>
      </c>
      <c r="E91" s="19">
        <f>ROUND((E86-E8)/D7,3)</f>
        <v>0.64</v>
      </c>
    </row>
    <row r="93" spans="1:8" x14ac:dyDescent="0.25">
      <c r="A93" t="s">
        <v>93</v>
      </c>
      <c r="E93" s="15">
        <v>180</v>
      </c>
    </row>
    <row r="94" spans="1:8" x14ac:dyDescent="0.25">
      <c r="A94" t="s">
        <v>94</v>
      </c>
      <c r="D94" s="18">
        <v>0.05</v>
      </c>
      <c r="E94" s="8">
        <f>ROUND(E9*D94,2)</f>
        <v>50.05</v>
      </c>
    </row>
    <row r="96" spans="1:8" x14ac:dyDescent="0.25">
      <c r="A96" s="7" t="s">
        <v>97</v>
      </c>
      <c r="E96" s="19">
        <f>ROUND((E86+E93+E94-E8)/D7,3)</f>
        <v>0.84899999999999998</v>
      </c>
    </row>
  </sheetData>
  <mergeCells count="4">
    <mergeCell ref="A1:H1"/>
    <mergeCell ref="A2:H2"/>
    <mergeCell ref="A3:H3"/>
    <mergeCell ref="F4:G4"/>
  </mergeCells>
  <pageMargins left="0.25" right="0.25" top="0.75" bottom="0.75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3E7A-0139-4583-B1EA-14E3EC1BC33C}">
  <dimension ref="A1:H112"/>
  <sheetViews>
    <sheetView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IF(Calculator!B7="Corn",Calculator!B10,IF(Calculator!B19="Corn",Calculator!B22,170))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1.2</v>
      </c>
      <c r="E13" s="30">
        <f>ROUND(C13*D13,2)</f>
        <v>6.72</v>
      </c>
      <c r="F13" s="16">
        <v>0</v>
      </c>
      <c r="G13" s="30">
        <f>ROUND(E13*F13,2)</f>
        <v>0</v>
      </c>
      <c r="H13" s="30">
        <f>ROUND(E13-G13,2)</f>
        <v>6.72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1.63</v>
      </c>
      <c r="E15" s="30">
        <f>ROUND(C15*D15,2)</f>
        <v>45.23</v>
      </c>
      <c r="F15" s="16">
        <v>0</v>
      </c>
      <c r="G15" s="30">
        <f>ROUND(E15*F15,2)</f>
        <v>0</v>
      </c>
      <c r="H15" s="30">
        <f>ROUND(E15-G15,2)</f>
        <v>45.23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1.25</v>
      </c>
      <c r="E16" s="30">
        <f>ROUND(C16*D16,2)</f>
        <v>32.880000000000003</v>
      </c>
      <c r="F16" s="16">
        <v>0</v>
      </c>
      <c r="G16" s="30">
        <f>ROUND(E16*F16,2)</f>
        <v>0</v>
      </c>
      <c r="H16" s="30">
        <f>ROUND(E16-G16,2)</f>
        <v>32.880000000000003</v>
      </c>
    </row>
    <row r="17" spans="1:8" x14ac:dyDescent="0.25">
      <c r="A17" s="14" t="s">
        <v>127</v>
      </c>
      <c r="B17" s="14" t="s">
        <v>19</v>
      </c>
      <c r="C17" s="15">
        <v>2.0499999999999998</v>
      </c>
      <c r="D17" s="14">
        <v>19.3063</v>
      </c>
      <c r="E17" s="30">
        <f>ROUND(C17*D17,2)</f>
        <v>39.58</v>
      </c>
      <c r="F17" s="16">
        <v>0</v>
      </c>
      <c r="G17" s="30">
        <f>ROUND(E17*F17,2)</f>
        <v>0</v>
      </c>
      <c r="H17" s="30">
        <f>ROUND(E17-G17,2)</f>
        <v>39.58</v>
      </c>
    </row>
    <row r="18" spans="1:8" x14ac:dyDescent="0.25">
      <c r="A18" s="14" t="s">
        <v>103</v>
      </c>
      <c r="B18" s="14" t="s">
        <v>19</v>
      </c>
      <c r="C18" s="15">
        <v>2.1</v>
      </c>
      <c r="D18" s="14">
        <v>36.72</v>
      </c>
      <c r="E18" s="30">
        <f>ROUND(C18*D18,2)</f>
        <v>77.11</v>
      </c>
      <c r="F18" s="16">
        <v>0</v>
      </c>
      <c r="G18" s="30">
        <f>ROUND(E18*F18,2)</f>
        <v>0</v>
      </c>
      <c r="H18" s="30">
        <f>ROUND(E18-G18,2)</f>
        <v>77.11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0.11</v>
      </c>
      <c r="D20" s="14">
        <v>32</v>
      </c>
      <c r="E20" s="30">
        <f>ROUND(C20*D20,2)</f>
        <v>3.52</v>
      </c>
      <c r="F20" s="16">
        <v>0</v>
      </c>
      <c r="G20" s="30">
        <f>ROUND(E20*F20,2)</f>
        <v>0</v>
      </c>
      <c r="H20" s="30">
        <f>ROUND(E20-G20,2)</f>
        <v>3.52</v>
      </c>
    </row>
    <row r="21" spans="1:8" x14ac:dyDescent="0.25">
      <c r="A21" s="14" t="s">
        <v>59</v>
      </c>
      <c r="B21" s="14" t="s">
        <v>26</v>
      </c>
      <c r="C21" s="15">
        <v>11</v>
      </c>
      <c r="D21" s="14">
        <v>0.5</v>
      </c>
      <c r="E21" s="30">
        <f>ROUND(C21*D21,2)</f>
        <v>5.5</v>
      </c>
      <c r="F21" s="16">
        <v>0</v>
      </c>
      <c r="G21" s="30">
        <f>ROUND(E21*F21,2)</f>
        <v>0</v>
      </c>
      <c r="H21" s="30">
        <f>ROUND(E21-G21,2)</f>
        <v>5.5</v>
      </c>
    </row>
    <row r="22" spans="1:8" x14ac:dyDescent="0.25">
      <c r="A22" s="14" t="s">
        <v>104</v>
      </c>
      <c r="B22" s="14" t="s">
        <v>26</v>
      </c>
      <c r="C22" s="15">
        <v>12.73</v>
      </c>
      <c r="D22" s="14">
        <v>1</v>
      </c>
      <c r="E22" s="30">
        <f>ROUND(C22*D22,2)</f>
        <v>12.73</v>
      </c>
      <c r="F22" s="16">
        <v>0</v>
      </c>
      <c r="G22" s="30">
        <f>ROUND(E22*F22,2)</f>
        <v>0</v>
      </c>
      <c r="H22" s="30">
        <f>ROUND(E22-G22,2)</f>
        <v>12.73</v>
      </c>
    </row>
    <row r="23" spans="1:8" x14ac:dyDescent="0.25">
      <c r="A23" s="14" t="s">
        <v>128</v>
      </c>
      <c r="B23" s="14" t="s">
        <v>26</v>
      </c>
      <c r="C23" s="15">
        <v>1.67</v>
      </c>
      <c r="D23" s="14">
        <v>4</v>
      </c>
      <c r="E23" s="30">
        <f>ROUND(C23*D23,2)</f>
        <v>6.68</v>
      </c>
      <c r="F23" s="16">
        <v>0</v>
      </c>
      <c r="G23" s="30">
        <f>ROUND(E23*F23,2)</f>
        <v>0</v>
      </c>
      <c r="H23" s="30">
        <f>ROUND(E23-G23,2)</f>
        <v>6.68</v>
      </c>
    </row>
    <row r="24" spans="1:8" x14ac:dyDescent="0.25">
      <c r="A24" s="14" t="s">
        <v>129</v>
      </c>
      <c r="B24" s="14" t="s">
        <v>26</v>
      </c>
      <c r="C24" s="15">
        <v>5.82</v>
      </c>
      <c r="D24" s="14">
        <v>3.6</v>
      </c>
      <c r="E24" s="30">
        <f>ROUND(C24*D24,2)</f>
        <v>20.95</v>
      </c>
      <c r="F24" s="16">
        <v>0</v>
      </c>
      <c r="G24" s="30">
        <f>ROUND(E24*F24,2)</f>
        <v>0</v>
      </c>
      <c r="H24" s="30">
        <f>ROUND(E24-G24,2)</f>
        <v>20.95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110</v>
      </c>
      <c r="B26" s="14" t="s">
        <v>18</v>
      </c>
      <c r="C26" s="15">
        <v>0.86</v>
      </c>
      <c r="D26" s="14">
        <v>1.2804</v>
      </c>
      <c r="E26" s="30">
        <f>ROUND(C26*D26,2)</f>
        <v>1.1000000000000001</v>
      </c>
      <c r="F26" s="16">
        <v>0</v>
      </c>
      <c r="G26" s="30">
        <f>ROUND(E26*F26,2)</f>
        <v>0</v>
      </c>
      <c r="H26" s="30">
        <f>ROUND(E26-G26,2)</f>
        <v>1.1000000000000001</v>
      </c>
    </row>
    <row r="27" spans="1:8" x14ac:dyDescent="0.25">
      <c r="A27" s="14" t="s">
        <v>130</v>
      </c>
      <c r="B27" s="14" t="s">
        <v>18</v>
      </c>
      <c r="C27" s="15">
        <v>1.91</v>
      </c>
      <c r="D27" s="14">
        <v>4</v>
      </c>
      <c r="E27" s="30">
        <f>ROUND(C27*D27,2)</f>
        <v>7.64</v>
      </c>
      <c r="F27" s="16">
        <v>0</v>
      </c>
      <c r="G27" s="30">
        <f>ROUND(E27*F27,2)</f>
        <v>0</v>
      </c>
      <c r="H27" s="30">
        <f>ROUND(E27-G27,2)</f>
        <v>7.64</v>
      </c>
    </row>
    <row r="28" spans="1:8" x14ac:dyDescent="0.25">
      <c r="A28" s="13" t="s">
        <v>33</v>
      </c>
      <c r="C28" s="30"/>
      <c r="E28" s="30"/>
    </row>
    <row r="29" spans="1:8" x14ac:dyDescent="0.25">
      <c r="A29" s="14" t="s">
        <v>131</v>
      </c>
      <c r="B29" s="14" t="s">
        <v>60</v>
      </c>
      <c r="C29" s="15">
        <v>3.25</v>
      </c>
      <c r="D29" s="14">
        <v>28</v>
      </c>
      <c r="E29" s="30">
        <f>ROUND(C29*D29,2)</f>
        <v>91</v>
      </c>
      <c r="F29" s="16">
        <v>0</v>
      </c>
      <c r="G29" s="30">
        <f>ROUND(E29*F29,2)</f>
        <v>0</v>
      </c>
      <c r="H29" s="30">
        <f>ROUND(E29-G29,2)</f>
        <v>91</v>
      </c>
    </row>
    <row r="30" spans="1:8" x14ac:dyDescent="0.25">
      <c r="A30" s="13" t="s">
        <v>61</v>
      </c>
      <c r="C30" s="30"/>
      <c r="E30" s="30"/>
    </row>
    <row r="31" spans="1:8" x14ac:dyDescent="0.25">
      <c r="A31" s="14" t="s">
        <v>62</v>
      </c>
      <c r="B31" s="14" t="s">
        <v>48</v>
      </c>
      <c r="C31" s="15">
        <v>7.5</v>
      </c>
      <c r="D31" s="14">
        <v>1</v>
      </c>
      <c r="E31" s="30">
        <f>ROUND(C31*D31,2)</f>
        <v>7.5</v>
      </c>
      <c r="F31" s="16">
        <v>0</v>
      </c>
      <c r="G31" s="30">
        <f>ROUND(E31*F31,2)</f>
        <v>0</v>
      </c>
      <c r="H31" s="30">
        <f>ROUND(E31-G31,2)</f>
        <v>7.5</v>
      </c>
    </row>
    <row r="32" spans="1:8" x14ac:dyDescent="0.25">
      <c r="A32" s="13" t="s">
        <v>132</v>
      </c>
      <c r="C32" s="30"/>
      <c r="E32" s="30"/>
    </row>
    <row r="33" spans="1:8" x14ac:dyDescent="0.25">
      <c r="A33" s="14" t="s">
        <v>133</v>
      </c>
      <c r="B33" s="14" t="s">
        <v>125</v>
      </c>
      <c r="C33" s="15">
        <v>0.23</v>
      </c>
      <c r="D33" s="14">
        <f>D7</f>
        <v>220</v>
      </c>
      <c r="E33" s="30">
        <f>ROUND(C33*D33,2)</f>
        <v>50.6</v>
      </c>
      <c r="F33" s="16">
        <v>0</v>
      </c>
      <c r="G33" s="30">
        <f>ROUND(E33*F33,2)</f>
        <v>0</v>
      </c>
      <c r="H33" s="30">
        <f>ROUND(E33-G33,2)</f>
        <v>50.6</v>
      </c>
    </row>
    <row r="34" spans="1:8" x14ac:dyDescent="0.25">
      <c r="A34" s="13" t="s">
        <v>34</v>
      </c>
      <c r="C34" s="30"/>
      <c r="E34" s="30"/>
    </row>
    <row r="35" spans="1:8" x14ac:dyDescent="0.25">
      <c r="A35" s="14" t="s">
        <v>35</v>
      </c>
      <c r="B35" s="14" t="s">
        <v>36</v>
      </c>
      <c r="C35" s="15">
        <v>59</v>
      </c>
      <c r="D35" s="14">
        <v>0.66600000000000004</v>
      </c>
      <c r="E35" s="30">
        <f>ROUND(C35*D35,2)</f>
        <v>39.29</v>
      </c>
      <c r="F35" s="16">
        <v>0</v>
      </c>
      <c r="G35" s="30">
        <f>ROUND(E35*F35,2)</f>
        <v>0</v>
      </c>
      <c r="H35" s="30">
        <f>ROUND(E35-G35,2)</f>
        <v>39.29</v>
      </c>
    </row>
    <row r="36" spans="1:8" x14ac:dyDescent="0.25">
      <c r="A36" s="13" t="s">
        <v>116</v>
      </c>
      <c r="C36" s="30"/>
      <c r="E36" s="30"/>
    </row>
    <row r="37" spans="1:8" x14ac:dyDescent="0.25">
      <c r="A37" s="14" t="s">
        <v>134</v>
      </c>
      <c r="B37" s="14" t="s">
        <v>48</v>
      </c>
      <c r="C37" s="15">
        <v>6</v>
      </c>
      <c r="D37" s="14">
        <v>1</v>
      </c>
      <c r="E37" s="30">
        <f>ROUND(C37*D37,2)</f>
        <v>6</v>
      </c>
      <c r="F37" s="16">
        <v>0</v>
      </c>
      <c r="G37" s="30">
        <f>ROUND(E37*F37,2)</f>
        <v>0</v>
      </c>
      <c r="H37" s="30">
        <f>ROUND(E37-G37,2)</f>
        <v>6</v>
      </c>
    </row>
    <row r="38" spans="1:8" x14ac:dyDescent="0.25">
      <c r="A38" s="13" t="s">
        <v>118</v>
      </c>
      <c r="C38" s="30"/>
      <c r="E38" s="30"/>
    </row>
    <row r="39" spans="1:8" x14ac:dyDescent="0.25">
      <c r="A39" s="14" t="s">
        <v>119</v>
      </c>
      <c r="B39" s="14" t="s">
        <v>48</v>
      </c>
      <c r="C39" s="15">
        <v>10</v>
      </c>
      <c r="D39" s="14">
        <v>0.33300000000000002</v>
      </c>
      <c r="E39" s="30">
        <f>ROUND(C39*D39,2)</f>
        <v>3.33</v>
      </c>
      <c r="F39" s="16">
        <v>0</v>
      </c>
      <c r="G39" s="30">
        <f>ROUND(E39*F39,2)</f>
        <v>0</v>
      </c>
      <c r="H39" s="30">
        <f>ROUND(E39-G39,2)</f>
        <v>3.33</v>
      </c>
    </row>
    <row r="40" spans="1:8" x14ac:dyDescent="0.25">
      <c r="A40" s="13" t="s">
        <v>37</v>
      </c>
      <c r="C40" s="30"/>
      <c r="E40" s="30"/>
    </row>
    <row r="41" spans="1:8" x14ac:dyDescent="0.25">
      <c r="A41" s="14" t="s">
        <v>38</v>
      </c>
      <c r="B41" s="14" t="s">
        <v>39</v>
      </c>
      <c r="C41" s="15">
        <v>15.27</v>
      </c>
      <c r="D41" s="14">
        <v>0.49030000000000001</v>
      </c>
      <c r="E41" s="30">
        <f>ROUND(C41*D41,2)</f>
        <v>7.49</v>
      </c>
      <c r="F41" s="16">
        <v>0</v>
      </c>
      <c r="G41" s="30">
        <f>ROUND(E41*F41,2)</f>
        <v>0</v>
      </c>
      <c r="H41" s="30">
        <f>ROUND(E41-G41,2)</f>
        <v>7.49</v>
      </c>
    </row>
    <row r="42" spans="1:8" x14ac:dyDescent="0.25">
      <c r="A42" s="14" t="s">
        <v>135</v>
      </c>
      <c r="B42" s="14" t="s">
        <v>39</v>
      </c>
      <c r="C42" s="15">
        <v>15.27</v>
      </c>
      <c r="D42" s="14">
        <v>0.10100000000000001</v>
      </c>
      <c r="E42" s="30">
        <f>ROUND(C42*D42,2)</f>
        <v>1.54</v>
      </c>
      <c r="F42" s="16">
        <v>0</v>
      </c>
      <c r="G42" s="30">
        <f>ROUND(E42*F42,2)</f>
        <v>0</v>
      </c>
      <c r="H42" s="30">
        <f>ROUND(E42-G42,2)</f>
        <v>1.54</v>
      </c>
    </row>
    <row r="43" spans="1:8" x14ac:dyDescent="0.25">
      <c r="A43" s="14" t="s">
        <v>91</v>
      </c>
      <c r="B43" s="14" t="s">
        <v>39</v>
      </c>
      <c r="C43" s="15">
        <v>15.27</v>
      </c>
      <c r="D43" s="14">
        <v>1.7600000000000001E-2</v>
      </c>
      <c r="E43" s="30">
        <f>ROUND(C43*D43,2)</f>
        <v>0.27</v>
      </c>
      <c r="F43" s="16">
        <v>0</v>
      </c>
      <c r="G43" s="30">
        <f>ROUND(E43*F43,2)</f>
        <v>0</v>
      </c>
      <c r="H43" s="30">
        <f>ROUND(E43-G43,2)</f>
        <v>0.27</v>
      </c>
    </row>
    <row r="44" spans="1:8" x14ac:dyDescent="0.25">
      <c r="A44" s="13" t="s">
        <v>43</v>
      </c>
      <c r="C44" s="30"/>
      <c r="E44" s="30"/>
    </row>
    <row r="45" spans="1:8" x14ac:dyDescent="0.25">
      <c r="A45" s="14" t="s">
        <v>42</v>
      </c>
      <c r="B45" s="14" t="s">
        <v>39</v>
      </c>
      <c r="C45" s="15">
        <v>9.06</v>
      </c>
      <c r="D45" s="14">
        <v>0.1176</v>
      </c>
      <c r="E45" s="30">
        <f>ROUND(C45*D45,2)</f>
        <v>1.07</v>
      </c>
      <c r="F45" s="16">
        <v>0</v>
      </c>
      <c r="G45" s="30">
        <f>ROUND(E45*F45,2)</f>
        <v>0</v>
      </c>
      <c r="H45" s="30">
        <f>ROUND(E45-G45,2)</f>
        <v>1.07</v>
      </c>
    </row>
    <row r="46" spans="1:8" x14ac:dyDescent="0.25">
      <c r="A46" s="14" t="s">
        <v>91</v>
      </c>
      <c r="B46" s="14" t="s">
        <v>39</v>
      </c>
      <c r="C46" s="15">
        <v>9.06</v>
      </c>
      <c r="D46" s="14">
        <v>8.8000000000000005E-3</v>
      </c>
      <c r="E46" s="30">
        <f>ROUND(C46*D46,2)</f>
        <v>0.08</v>
      </c>
      <c r="F46" s="16">
        <v>0</v>
      </c>
      <c r="G46" s="30">
        <f>ROUND(E46*F46,2)</f>
        <v>0</v>
      </c>
      <c r="H46" s="30">
        <f>ROUND(E46-G46,2)</f>
        <v>0.08</v>
      </c>
    </row>
    <row r="47" spans="1:8" x14ac:dyDescent="0.25">
      <c r="A47" s="14" t="s">
        <v>44</v>
      </c>
      <c r="B47" s="14" t="s">
        <v>39</v>
      </c>
      <c r="C47" s="15">
        <v>15.25</v>
      </c>
      <c r="D47" s="14">
        <v>0.54800000000000004</v>
      </c>
      <c r="E47" s="30">
        <f>ROUND(C47*D47,2)</f>
        <v>8.36</v>
      </c>
      <c r="F47" s="16">
        <v>0</v>
      </c>
      <c r="G47" s="30">
        <f>ROUND(E47*F47,2)</f>
        <v>0</v>
      </c>
      <c r="H47" s="30">
        <f>ROUND(E47-G47,2)</f>
        <v>8.36</v>
      </c>
    </row>
    <row r="48" spans="1:8" x14ac:dyDescent="0.25">
      <c r="A48" s="13" t="s">
        <v>45</v>
      </c>
      <c r="C48" s="30"/>
      <c r="E48" s="30"/>
    </row>
    <row r="49" spans="1:8" x14ac:dyDescent="0.25">
      <c r="A49" s="14" t="s">
        <v>38</v>
      </c>
      <c r="B49" s="14" t="s">
        <v>19</v>
      </c>
      <c r="C49" s="15">
        <v>2.36</v>
      </c>
      <c r="D49" s="14">
        <v>5.6787999999999998</v>
      </c>
      <c r="E49" s="30">
        <f>ROUND(C49*D49,2)</f>
        <v>13.4</v>
      </c>
      <c r="F49" s="16">
        <v>0</v>
      </c>
      <c r="G49" s="30">
        <f>ROUND(E49*F49,2)</f>
        <v>0</v>
      </c>
      <c r="H49" s="30">
        <f>ROUND(E49-G49,2)</f>
        <v>13.4</v>
      </c>
    </row>
    <row r="50" spans="1:8" x14ac:dyDescent="0.25">
      <c r="A50" s="14" t="s">
        <v>135</v>
      </c>
      <c r="B50" s="14" t="s">
        <v>19</v>
      </c>
      <c r="C50" s="15">
        <v>2.36</v>
      </c>
      <c r="D50" s="14">
        <v>1.3771</v>
      </c>
      <c r="E50" s="30">
        <f>ROUND(C50*D50,2)</f>
        <v>3.25</v>
      </c>
      <c r="F50" s="16">
        <v>0</v>
      </c>
      <c r="G50" s="30">
        <f>ROUND(E50*F50,2)</f>
        <v>0</v>
      </c>
      <c r="H50" s="30">
        <f>ROUND(E50-G50,2)</f>
        <v>3.25</v>
      </c>
    </row>
    <row r="51" spans="1:8" x14ac:dyDescent="0.25">
      <c r="A51" s="14" t="s">
        <v>91</v>
      </c>
      <c r="B51" s="14" t="s">
        <v>19</v>
      </c>
      <c r="C51" s="15">
        <v>2.36</v>
      </c>
      <c r="D51" s="14">
        <v>0.15870000000000001</v>
      </c>
      <c r="E51" s="30">
        <f>ROUND(C51*D51,2)</f>
        <v>0.37</v>
      </c>
      <c r="F51" s="16">
        <v>0</v>
      </c>
      <c r="G51" s="30">
        <f>ROUND(E51*F51,2)</f>
        <v>0</v>
      </c>
      <c r="H51" s="30">
        <f>ROUND(E51-G51,2)</f>
        <v>0.37</v>
      </c>
    </row>
    <row r="52" spans="1:8" x14ac:dyDescent="0.25">
      <c r="A52" s="13" t="s">
        <v>47</v>
      </c>
      <c r="C52" s="30"/>
      <c r="E52" s="30"/>
    </row>
    <row r="53" spans="1:8" x14ac:dyDescent="0.25">
      <c r="A53" s="14" t="s">
        <v>42</v>
      </c>
      <c r="B53" s="14" t="s">
        <v>48</v>
      </c>
      <c r="C53" s="15">
        <v>9.84</v>
      </c>
      <c r="D53" s="14">
        <v>1</v>
      </c>
      <c r="E53" s="30">
        <f>ROUND(C53*D53,2)</f>
        <v>9.84</v>
      </c>
      <c r="F53" s="16">
        <v>0</v>
      </c>
      <c r="G53" s="30">
        <f>ROUND(E53*F53,2)</f>
        <v>0</v>
      </c>
      <c r="H53" s="30">
        <f t="shared" ref="H53:H59" si="0">ROUND(E53-G53,2)</f>
        <v>9.84</v>
      </c>
    </row>
    <row r="54" spans="1:8" x14ac:dyDescent="0.25">
      <c r="A54" s="14" t="s">
        <v>38</v>
      </c>
      <c r="B54" s="14" t="s">
        <v>48</v>
      </c>
      <c r="C54" s="15">
        <v>3.8</v>
      </c>
      <c r="D54" s="14">
        <v>1</v>
      </c>
      <c r="E54" s="30">
        <f>ROUND(C54*D54,2)</f>
        <v>3.8</v>
      </c>
      <c r="F54" s="16">
        <v>0</v>
      </c>
      <c r="G54" s="30">
        <f>ROUND(E54*F54,2)</f>
        <v>0</v>
      </c>
      <c r="H54" s="30">
        <f t="shared" si="0"/>
        <v>3.8</v>
      </c>
    </row>
    <row r="55" spans="1:8" x14ac:dyDescent="0.25">
      <c r="A55" s="14" t="s">
        <v>135</v>
      </c>
      <c r="B55" s="14" t="s">
        <v>48</v>
      </c>
      <c r="C55" s="15">
        <v>4.1100000000000003</v>
      </c>
      <c r="D55" s="14">
        <v>1</v>
      </c>
      <c r="E55" s="30">
        <f>ROUND(C55*D55,2)</f>
        <v>4.1100000000000003</v>
      </c>
      <c r="F55" s="16">
        <v>0</v>
      </c>
      <c r="G55" s="30">
        <f>ROUND(E55*F55,2)</f>
        <v>0</v>
      </c>
      <c r="H55" s="30">
        <f t="shared" si="0"/>
        <v>4.1100000000000003</v>
      </c>
    </row>
    <row r="56" spans="1:8" x14ac:dyDescent="0.25">
      <c r="A56" s="14" t="s">
        <v>91</v>
      </c>
      <c r="B56" s="14" t="s">
        <v>48</v>
      </c>
      <c r="C56" s="15">
        <v>0.2</v>
      </c>
      <c r="D56" s="14">
        <v>1</v>
      </c>
      <c r="E56" s="30">
        <f>ROUND(C56*D56,2)</f>
        <v>0.2</v>
      </c>
      <c r="F56" s="16">
        <v>0</v>
      </c>
      <c r="G56" s="30">
        <f>ROUND(E56*F56,2)</f>
        <v>0</v>
      </c>
      <c r="H56" s="30">
        <f t="shared" si="0"/>
        <v>0.2</v>
      </c>
    </row>
    <row r="57" spans="1:8" x14ac:dyDescent="0.25">
      <c r="A57" s="9" t="s">
        <v>49</v>
      </c>
      <c r="B57" s="9" t="s">
        <v>48</v>
      </c>
      <c r="C57" s="10">
        <v>10.55</v>
      </c>
      <c r="D57" s="9">
        <v>1</v>
      </c>
      <c r="E57" s="28">
        <f>ROUND(C57*D57,2)</f>
        <v>10.55</v>
      </c>
      <c r="F57" s="11">
        <v>0</v>
      </c>
      <c r="G57" s="28">
        <f>ROUND(E57*F57,2)</f>
        <v>0</v>
      </c>
      <c r="H57" s="28">
        <f t="shared" si="0"/>
        <v>10.55</v>
      </c>
    </row>
    <row r="58" spans="1:8" x14ac:dyDescent="0.25">
      <c r="A58" s="7" t="s">
        <v>50</v>
      </c>
      <c r="C58" s="30"/>
      <c r="E58" s="30">
        <f>SUM(E12:E57)</f>
        <v>528.68999999999994</v>
      </c>
      <c r="G58" s="12">
        <f>SUM(G12:G57)</f>
        <v>0</v>
      </c>
      <c r="H58" s="12">
        <f t="shared" si="0"/>
        <v>528.69000000000005</v>
      </c>
    </row>
    <row r="59" spans="1:8" x14ac:dyDescent="0.25">
      <c r="A59" s="7" t="s">
        <v>51</v>
      </c>
      <c r="C59" s="30"/>
      <c r="E59" s="30">
        <f>+E8-E58</f>
        <v>736.31000000000006</v>
      </c>
      <c r="G59" s="12">
        <f>+G8-G58</f>
        <v>0</v>
      </c>
      <c r="H59" s="12">
        <f t="shared" si="0"/>
        <v>736.31</v>
      </c>
    </row>
    <row r="60" spans="1:8" x14ac:dyDescent="0.25">
      <c r="A60" t="s">
        <v>12</v>
      </c>
      <c r="C60" s="30"/>
      <c r="E60" s="30"/>
    </row>
    <row r="61" spans="1:8" x14ac:dyDescent="0.25">
      <c r="A61" s="7" t="s">
        <v>52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14.79</v>
      </c>
      <c r="D62" s="14">
        <v>1</v>
      </c>
      <c r="E62" s="30">
        <f>ROUND(C62*D62,2)</f>
        <v>14.79</v>
      </c>
      <c r="F62" s="16">
        <v>0</v>
      </c>
      <c r="G62" s="30">
        <f>ROUND(E62*F62,2)</f>
        <v>0</v>
      </c>
      <c r="H62" s="30">
        <f t="shared" ref="H62:H68" si="1">ROUND(E62-G62,2)</f>
        <v>14.79</v>
      </c>
    </row>
    <row r="63" spans="1:8" x14ac:dyDescent="0.25">
      <c r="A63" s="14" t="s">
        <v>38</v>
      </c>
      <c r="B63" s="14" t="s">
        <v>48</v>
      </c>
      <c r="C63" s="15">
        <v>22.41</v>
      </c>
      <c r="D63" s="14">
        <v>1</v>
      </c>
      <c r="E63" s="30">
        <f>ROUND(C63*D63,2)</f>
        <v>22.41</v>
      </c>
      <c r="F63" s="16">
        <v>0</v>
      </c>
      <c r="G63" s="30">
        <f>ROUND(E63*F63,2)</f>
        <v>0</v>
      </c>
      <c r="H63" s="30">
        <f t="shared" si="1"/>
        <v>22.41</v>
      </c>
    </row>
    <row r="64" spans="1:8" x14ac:dyDescent="0.25">
      <c r="A64" s="14" t="s">
        <v>135</v>
      </c>
      <c r="B64" s="14" t="s">
        <v>48</v>
      </c>
      <c r="C64" s="15">
        <v>15.26</v>
      </c>
      <c r="D64" s="14">
        <v>1</v>
      </c>
      <c r="E64" s="30">
        <f>ROUND(C64*D64,2)</f>
        <v>15.26</v>
      </c>
      <c r="F64" s="16">
        <v>0</v>
      </c>
      <c r="G64" s="30">
        <f>ROUND(E64*F64,2)</f>
        <v>0</v>
      </c>
      <c r="H64" s="30">
        <f t="shared" si="1"/>
        <v>15.26</v>
      </c>
    </row>
    <row r="65" spans="1:8" x14ac:dyDescent="0.25">
      <c r="A65" s="9" t="s">
        <v>91</v>
      </c>
      <c r="B65" s="9" t="s">
        <v>48</v>
      </c>
      <c r="C65" s="10">
        <v>1.26</v>
      </c>
      <c r="D65" s="9">
        <v>1</v>
      </c>
      <c r="E65" s="28">
        <f>ROUND(C65*D65,2)</f>
        <v>1.26</v>
      </c>
      <c r="F65" s="11">
        <v>0</v>
      </c>
      <c r="G65" s="28">
        <f>ROUND(E65*F65,2)</f>
        <v>0</v>
      </c>
      <c r="H65" s="28">
        <f t="shared" si="1"/>
        <v>1.26</v>
      </c>
    </row>
    <row r="66" spans="1:8" x14ac:dyDescent="0.25">
      <c r="A66" s="7" t="s">
        <v>53</v>
      </c>
      <c r="C66" s="30"/>
      <c r="E66" s="30">
        <f>SUM(E62:E65)</f>
        <v>53.72</v>
      </c>
      <c r="G66" s="12">
        <f>SUM(G62:G65)</f>
        <v>0</v>
      </c>
      <c r="H66" s="12">
        <f t="shared" si="1"/>
        <v>53.72</v>
      </c>
    </row>
    <row r="67" spans="1:8" x14ac:dyDescent="0.25">
      <c r="A67" s="7" t="s">
        <v>54</v>
      </c>
      <c r="C67" s="30"/>
      <c r="E67" s="30">
        <f>+E58+E66</f>
        <v>582.41</v>
      </c>
      <c r="G67" s="12">
        <f>+G58+G66</f>
        <v>0</v>
      </c>
      <c r="H67" s="12">
        <f t="shared" si="1"/>
        <v>582.41</v>
      </c>
    </row>
    <row r="68" spans="1:8" x14ac:dyDescent="0.25">
      <c r="A68" s="7" t="s">
        <v>55</v>
      </c>
      <c r="C68" s="30"/>
      <c r="E68" s="30">
        <f>+E8-E67</f>
        <v>682.59</v>
      </c>
      <c r="G68" s="12">
        <f>+G8-G67</f>
        <v>0</v>
      </c>
      <c r="H68" s="12">
        <f t="shared" si="1"/>
        <v>682.59</v>
      </c>
    </row>
    <row r="69" spans="1:8" x14ac:dyDescent="0.25">
      <c r="A69" t="s">
        <v>120</v>
      </c>
      <c r="C69" s="30"/>
      <c r="E69" s="30"/>
    </row>
    <row r="70" spans="1:8" x14ac:dyDescent="0.25">
      <c r="A70" t="s">
        <v>403</v>
      </c>
      <c r="C70" s="30"/>
      <c r="E70" s="30"/>
    </row>
    <row r="71" spans="1:8" x14ac:dyDescent="0.25">
      <c r="C71" s="30"/>
      <c r="E71" s="30"/>
    </row>
    <row r="72" spans="1:8" x14ac:dyDescent="0.25">
      <c r="A72" s="7" t="s">
        <v>121</v>
      </c>
      <c r="C72" s="30"/>
      <c r="E72" s="30"/>
    </row>
    <row r="73" spans="1:8" x14ac:dyDescent="0.25">
      <c r="A73" s="7" t="s">
        <v>122</v>
      </c>
      <c r="C73" s="30"/>
      <c r="E73" s="30"/>
    </row>
    <row r="99" spans="1:5" x14ac:dyDescent="0.25">
      <c r="A99" s="7" t="s">
        <v>50</v>
      </c>
      <c r="E99" s="34">
        <f>VLOOKUP(A99,$A$1:$H$98,5,FALSE)</f>
        <v>528.68999999999994</v>
      </c>
    </row>
    <row r="100" spans="1:5" x14ac:dyDescent="0.25">
      <c r="A100" s="7" t="s">
        <v>301</v>
      </c>
      <c r="E100" s="34">
        <f>VLOOKUP(A100,$A$1:$H$98,5,FALSE)</f>
        <v>53.72</v>
      </c>
    </row>
    <row r="101" spans="1:5" x14ac:dyDescent="0.25">
      <c r="A101" s="7" t="s">
        <v>302</v>
      </c>
      <c r="E101" s="34">
        <f t="shared" ref="E101:E102" si="2">VLOOKUP(A101,$A$1:$H$98,5,FALSE)</f>
        <v>582.41</v>
      </c>
    </row>
    <row r="102" spans="1:5" x14ac:dyDescent="0.25">
      <c r="A102" s="7" t="s">
        <v>55</v>
      </c>
      <c r="E102" s="34">
        <f t="shared" si="2"/>
        <v>682.59</v>
      </c>
    </row>
    <row r="104" spans="1:5" x14ac:dyDescent="0.25">
      <c r="A104" s="39" t="s">
        <v>263</v>
      </c>
      <c r="D104" s="39" t="s">
        <v>264</v>
      </c>
    </row>
    <row r="105" spans="1:5" x14ac:dyDescent="0.25">
      <c r="B105" s="34">
        <f>E102</f>
        <v>682.59</v>
      </c>
      <c r="E105" s="34">
        <f>E102</f>
        <v>682.59</v>
      </c>
    </row>
    <row r="106" spans="1:5" x14ac:dyDescent="0.25">
      <c r="A106">
        <f>A107-Calculator!$B$15</f>
        <v>205</v>
      </c>
      <c r="B106">
        <f t="dataTable" ref="B106:B112" dt2D="0" dtr="0" r1="D7"/>
        <v>599.79000000000008</v>
      </c>
      <c r="D106">
        <f>D107-Calculator!$B$27</f>
        <v>145</v>
      </c>
      <c r="E106">
        <f t="dataTable" ref="E106:E112" dt2D="0" dtr="0" r1="D7" ca="1"/>
        <v>268.59000000000003</v>
      </c>
    </row>
    <row r="107" spans="1:5" x14ac:dyDescent="0.25">
      <c r="A107">
        <f>A108-Calculator!$B$15</f>
        <v>210</v>
      </c>
      <c r="B107">
        <v>627.39</v>
      </c>
      <c r="D107">
        <f>D108-Calculator!$B$27</f>
        <v>150</v>
      </c>
      <c r="E107">
        <v>296.19000000000005</v>
      </c>
    </row>
    <row r="108" spans="1:5" x14ac:dyDescent="0.25">
      <c r="A108">
        <f>A109-Calculator!$B$15</f>
        <v>215</v>
      </c>
      <c r="B108">
        <v>654.99</v>
      </c>
      <c r="D108">
        <f>D109-Calculator!$B$27</f>
        <v>155</v>
      </c>
      <c r="E108">
        <v>323.79000000000008</v>
      </c>
    </row>
    <row r="109" spans="1:5" x14ac:dyDescent="0.25">
      <c r="A109">
        <f>Calculator!B10</f>
        <v>220</v>
      </c>
      <c r="B109">
        <v>682.59</v>
      </c>
      <c r="D109">
        <f>Calculator!B22</f>
        <v>160</v>
      </c>
      <c r="E109">
        <v>351.39</v>
      </c>
    </row>
    <row r="110" spans="1:5" x14ac:dyDescent="0.25">
      <c r="A110">
        <f>A109+Calculator!$B$15</f>
        <v>225</v>
      </c>
      <c r="B110">
        <v>710.19</v>
      </c>
      <c r="D110">
        <f>D109+Calculator!$B$27</f>
        <v>165</v>
      </c>
      <c r="E110">
        <v>378.99</v>
      </c>
    </row>
    <row r="111" spans="1:5" x14ac:dyDescent="0.25">
      <c r="A111">
        <f>A110+Calculator!$B$15</f>
        <v>230</v>
      </c>
      <c r="B111">
        <v>737.79000000000008</v>
      </c>
      <c r="D111">
        <f>D110+Calculator!$B$27</f>
        <v>170</v>
      </c>
      <c r="E111">
        <v>406.59000000000003</v>
      </c>
    </row>
    <row r="112" spans="1:5" x14ac:dyDescent="0.25">
      <c r="A112">
        <f>A111+Calculator!$B$15</f>
        <v>235</v>
      </c>
      <c r="B112">
        <v>765.39</v>
      </c>
      <c r="D112">
        <f>D111+Calculator!$B$27</f>
        <v>175</v>
      </c>
      <c r="E112">
        <v>434.19000000000005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FA74-1788-4394-83CB-2E3AE4648EB2}">
  <dimension ref="A1:H112"/>
  <sheetViews>
    <sheetView topLeftCell="A91" workbookViewId="0">
      <selection activeCell="I2" sqref="I2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124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411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IF(Calculator!B7="Corn",Calculator!B10,IF(Calculator!B19="Corn",Calculator!B22,220))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1.2</v>
      </c>
      <c r="E13" s="30">
        <f>ROUND(C13*D13,2)</f>
        <v>6.72</v>
      </c>
      <c r="F13" s="16">
        <v>0</v>
      </c>
      <c r="G13" s="30">
        <f>ROUND(E13*F13,2)</f>
        <v>0</v>
      </c>
      <c r="H13" s="30">
        <f>ROUND(E13-G13,2)</f>
        <v>6.72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1.9570000000000001</v>
      </c>
      <c r="E15" s="30">
        <f>ROUND(C15*D15,2)</f>
        <v>54.31</v>
      </c>
      <c r="F15" s="16">
        <v>0</v>
      </c>
      <c r="G15" s="30">
        <f>ROUND(E15*F15,2)</f>
        <v>0</v>
      </c>
      <c r="H15" s="30">
        <f>ROUND(E15-G15,2)</f>
        <v>54.31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1.5</v>
      </c>
      <c r="E16" s="30">
        <f>ROUND(C16*D16,2)</f>
        <v>39.450000000000003</v>
      </c>
      <c r="F16" s="16">
        <v>0</v>
      </c>
      <c r="G16" s="30">
        <f>ROUND(E16*F16,2)</f>
        <v>0</v>
      </c>
      <c r="H16" s="30">
        <f>ROUND(E16-G16,2)</f>
        <v>39.450000000000003</v>
      </c>
    </row>
    <row r="17" spans="1:8" x14ac:dyDescent="0.25">
      <c r="A17" s="14" t="s">
        <v>127</v>
      </c>
      <c r="B17" s="14" t="s">
        <v>19</v>
      </c>
      <c r="C17" s="15">
        <v>2.0499999999999998</v>
      </c>
      <c r="D17" s="14">
        <v>32.171199999999999</v>
      </c>
      <c r="E17" s="30">
        <f>ROUND(C17*D17,2)</f>
        <v>65.95</v>
      </c>
      <c r="F17" s="16">
        <v>0</v>
      </c>
      <c r="G17" s="30">
        <f>ROUND(E17*F17,2)</f>
        <v>0</v>
      </c>
      <c r="H17" s="30">
        <f>ROUND(E17-G17,2)</f>
        <v>65.95</v>
      </c>
    </row>
    <row r="18" spans="1:8" x14ac:dyDescent="0.25">
      <c r="A18" s="14" t="s">
        <v>103</v>
      </c>
      <c r="B18" s="14" t="s">
        <v>19</v>
      </c>
      <c r="C18" s="15">
        <v>2.1</v>
      </c>
      <c r="D18" s="14">
        <v>30</v>
      </c>
      <c r="E18" s="30">
        <f>ROUND(C18*D18,2)</f>
        <v>63</v>
      </c>
      <c r="F18" s="16">
        <v>0</v>
      </c>
      <c r="G18" s="30">
        <f>ROUND(E18*F18,2)</f>
        <v>0</v>
      </c>
      <c r="H18" s="30">
        <f>ROUND(E18-G18,2)</f>
        <v>63</v>
      </c>
    </row>
    <row r="19" spans="1:8" x14ac:dyDescent="0.25">
      <c r="A19" s="14" t="s">
        <v>173</v>
      </c>
      <c r="B19" s="14" t="s">
        <v>21</v>
      </c>
      <c r="C19" s="15">
        <v>28.63</v>
      </c>
      <c r="D19" s="14">
        <v>1</v>
      </c>
      <c r="E19" s="30">
        <f>ROUND(C19*D19,2)</f>
        <v>28.63</v>
      </c>
      <c r="F19" s="16">
        <v>0</v>
      </c>
      <c r="G19" s="30">
        <f>ROUND(E19*F19,2)</f>
        <v>0</v>
      </c>
      <c r="H19" s="30">
        <f>ROUND(E19-G19,2)</f>
        <v>28.63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0.11</v>
      </c>
      <c r="D21" s="14">
        <v>32</v>
      </c>
      <c r="E21" s="30">
        <f>ROUND(C21*D21,2)</f>
        <v>3.52</v>
      </c>
      <c r="F21" s="16">
        <v>0</v>
      </c>
      <c r="G21" s="30">
        <f>ROUND(E21*F21,2)</f>
        <v>0</v>
      </c>
      <c r="H21" s="30">
        <f>ROUND(E21-G21,2)</f>
        <v>3.52</v>
      </c>
    </row>
    <row r="22" spans="1:8" x14ac:dyDescent="0.25">
      <c r="A22" s="14" t="s">
        <v>59</v>
      </c>
      <c r="B22" s="14" t="s">
        <v>26</v>
      </c>
      <c r="C22" s="15">
        <v>11</v>
      </c>
      <c r="D22" s="14">
        <v>0.5</v>
      </c>
      <c r="E22" s="30">
        <f>ROUND(C22*D22,2)</f>
        <v>5.5</v>
      </c>
      <c r="F22" s="16">
        <v>0</v>
      </c>
      <c r="G22" s="30">
        <f>ROUND(E22*F22,2)</f>
        <v>0</v>
      </c>
      <c r="H22" s="30">
        <f>ROUND(E22-G22,2)</f>
        <v>5.5</v>
      </c>
    </row>
    <row r="23" spans="1:8" x14ac:dyDescent="0.25">
      <c r="A23" s="14" t="s">
        <v>104</v>
      </c>
      <c r="B23" s="14" t="s">
        <v>26</v>
      </c>
      <c r="C23" s="15">
        <v>12.73</v>
      </c>
      <c r="D23" s="14">
        <v>1</v>
      </c>
      <c r="E23" s="30">
        <f>ROUND(C23*D23,2)</f>
        <v>12.73</v>
      </c>
      <c r="F23" s="16">
        <v>0</v>
      </c>
      <c r="G23" s="30">
        <f>ROUND(E23*F23,2)</f>
        <v>0</v>
      </c>
      <c r="H23" s="30">
        <f>ROUND(E23-G23,2)</f>
        <v>12.73</v>
      </c>
    </row>
    <row r="24" spans="1:8" x14ac:dyDescent="0.25">
      <c r="A24" s="14" t="s">
        <v>128</v>
      </c>
      <c r="B24" s="14" t="s">
        <v>26</v>
      </c>
      <c r="C24" s="15">
        <v>1.67</v>
      </c>
      <c r="D24" s="14">
        <v>4</v>
      </c>
      <c r="E24" s="30">
        <f>ROUND(C24*D24,2)</f>
        <v>6.68</v>
      </c>
      <c r="F24" s="16">
        <v>0</v>
      </c>
      <c r="G24" s="30">
        <f>ROUND(E24*F24,2)</f>
        <v>0</v>
      </c>
      <c r="H24" s="30">
        <f>ROUND(E24-G24,2)</f>
        <v>6.68</v>
      </c>
    </row>
    <row r="25" spans="1:8" x14ac:dyDescent="0.25">
      <c r="A25" s="14" t="s">
        <v>129</v>
      </c>
      <c r="B25" s="14" t="s">
        <v>26</v>
      </c>
      <c r="C25" s="15">
        <v>5.82</v>
      </c>
      <c r="D25" s="14">
        <v>3.6</v>
      </c>
      <c r="E25" s="30">
        <f>ROUND(C25*D25,2)</f>
        <v>20.95</v>
      </c>
      <c r="F25" s="16">
        <v>0</v>
      </c>
      <c r="G25" s="30">
        <f>ROUND(E25*F25,2)</f>
        <v>0</v>
      </c>
      <c r="H25" s="30">
        <f>ROUND(E25-G25,2)</f>
        <v>20.95</v>
      </c>
    </row>
    <row r="26" spans="1:8" x14ac:dyDescent="0.25">
      <c r="A26" s="13" t="s">
        <v>27</v>
      </c>
      <c r="C26" s="30"/>
      <c r="E26" s="30"/>
    </row>
    <row r="27" spans="1:8" x14ac:dyDescent="0.25">
      <c r="A27" s="14" t="s">
        <v>110</v>
      </c>
      <c r="B27" s="14" t="s">
        <v>18</v>
      </c>
      <c r="C27" s="15">
        <v>0.86</v>
      </c>
      <c r="D27" s="14">
        <v>1.28</v>
      </c>
      <c r="E27" s="30">
        <f>ROUND(C27*D27,2)</f>
        <v>1.1000000000000001</v>
      </c>
      <c r="F27" s="16">
        <v>0</v>
      </c>
      <c r="G27" s="30">
        <f>ROUND(E27*F27,2)</f>
        <v>0</v>
      </c>
      <c r="H27" s="30">
        <f>ROUND(E27-G27,2)</f>
        <v>1.1000000000000001</v>
      </c>
    </row>
    <row r="28" spans="1:8" x14ac:dyDescent="0.25">
      <c r="A28" s="14" t="s">
        <v>130</v>
      </c>
      <c r="B28" s="14" t="s">
        <v>18</v>
      </c>
      <c r="C28" s="15">
        <v>1.91</v>
      </c>
      <c r="D28" s="14">
        <v>4</v>
      </c>
      <c r="E28" s="30">
        <f>ROUND(C28*D28,2)</f>
        <v>7.64</v>
      </c>
      <c r="F28" s="16">
        <v>0</v>
      </c>
      <c r="G28" s="30">
        <f>ROUND(E28*F28,2)</f>
        <v>0</v>
      </c>
      <c r="H28" s="30">
        <f>ROUND(E28-G28,2)</f>
        <v>7.64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131</v>
      </c>
      <c r="B30" s="14" t="s">
        <v>60</v>
      </c>
      <c r="C30" s="15">
        <v>3.25</v>
      </c>
      <c r="D30" s="14">
        <v>34</v>
      </c>
      <c r="E30" s="30">
        <f>ROUND(C30*D30,2)</f>
        <v>110.5</v>
      </c>
      <c r="F30" s="16">
        <v>0</v>
      </c>
      <c r="G30" s="30">
        <f>ROUND(E30*F30,2)</f>
        <v>0</v>
      </c>
      <c r="H30" s="30">
        <f>ROUND(E30-G30,2)</f>
        <v>110.5</v>
      </c>
    </row>
    <row r="31" spans="1:8" x14ac:dyDescent="0.25">
      <c r="A31" s="13" t="s">
        <v>61</v>
      </c>
      <c r="C31" s="30"/>
      <c r="E31" s="30"/>
    </row>
    <row r="32" spans="1:8" x14ac:dyDescent="0.25">
      <c r="A32" s="14" t="s">
        <v>62</v>
      </c>
      <c r="B32" s="14" t="s">
        <v>48</v>
      </c>
      <c r="C32" s="15">
        <v>7.5</v>
      </c>
      <c r="D32" s="14">
        <v>1</v>
      </c>
      <c r="E32" s="30">
        <f>ROUND(C32*D32,2)</f>
        <v>7.5</v>
      </c>
      <c r="F32" s="16">
        <v>0</v>
      </c>
      <c r="G32" s="30">
        <f>ROUND(E32*F32,2)</f>
        <v>0</v>
      </c>
      <c r="H32" s="30">
        <f>ROUND(E32-G32,2)</f>
        <v>7.5</v>
      </c>
    </row>
    <row r="33" spans="1:8" x14ac:dyDescent="0.25">
      <c r="A33" s="14" t="s">
        <v>190</v>
      </c>
      <c r="B33" s="14" t="s">
        <v>21</v>
      </c>
      <c r="C33" s="15">
        <v>7.5</v>
      </c>
      <c r="D33" s="14">
        <v>1</v>
      </c>
      <c r="E33" s="30">
        <f>ROUND(C33*D33,2)</f>
        <v>7.5</v>
      </c>
      <c r="F33" s="16">
        <v>0</v>
      </c>
      <c r="G33" s="30">
        <f>ROUND(E33*F33,2)</f>
        <v>0</v>
      </c>
      <c r="H33" s="30">
        <f>ROUND(E33-G33,2)</f>
        <v>7.5</v>
      </c>
    </row>
    <row r="34" spans="1:8" x14ac:dyDescent="0.25">
      <c r="A34" s="13" t="s">
        <v>132</v>
      </c>
      <c r="C34" s="30"/>
      <c r="E34" s="30"/>
    </row>
    <row r="35" spans="1:8" x14ac:dyDescent="0.25">
      <c r="A35" s="14" t="s">
        <v>133</v>
      </c>
      <c r="B35" s="14" t="s">
        <v>125</v>
      </c>
      <c r="C35" s="15">
        <v>0.23</v>
      </c>
      <c r="D35" s="14">
        <f>D7</f>
        <v>220</v>
      </c>
      <c r="E35" s="30">
        <f>ROUND(C35*D35,2)</f>
        <v>50.6</v>
      </c>
      <c r="F35" s="16">
        <v>0</v>
      </c>
      <c r="G35" s="30">
        <f>ROUND(E35*F35,2)</f>
        <v>0</v>
      </c>
      <c r="H35" s="30">
        <f>ROUND(E35-G35,2)</f>
        <v>50.6</v>
      </c>
    </row>
    <row r="36" spans="1:8" x14ac:dyDescent="0.25">
      <c r="A36" s="13" t="s">
        <v>34</v>
      </c>
      <c r="C36" s="30"/>
      <c r="E36" s="30"/>
    </row>
    <row r="37" spans="1:8" x14ac:dyDescent="0.25">
      <c r="A37" s="14" t="s">
        <v>35</v>
      </c>
      <c r="B37" s="14" t="s">
        <v>36</v>
      </c>
      <c r="C37" s="15">
        <v>59</v>
      </c>
      <c r="D37" s="14">
        <v>0.66600000000000004</v>
      </c>
      <c r="E37" s="30">
        <f>ROUND(C37*D37,2)</f>
        <v>39.29</v>
      </c>
      <c r="F37" s="16">
        <v>0</v>
      </c>
      <c r="G37" s="30">
        <f>ROUND(E37*F37,2)</f>
        <v>0</v>
      </c>
      <c r="H37" s="30">
        <f>ROUND(E37-G37,2)</f>
        <v>39.29</v>
      </c>
    </row>
    <row r="38" spans="1:8" x14ac:dyDescent="0.25">
      <c r="A38" s="13" t="s">
        <v>116</v>
      </c>
      <c r="C38" s="30"/>
      <c r="E38" s="30"/>
    </row>
    <row r="39" spans="1:8" x14ac:dyDescent="0.25">
      <c r="A39" s="14" t="s">
        <v>134</v>
      </c>
      <c r="B39" s="14" t="s">
        <v>48</v>
      </c>
      <c r="C39" s="15">
        <v>6</v>
      </c>
      <c r="D39" s="14">
        <v>1</v>
      </c>
      <c r="E39" s="30">
        <f>ROUND(C39*D39,2)</f>
        <v>6</v>
      </c>
      <c r="F39" s="16">
        <v>0</v>
      </c>
      <c r="G39" s="30">
        <f>ROUND(E39*F39,2)</f>
        <v>0</v>
      </c>
      <c r="H39" s="30">
        <f>ROUND(E39-G39,2)</f>
        <v>6</v>
      </c>
    </row>
    <row r="40" spans="1:8" x14ac:dyDescent="0.25">
      <c r="A40" s="13" t="s">
        <v>118</v>
      </c>
      <c r="C40" s="30"/>
      <c r="E40" s="30"/>
    </row>
    <row r="41" spans="1:8" x14ac:dyDescent="0.25">
      <c r="A41" s="14" t="s">
        <v>119</v>
      </c>
      <c r="B41" s="14" t="s">
        <v>48</v>
      </c>
      <c r="C41" s="15">
        <v>10</v>
      </c>
      <c r="D41" s="14">
        <v>0.33300000000000002</v>
      </c>
      <c r="E41" s="30">
        <f>ROUND(C41*D41,2)</f>
        <v>3.33</v>
      </c>
      <c r="F41" s="16">
        <v>0</v>
      </c>
      <c r="G41" s="30">
        <f>ROUND(E41*F41,2)</f>
        <v>0</v>
      </c>
      <c r="H41" s="30">
        <f>ROUND(E41-G41,2)</f>
        <v>3.33</v>
      </c>
    </row>
    <row r="42" spans="1:8" x14ac:dyDescent="0.25">
      <c r="A42" s="13" t="s">
        <v>37</v>
      </c>
      <c r="C42" s="30"/>
      <c r="E42" s="30"/>
    </row>
    <row r="43" spans="1:8" x14ac:dyDescent="0.25">
      <c r="A43" s="14" t="s">
        <v>38</v>
      </c>
      <c r="B43" s="14" t="s">
        <v>39</v>
      </c>
      <c r="C43" s="15">
        <v>15.27</v>
      </c>
      <c r="D43" s="14">
        <v>0.56379999999999997</v>
      </c>
      <c r="E43" s="30">
        <f>ROUND(C43*D43,2)</f>
        <v>8.61</v>
      </c>
      <c r="F43" s="16">
        <v>0</v>
      </c>
      <c r="G43" s="30">
        <f>ROUND(E43*F43,2)</f>
        <v>0</v>
      </c>
      <c r="H43" s="30">
        <f>ROUND(E43-G43,2)</f>
        <v>8.61</v>
      </c>
    </row>
    <row r="44" spans="1:8" x14ac:dyDescent="0.25">
      <c r="A44" s="14" t="s">
        <v>135</v>
      </c>
      <c r="B44" s="14" t="s">
        <v>39</v>
      </c>
      <c r="C44" s="15">
        <v>15.27</v>
      </c>
      <c r="D44" s="14">
        <v>0.10100000000000001</v>
      </c>
      <c r="E44" s="30">
        <f>ROUND(C44*D44,2)</f>
        <v>1.54</v>
      </c>
      <c r="F44" s="16">
        <v>0</v>
      </c>
      <c r="G44" s="30">
        <f>ROUND(E44*F44,2)</f>
        <v>0</v>
      </c>
      <c r="H44" s="30">
        <f>ROUND(E44-G44,2)</f>
        <v>1.54</v>
      </c>
    </row>
    <row r="45" spans="1:8" x14ac:dyDescent="0.25">
      <c r="A45" s="14" t="s">
        <v>91</v>
      </c>
      <c r="B45" s="14" t="s">
        <v>39</v>
      </c>
      <c r="C45" s="15">
        <v>15.27</v>
      </c>
      <c r="D45" s="14">
        <v>1.7600000000000001E-2</v>
      </c>
      <c r="E45" s="30">
        <f>ROUND(C45*D45,2)</f>
        <v>0.27</v>
      </c>
      <c r="F45" s="16">
        <v>0</v>
      </c>
      <c r="G45" s="30">
        <f>ROUND(E45*F45,2)</f>
        <v>0</v>
      </c>
      <c r="H45" s="30">
        <f>ROUND(E45-G45,2)</f>
        <v>0.27</v>
      </c>
    </row>
    <row r="46" spans="1:8" x14ac:dyDescent="0.25">
      <c r="A46" s="13" t="s">
        <v>40</v>
      </c>
      <c r="C46" s="30"/>
      <c r="E46" s="30"/>
    </row>
    <row r="47" spans="1:8" x14ac:dyDescent="0.25">
      <c r="A47" s="14" t="s">
        <v>41</v>
      </c>
      <c r="B47" s="14" t="s">
        <v>39</v>
      </c>
      <c r="C47" s="15">
        <v>9.06</v>
      </c>
      <c r="D47" s="14">
        <v>0.20369999999999999</v>
      </c>
      <c r="E47" s="30">
        <f>ROUND(C47*D47,2)</f>
        <v>1.85</v>
      </c>
      <c r="F47" s="16">
        <v>0</v>
      </c>
      <c r="G47" s="30">
        <f>ROUND(E47*F47,2)</f>
        <v>0</v>
      </c>
      <c r="H47" s="30">
        <f>ROUND(E47-G47,2)</f>
        <v>1.85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0.1176</v>
      </c>
      <c r="E49" s="30">
        <f>ROUND(C49*D49,2)</f>
        <v>1.07</v>
      </c>
      <c r="F49" s="16">
        <v>0</v>
      </c>
      <c r="G49" s="30">
        <f>ROUND(E49*F49,2)</f>
        <v>0</v>
      </c>
      <c r="H49" s="30">
        <f>ROUND(E49-G49,2)</f>
        <v>1.07</v>
      </c>
    </row>
    <row r="50" spans="1:8" x14ac:dyDescent="0.25">
      <c r="A50" s="14" t="s">
        <v>91</v>
      </c>
      <c r="B50" s="14" t="s">
        <v>39</v>
      </c>
      <c r="C50" s="15">
        <v>9.06</v>
      </c>
      <c r="D50" s="14">
        <v>8.8000000000000005E-3</v>
      </c>
      <c r="E50" s="30">
        <f>ROUND(C50*D50,2)</f>
        <v>0.08</v>
      </c>
      <c r="F50" s="16">
        <v>0</v>
      </c>
      <c r="G50" s="30">
        <f>ROUND(E50*F50,2)</f>
        <v>0</v>
      </c>
      <c r="H50" s="30">
        <f>ROUND(E50-G50,2)</f>
        <v>0.08</v>
      </c>
    </row>
    <row r="51" spans="1:8" x14ac:dyDescent="0.25">
      <c r="A51" s="14" t="s">
        <v>44</v>
      </c>
      <c r="B51" s="14" t="s">
        <v>39</v>
      </c>
      <c r="C51" s="15">
        <v>15.26</v>
      </c>
      <c r="D51" s="14">
        <v>0.61409999999999998</v>
      </c>
      <c r="E51" s="30">
        <f>ROUND(C51*D51,2)</f>
        <v>9.3699999999999992</v>
      </c>
      <c r="F51" s="16">
        <v>0</v>
      </c>
      <c r="G51" s="30">
        <f>ROUND(E51*F51,2)</f>
        <v>0</v>
      </c>
      <c r="H51" s="30">
        <f>ROUND(E51-G51,2)</f>
        <v>9.3699999999999992</v>
      </c>
    </row>
    <row r="52" spans="1:8" x14ac:dyDescent="0.25">
      <c r="A52" s="13" t="s">
        <v>45</v>
      </c>
      <c r="C52" s="30"/>
      <c r="E52" s="30"/>
    </row>
    <row r="53" spans="1:8" x14ac:dyDescent="0.25">
      <c r="A53" s="14" t="s">
        <v>38</v>
      </c>
      <c r="B53" s="14" t="s">
        <v>19</v>
      </c>
      <c r="C53" s="15">
        <v>2.36</v>
      </c>
      <c r="D53" s="14">
        <v>6.5294999999999996</v>
      </c>
      <c r="E53" s="30">
        <f>ROUND(C53*D53,2)</f>
        <v>15.41</v>
      </c>
      <c r="F53" s="16">
        <v>0</v>
      </c>
      <c r="G53" s="30">
        <f>ROUND(E53*F53,2)</f>
        <v>0</v>
      </c>
      <c r="H53" s="30">
        <f>ROUND(E53-G53,2)</f>
        <v>15.41</v>
      </c>
    </row>
    <row r="54" spans="1:8" x14ac:dyDescent="0.25">
      <c r="A54" s="14" t="s">
        <v>135</v>
      </c>
      <c r="B54" s="14" t="s">
        <v>19</v>
      </c>
      <c r="C54" s="15">
        <v>2.36</v>
      </c>
      <c r="D54" s="14">
        <v>1.3771</v>
      </c>
      <c r="E54" s="30">
        <f>ROUND(C54*D54,2)</f>
        <v>3.25</v>
      </c>
      <c r="F54" s="16">
        <v>0</v>
      </c>
      <c r="G54" s="30">
        <f>ROUND(E54*F54,2)</f>
        <v>0</v>
      </c>
      <c r="H54" s="30">
        <f>ROUND(E54-G54,2)</f>
        <v>3.25</v>
      </c>
    </row>
    <row r="55" spans="1:8" x14ac:dyDescent="0.25">
      <c r="A55" s="14" t="s">
        <v>91</v>
      </c>
      <c r="B55" s="14" t="s">
        <v>19</v>
      </c>
      <c r="C55" s="15">
        <v>2.36</v>
      </c>
      <c r="D55" s="14">
        <v>0.15870000000000001</v>
      </c>
      <c r="E55" s="30">
        <f>ROUND(C55*D55,2)</f>
        <v>0.37</v>
      </c>
      <c r="F55" s="16">
        <v>0</v>
      </c>
      <c r="G55" s="30">
        <f>ROUND(E55*F55,2)</f>
        <v>0</v>
      </c>
      <c r="H55" s="30">
        <f>ROUND(E55-G55,2)</f>
        <v>0.37</v>
      </c>
    </row>
    <row r="56" spans="1:8" x14ac:dyDescent="0.25">
      <c r="A56" s="14" t="s">
        <v>164</v>
      </c>
      <c r="B56" s="14" t="s">
        <v>19</v>
      </c>
      <c r="C56" s="15">
        <v>2.36</v>
      </c>
      <c r="D56" s="14">
        <v>11.2011</v>
      </c>
      <c r="E56" s="30">
        <f>ROUND(C56*D56,2)</f>
        <v>26.43</v>
      </c>
      <c r="F56" s="16">
        <v>0</v>
      </c>
      <c r="G56" s="30">
        <f>ROUND(E56*F56,2)</f>
        <v>0</v>
      </c>
      <c r="H56" s="30">
        <f>ROUND(E56-G56,2)</f>
        <v>26.43</v>
      </c>
    </row>
    <row r="57" spans="1:8" x14ac:dyDescent="0.25">
      <c r="A57" s="13" t="s">
        <v>47</v>
      </c>
      <c r="C57" s="30"/>
      <c r="E57" s="30"/>
    </row>
    <row r="58" spans="1:8" x14ac:dyDescent="0.25">
      <c r="A58" s="14" t="s">
        <v>42</v>
      </c>
      <c r="B58" s="14" t="s">
        <v>48</v>
      </c>
      <c r="C58" s="15">
        <v>10.76</v>
      </c>
      <c r="D58" s="14">
        <v>1</v>
      </c>
      <c r="E58" s="30">
        <f t="shared" ref="E58:E63" si="0">ROUND(C58*D58,2)</f>
        <v>10.76</v>
      </c>
      <c r="F58" s="16">
        <v>0</v>
      </c>
      <c r="G58" s="30">
        <f t="shared" ref="G58:G63" si="1">ROUND(E58*F58,2)</f>
        <v>0</v>
      </c>
      <c r="H58" s="30">
        <f t="shared" ref="H58:H65" si="2">ROUND(E58-G58,2)</f>
        <v>10.76</v>
      </c>
    </row>
    <row r="59" spans="1:8" x14ac:dyDescent="0.25">
      <c r="A59" s="14" t="s">
        <v>38</v>
      </c>
      <c r="B59" s="14" t="s">
        <v>48</v>
      </c>
      <c r="C59" s="15">
        <v>4.3600000000000003</v>
      </c>
      <c r="D59" s="14">
        <v>1</v>
      </c>
      <c r="E59" s="30">
        <f t="shared" si="0"/>
        <v>4.3600000000000003</v>
      </c>
      <c r="F59" s="16">
        <v>0</v>
      </c>
      <c r="G59" s="30">
        <f t="shared" si="1"/>
        <v>0</v>
      </c>
      <c r="H59" s="30">
        <f t="shared" si="2"/>
        <v>4.3600000000000003</v>
      </c>
    </row>
    <row r="60" spans="1:8" x14ac:dyDescent="0.25">
      <c r="A60" s="14" t="s">
        <v>135</v>
      </c>
      <c r="B60" s="14" t="s">
        <v>48</v>
      </c>
      <c r="C60" s="15">
        <v>4.1100000000000003</v>
      </c>
      <c r="D60" s="14">
        <v>1</v>
      </c>
      <c r="E60" s="30">
        <f t="shared" si="0"/>
        <v>4.1100000000000003</v>
      </c>
      <c r="F60" s="16">
        <v>0</v>
      </c>
      <c r="G60" s="30">
        <f t="shared" si="1"/>
        <v>0</v>
      </c>
      <c r="H60" s="30">
        <f t="shared" si="2"/>
        <v>4.1100000000000003</v>
      </c>
    </row>
    <row r="61" spans="1:8" x14ac:dyDescent="0.25">
      <c r="A61" s="14" t="s">
        <v>91</v>
      </c>
      <c r="B61" s="14" t="s">
        <v>48</v>
      </c>
      <c r="C61" s="15">
        <v>0.2</v>
      </c>
      <c r="D61" s="14">
        <v>1</v>
      </c>
      <c r="E61" s="30">
        <f t="shared" si="0"/>
        <v>0.2</v>
      </c>
      <c r="F61" s="16">
        <v>0</v>
      </c>
      <c r="G61" s="30">
        <f t="shared" si="1"/>
        <v>0</v>
      </c>
      <c r="H61" s="30">
        <f t="shared" si="2"/>
        <v>0.2</v>
      </c>
    </row>
    <row r="62" spans="1:8" x14ac:dyDescent="0.25">
      <c r="A62" s="14" t="s">
        <v>164</v>
      </c>
      <c r="B62" s="14" t="s">
        <v>48</v>
      </c>
      <c r="C62" s="15">
        <v>21.95</v>
      </c>
      <c r="D62" s="14">
        <v>1</v>
      </c>
      <c r="E62" s="30">
        <f t="shared" si="0"/>
        <v>21.95</v>
      </c>
      <c r="F62" s="16">
        <v>0</v>
      </c>
      <c r="G62" s="30">
        <f t="shared" si="1"/>
        <v>0</v>
      </c>
      <c r="H62" s="30">
        <f t="shared" si="2"/>
        <v>21.95</v>
      </c>
    </row>
    <row r="63" spans="1:8" x14ac:dyDescent="0.25">
      <c r="A63" s="9" t="s">
        <v>49</v>
      </c>
      <c r="B63" s="9" t="s">
        <v>48</v>
      </c>
      <c r="C63" s="10">
        <v>12.97</v>
      </c>
      <c r="D63" s="9">
        <v>1</v>
      </c>
      <c r="E63" s="28">
        <f t="shared" si="0"/>
        <v>12.97</v>
      </c>
      <c r="F63" s="11">
        <v>0</v>
      </c>
      <c r="G63" s="28">
        <f t="shared" si="1"/>
        <v>0</v>
      </c>
      <c r="H63" s="28">
        <f t="shared" si="2"/>
        <v>12.97</v>
      </c>
    </row>
    <row r="64" spans="1:8" x14ac:dyDescent="0.25">
      <c r="A64" s="7" t="s">
        <v>50</v>
      </c>
      <c r="C64" s="30"/>
      <c r="E64" s="30">
        <f>SUM(E12:E63)</f>
        <v>670.50000000000023</v>
      </c>
      <c r="G64" s="12">
        <f>SUM(G12:G63)</f>
        <v>0</v>
      </c>
      <c r="H64" s="12">
        <f t="shared" si="2"/>
        <v>670.5</v>
      </c>
    </row>
    <row r="65" spans="1:8" x14ac:dyDescent="0.25">
      <c r="A65" s="7" t="s">
        <v>51</v>
      </c>
      <c r="C65" s="30"/>
      <c r="E65" s="30">
        <f>+E8-E64</f>
        <v>594.49999999999977</v>
      </c>
      <c r="G65" s="12">
        <f>+G8-G64</f>
        <v>0</v>
      </c>
      <c r="H65" s="12">
        <f t="shared" si="2"/>
        <v>594.5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16.54</v>
      </c>
      <c r="D68" s="14">
        <v>1</v>
      </c>
      <c r="E68" s="30">
        <f>ROUND(C68*D68,2)</f>
        <v>16.54</v>
      </c>
      <c r="F68" s="16">
        <v>0</v>
      </c>
      <c r="G68" s="30">
        <f>ROUND(E68*F68,2)</f>
        <v>0</v>
      </c>
      <c r="H68" s="30">
        <f t="shared" ref="H68:H75" si="3">ROUND(E68-G68,2)</f>
        <v>16.54</v>
      </c>
    </row>
    <row r="69" spans="1:8" x14ac:dyDescent="0.25">
      <c r="A69" s="14" t="s">
        <v>38</v>
      </c>
      <c r="B69" s="14" t="s">
        <v>48</v>
      </c>
      <c r="C69" s="15">
        <v>25.77</v>
      </c>
      <c r="D69" s="14">
        <v>1</v>
      </c>
      <c r="E69" s="30">
        <f>ROUND(C69*D69,2)</f>
        <v>25.77</v>
      </c>
      <c r="F69" s="16">
        <v>0</v>
      </c>
      <c r="G69" s="30">
        <f>ROUND(E69*F69,2)</f>
        <v>0</v>
      </c>
      <c r="H69" s="30">
        <f t="shared" si="3"/>
        <v>25.77</v>
      </c>
    </row>
    <row r="70" spans="1:8" x14ac:dyDescent="0.25">
      <c r="A70" s="14" t="s">
        <v>135</v>
      </c>
      <c r="B70" s="14" t="s">
        <v>48</v>
      </c>
      <c r="C70" s="15">
        <v>15.26</v>
      </c>
      <c r="D70" s="14">
        <v>1</v>
      </c>
      <c r="E70" s="30">
        <f>ROUND(C70*D70,2)</f>
        <v>15.26</v>
      </c>
      <c r="F70" s="16">
        <v>0</v>
      </c>
      <c r="G70" s="30">
        <f>ROUND(E70*F70,2)</f>
        <v>0</v>
      </c>
      <c r="H70" s="30">
        <f t="shared" si="3"/>
        <v>15.26</v>
      </c>
    </row>
    <row r="71" spans="1:8" x14ac:dyDescent="0.25">
      <c r="A71" s="14" t="s">
        <v>91</v>
      </c>
      <c r="B71" s="14" t="s">
        <v>48</v>
      </c>
      <c r="C71" s="15">
        <v>1.26</v>
      </c>
      <c r="D71" s="14">
        <v>1</v>
      </c>
      <c r="E71" s="30">
        <f>ROUND(C71*D71,2)</f>
        <v>1.26</v>
      </c>
      <c r="F71" s="16">
        <v>0</v>
      </c>
      <c r="G71" s="30">
        <f>ROUND(E71*F71,2)</f>
        <v>0</v>
      </c>
      <c r="H71" s="30">
        <f t="shared" si="3"/>
        <v>1.26</v>
      </c>
    </row>
    <row r="72" spans="1:8" x14ac:dyDescent="0.25">
      <c r="A72" s="9" t="s">
        <v>164</v>
      </c>
      <c r="B72" s="9" t="s">
        <v>48</v>
      </c>
      <c r="C72" s="10">
        <v>68.7</v>
      </c>
      <c r="D72" s="9">
        <v>1</v>
      </c>
      <c r="E72" s="28">
        <f>ROUND(C72*D72,2)</f>
        <v>68.7</v>
      </c>
      <c r="F72" s="11">
        <v>0</v>
      </c>
      <c r="G72" s="28">
        <f>ROUND(E72*F72,2)</f>
        <v>0</v>
      </c>
      <c r="H72" s="28">
        <f t="shared" si="3"/>
        <v>68.7</v>
      </c>
    </row>
    <row r="73" spans="1:8" x14ac:dyDescent="0.25">
      <c r="A73" s="7" t="s">
        <v>53</v>
      </c>
      <c r="C73" s="30"/>
      <c r="E73" s="30">
        <f>SUM(E68:E72)</f>
        <v>127.53</v>
      </c>
      <c r="G73" s="12">
        <f>SUM(G68:G72)</f>
        <v>0</v>
      </c>
      <c r="H73" s="12">
        <f t="shared" si="3"/>
        <v>127.53</v>
      </c>
    </row>
    <row r="74" spans="1:8" x14ac:dyDescent="0.25">
      <c r="A74" s="7" t="s">
        <v>54</v>
      </c>
      <c r="C74" s="30"/>
      <c r="E74" s="30">
        <f>+E64+E73</f>
        <v>798.0300000000002</v>
      </c>
      <c r="G74" s="12">
        <f>+G64+G73</f>
        <v>0</v>
      </c>
      <c r="H74" s="12">
        <f t="shared" si="3"/>
        <v>798.03</v>
      </c>
    </row>
    <row r="75" spans="1:8" x14ac:dyDescent="0.25">
      <c r="A75" s="7" t="s">
        <v>55</v>
      </c>
      <c r="C75" s="30"/>
      <c r="E75" s="30">
        <f>+E8-E74</f>
        <v>466.9699999999998</v>
      </c>
      <c r="G75" s="12">
        <f>+G8-G74</f>
        <v>0</v>
      </c>
      <c r="H75" s="12">
        <f t="shared" si="3"/>
        <v>466.97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403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5" x14ac:dyDescent="0.25">
      <c r="A99" s="7" t="s">
        <v>50</v>
      </c>
      <c r="E99" s="34">
        <f>VLOOKUP(A99,$A$1:$H$98,5,FALSE)</f>
        <v>670.50000000000023</v>
      </c>
    </row>
    <row r="100" spans="1:5" x14ac:dyDescent="0.25">
      <c r="A100" s="7" t="s">
        <v>301</v>
      </c>
      <c r="E100" s="34">
        <f>VLOOKUP(A100,$A$1:$H$98,5,FALSE)</f>
        <v>127.53</v>
      </c>
    </row>
    <row r="101" spans="1:5" x14ac:dyDescent="0.25">
      <c r="A101" s="7" t="s">
        <v>302</v>
      </c>
      <c r="E101" s="34">
        <f t="shared" ref="E101:E102" si="4">VLOOKUP(A101,$A$1:$H$98,5,FALSE)</f>
        <v>798.0300000000002</v>
      </c>
    </row>
    <row r="102" spans="1:5" x14ac:dyDescent="0.25">
      <c r="A102" s="7" t="s">
        <v>55</v>
      </c>
      <c r="E102" s="34">
        <f t="shared" si="4"/>
        <v>466.9699999999998</v>
      </c>
    </row>
    <row r="104" spans="1:5" x14ac:dyDescent="0.25">
      <c r="A104" s="39" t="s">
        <v>263</v>
      </c>
      <c r="D104" s="39" t="s">
        <v>264</v>
      </c>
    </row>
    <row r="105" spans="1:5" x14ac:dyDescent="0.25">
      <c r="B105" s="34">
        <f>E102</f>
        <v>466.9699999999998</v>
      </c>
      <c r="E105" s="34">
        <f>E102</f>
        <v>466.9699999999998</v>
      </c>
    </row>
    <row r="106" spans="1:5" x14ac:dyDescent="0.25">
      <c r="A106">
        <f>A107-Calculator!$B$15</f>
        <v>205</v>
      </c>
      <c r="B106">
        <f t="dataTable" ref="B106:B112" dt2D="0" dtr="0" r1="D7"/>
        <v>384.16999999999985</v>
      </c>
      <c r="D106">
        <f>D107-Calculator!$B$27</f>
        <v>145</v>
      </c>
      <c r="E106">
        <f t="dataTable" ref="E106:E112" dt2D="0" dtr="0" r1="D7" ca="1"/>
        <v>52.9699999999998</v>
      </c>
    </row>
    <row r="107" spans="1:5" x14ac:dyDescent="0.25">
      <c r="A107">
        <f>A108-Calculator!$B$15</f>
        <v>210</v>
      </c>
      <c r="B107">
        <v>411.76999999999987</v>
      </c>
      <c r="D107">
        <f>D108-Calculator!$B$27</f>
        <v>150</v>
      </c>
      <c r="E107">
        <v>80.569999999999823</v>
      </c>
    </row>
    <row r="108" spans="1:5" x14ac:dyDescent="0.25">
      <c r="A108">
        <f>A109-Calculator!$B$15</f>
        <v>215</v>
      </c>
      <c r="B108">
        <v>439.36999999999989</v>
      </c>
      <c r="D108">
        <f>D109-Calculator!$B$27</f>
        <v>155</v>
      </c>
      <c r="E108">
        <v>108.16999999999985</v>
      </c>
    </row>
    <row r="109" spans="1:5" x14ac:dyDescent="0.25">
      <c r="A109">
        <f>Calculator!B10</f>
        <v>220</v>
      </c>
      <c r="B109">
        <v>466.9699999999998</v>
      </c>
      <c r="D109">
        <f>Calculator!B22</f>
        <v>160</v>
      </c>
      <c r="E109">
        <v>135.76999999999987</v>
      </c>
    </row>
    <row r="110" spans="1:5" x14ac:dyDescent="0.25">
      <c r="A110">
        <f>A109+Calculator!$B$15</f>
        <v>225</v>
      </c>
      <c r="B110">
        <v>494.56999999999982</v>
      </c>
      <c r="D110">
        <f>D109+Calculator!$B$27</f>
        <v>165</v>
      </c>
      <c r="E110">
        <v>163.36999999999989</v>
      </c>
    </row>
    <row r="111" spans="1:5" x14ac:dyDescent="0.25">
      <c r="A111">
        <f>A110+Calculator!$B$15</f>
        <v>230</v>
      </c>
      <c r="B111">
        <v>522.16999999999985</v>
      </c>
      <c r="D111">
        <f>D110+Calculator!$B$27</f>
        <v>170</v>
      </c>
      <c r="E111">
        <v>190.9699999999998</v>
      </c>
    </row>
    <row r="112" spans="1:5" x14ac:dyDescent="0.25">
      <c r="A112">
        <f>A111+Calculator!$B$15</f>
        <v>235</v>
      </c>
      <c r="B112">
        <v>549.76999999999987</v>
      </c>
      <c r="D112">
        <f>D111+Calculator!$B$27</f>
        <v>175</v>
      </c>
      <c r="E112">
        <v>218.56999999999982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2E0A-ED36-4C3B-81B8-5D8231CF6F9D}">
  <dimension ref="A1:H112"/>
  <sheetViews>
    <sheetView workbookViewId="0">
      <selection activeCell="I2" sqref="I2"/>
    </sheetView>
  </sheetViews>
  <sheetFormatPr defaultRowHeight="15" x14ac:dyDescent="0.25"/>
  <cols>
    <col min="1" max="1" width="22" customWidth="1"/>
    <col min="4" max="4" width="10.28515625" bestFit="1" customWidth="1"/>
    <col min="5" max="5" width="14.5703125" bestFit="1" customWidth="1"/>
  </cols>
  <sheetData>
    <row r="1" spans="1:8" x14ac:dyDescent="0.25">
      <c r="A1" s="59" t="s">
        <v>221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402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1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0" t="s">
        <v>7</v>
      </c>
      <c r="G5" s="50" t="s">
        <v>8</v>
      </c>
      <c r="H5" s="50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125</v>
      </c>
      <c r="C7" s="49">
        <f>IF(Calculator!B7="Corn",Calculator!B13,IF(Calculator!B19="Corn",Calculator!B25,5.17))</f>
        <v>5.75</v>
      </c>
      <c r="D7" s="52">
        <f>IF(Calculator!B7="Corn",Calculator!B10,IF(Calculator!B19="Corn",Calculator!B22,170))</f>
        <v>220</v>
      </c>
      <c r="E7" s="28">
        <f>ROUND(C7*D7,2)</f>
        <v>1265</v>
      </c>
      <c r="F7" s="11">
        <v>0</v>
      </c>
      <c r="G7" s="28">
        <f>ROUND(E7*F7,2)</f>
        <v>0</v>
      </c>
      <c r="H7" s="28">
        <f>ROUND(E7-G7,2)</f>
        <v>1265</v>
      </c>
    </row>
    <row r="8" spans="1:8" x14ac:dyDescent="0.25">
      <c r="A8" s="7" t="s">
        <v>11</v>
      </c>
      <c r="C8" s="30"/>
      <c r="E8" s="30">
        <f>SUM(E7:E7)</f>
        <v>1265</v>
      </c>
      <c r="G8" s="12">
        <f>SUM(G7:G7)</f>
        <v>0</v>
      </c>
      <c r="H8" s="12">
        <f>ROUND(E8-G8,2)</f>
        <v>1265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</v>
      </c>
      <c r="D12" s="14">
        <v>1</v>
      </c>
      <c r="E12" s="30">
        <f>ROUND(C12*D12,2)</f>
        <v>7</v>
      </c>
      <c r="F12" s="16">
        <v>0</v>
      </c>
      <c r="G12" s="30">
        <f>ROUND(E12*F12,2)</f>
        <v>0</v>
      </c>
      <c r="H12" s="30">
        <f>ROUND(E12-G12,2)</f>
        <v>7</v>
      </c>
    </row>
    <row r="13" spans="1:8" x14ac:dyDescent="0.25">
      <c r="A13" s="14" t="s">
        <v>57</v>
      </c>
      <c r="B13" s="14" t="s">
        <v>16</v>
      </c>
      <c r="C13" s="15">
        <v>5.6</v>
      </c>
      <c r="D13" s="14">
        <v>1.2</v>
      </c>
      <c r="E13" s="30">
        <f>ROUND(C13*D13,2)</f>
        <v>6.72</v>
      </c>
      <c r="F13" s="16">
        <v>0</v>
      </c>
      <c r="G13" s="30">
        <f>ROUND(E13*F13,2)</f>
        <v>0</v>
      </c>
      <c r="H13" s="30">
        <f>ROUND(E13-G13,2)</f>
        <v>6.72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126</v>
      </c>
      <c r="B15" s="14" t="s">
        <v>21</v>
      </c>
      <c r="C15" s="15">
        <v>27.75</v>
      </c>
      <c r="D15" s="14">
        <v>1.63</v>
      </c>
      <c r="E15" s="30">
        <f>ROUND(C15*D15,2)</f>
        <v>45.23</v>
      </c>
      <c r="F15" s="16">
        <v>0</v>
      </c>
      <c r="G15" s="30">
        <f>ROUND(E15*F15,2)</f>
        <v>0</v>
      </c>
      <c r="H15" s="30">
        <f>ROUND(E15-G15,2)</f>
        <v>45.23</v>
      </c>
    </row>
    <row r="16" spans="1:8" x14ac:dyDescent="0.25">
      <c r="A16" s="14" t="s">
        <v>22</v>
      </c>
      <c r="B16" s="14" t="s">
        <v>21</v>
      </c>
      <c r="C16" s="15">
        <v>26.3</v>
      </c>
      <c r="D16" s="14">
        <v>1.25</v>
      </c>
      <c r="E16" s="30">
        <f>ROUND(C16*D16,2)</f>
        <v>32.880000000000003</v>
      </c>
      <c r="F16" s="16">
        <v>0</v>
      </c>
      <c r="G16" s="30">
        <f>ROUND(E16*F16,2)</f>
        <v>0</v>
      </c>
      <c r="H16" s="30">
        <f>ROUND(E16-G16,2)</f>
        <v>32.880000000000003</v>
      </c>
    </row>
    <row r="17" spans="1:8" x14ac:dyDescent="0.25">
      <c r="A17" s="14" t="s">
        <v>127</v>
      </c>
      <c r="B17" s="14" t="s">
        <v>19</v>
      </c>
      <c r="C17" s="15">
        <v>2.0499999999999998</v>
      </c>
      <c r="D17" s="14">
        <v>56.026299999999999</v>
      </c>
      <c r="E17" s="30">
        <f>ROUND(C17*D17,2)</f>
        <v>114.85</v>
      </c>
      <c r="F17" s="16">
        <v>0</v>
      </c>
      <c r="G17" s="30">
        <f>ROUND(E17*F17,2)</f>
        <v>0</v>
      </c>
      <c r="H17" s="30">
        <f>ROUND(E17-G17,2)</f>
        <v>114.85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25</v>
      </c>
      <c r="B19" s="14" t="s">
        <v>18</v>
      </c>
      <c r="C19" s="15">
        <v>0.11</v>
      </c>
      <c r="D19" s="14">
        <v>32</v>
      </c>
      <c r="E19" s="30">
        <f>ROUND(C19*D19,2)</f>
        <v>3.52</v>
      </c>
      <c r="F19" s="16">
        <v>0</v>
      </c>
      <c r="G19" s="30">
        <f>ROUND(E19*F19,2)</f>
        <v>0</v>
      </c>
      <c r="H19" s="30">
        <f>ROUND(E19-G19,2)</f>
        <v>3.52</v>
      </c>
    </row>
    <row r="20" spans="1:8" x14ac:dyDescent="0.25">
      <c r="A20" s="14" t="s">
        <v>59</v>
      </c>
      <c r="B20" s="14" t="s">
        <v>26</v>
      </c>
      <c r="C20" s="15">
        <v>11</v>
      </c>
      <c r="D20" s="14">
        <v>0.5</v>
      </c>
      <c r="E20" s="30">
        <f>ROUND(C20*D20,2)</f>
        <v>5.5</v>
      </c>
      <c r="F20" s="16">
        <v>0</v>
      </c>
      <c r="G20" s="30">
        <f>ROUND(E20*F20,2)</f>
        <v>0</v>
      </c>
      <c r="H20" s="30">
        <f>ROUND(E20-G20,2)</f>
        <v>5.5</v>
      </c>
    </row>
    <row r="21" spans="1:8" x14ac:dyDescent="0.25">
      <c r="A21" s="14" t="s">
        <v>104</v>
      </c>
      <c r="B21" s="14" t="s">
        <v>26</v>
      </c>
      <c r="C21" s="15">
        <v>12.73</v>
      </c>
      <c r="D21" s="14">
        <v>1</v>
      </c>
      <c r="E21" s="30">
        <f>ROUND(C21*D21,2)</f>
        <v>12.73</v>
      </c>
      <c r="F21" s="16">
        <v>0</v>
      </c>
      <c r="G21" s="30">
        <f>ROUND(E21*F21,2)</f>
        <v>0</v>
      </c>
      <c r="H21" s="30">
        <f>ROUND(E21-G21,2)</f>
        <v>12.73</v>
      </c>
    </row>
    <row r="22" spans="1:8" x14ac:dyDescent="0.25">
      <c r="A22" s="14" t="s">
        <v>128</v>
      </c>
      <c r="B22" s="14" t="s">
        <v>26</v>
      </c>
      <c r="C22" s="15">
        <v>1.67</v>
      </c>
      <c r="D22" s="14">
        <v>4</v>
      </c>
      <c r="E22" s="30">
        <f>ROUND(C22*D22,2)</f>
        <v>6.68</v>
      </c>
      <c r="F22" s="16">
        <v>0</v>
      </c>
      <c r="G22" s="30">
        <f>ROUND(E22*F22,2)</f>
        <v>0</v>
      </c>
      <c r="H22" s="30">
        <f>ROUND(E22-G22,2)</f>
        <v>6.68</v>
      </c>
    </row>
    <row r="23" spans="1:8" x14ac:dyDescent="0.25">
      <c r="A23" s="14" t="s">
        <v>129</v>
      </c>
      <c r="B23" s="14" t="s">
        <v>26</v>
      </c>
      <c r="C23" s="15">
        <v>5.82</v>
      </c>
      <c r="D23" s="14">
        <v>3.6</v>
      </c>
      <c r="E23" s="30">
        <f>ROUND(C23*D23,2)</f>
        <v>20.95</v>
      </c>
      <c r="F23" s="16">
        <v>0</v>
      </c>
      <c r="G23" s="30">
        <f>ROUND(E23*F23,2)</f>
        <v>0</v>
      </c>
      <c r="H23" s="30">
        <f>ROUND(E23-G23,2)</f>
        <v>20.95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110</v>
      </c>
      <c r="B25" s="14" t="s">
        <v>18</v>
      </c>
      <c r="C25" s="15">
        <v>0.86</v>
      </c>
      <c r="D25" s="14">
        <v>1.2804</v>
      </c>
      <c r="E25" s="30">
        <f>ROUND(C25*D25,2)</f>
        <v>1.1000000000000001</v>
      </c>
      <c r="F25" s="16">
        <v>0</v>
      </c>
      <c r="G25" s="30">
        <f>ROUND(E25*F25,2)</f>
        <v>0</v>
      </c>
      <c r="H25" s="30">
        <f>ROUND(E25-G25,2)</f>
        <v>1.1000000000000001</v>
      </c>
    </row>
    <row r="26" spans="1:8" x14ac:dyDescent="0.25">
      <c r="A26" s="14" t="s">
        <v>130</v>
      </c>
      <c r="B26" s="14" t="s">
        <v>18</v>
      </c>
      <c r="C26" s="15">
        <v>1.91</v>
      </c>
      <c r="D26" s="14">
        <v>4</v>
      </c>
      <c r="E26" s="30">
        <f>ROUND(C26*D26,2)</f>
        <v>7.64</v>
      </c>
      <c r="F26" s="16">
        <v>0</v>
      </c>
      <c r="G26" s="30">
        <f>ROUND(E26*F26,2)</f>
        <v>0</v>
      </c>
      <c r="H26" s="30">
        <f>ROUND(E26-G26,2)</f>
        <v>7.64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131</v>
      </c>
      <c r="B28" s="14" t="s">
        <v>60</v>
      </c>
      <c r="C28" s="15">
        <v>3.25</v>
      </c>
      <c r="D28" s="14">
        <v>28</v>
      </c>
      <c r="E28" s="30">
        <f>ROUND(C28*D28,2)</f>
        <v>91</v>
      </c>
      <c r="F28" s="16">
        <v>0</v>
      </c>
      <c r="G28" s="30">
        <f>ROUND(E28*F28,2)</f>
        <v>0</v>
      </c>
      <c r="H28" s="30">
        <f>ROUND(E28-G28,2)</f>
        <v>91</v>
      </c>
    </row>
    <row r="29" spans="1:8" x14ac:dyDescent="0.25">
      <c r="A29" s="13" t="s">
        <v>61</v>
      </c>
      <c r="C29" s="30"/>
      <c r="E29" s="30"/>
    </row>
    <row r="30" spans="1:8" x14ac:dyDescent="0.25">
      <c r="A30" s="14" t="s">
        <v>62</v>
      </c>
      <c r="B30" s="14" t="s">
        <v>48</v>
      </c>
      <c r="C30" s="15">
        <v>7.5</v>
      </c>
      <c r="D30" s="14">
        <v>1</v>
      </c>
      <c r="E30" s="30">
        <f>ROUND(C30*D30,2)</f>
        <v>7.5</v>
      </c>
      <c r="F30" s="16">
        <v>0</v>
      </c>
      <c r="G30" s="30">
        <f>ROUND(E30*F30,2)</f>
        <v>0</v>
      </c>
      <c r="H30" s="30">
        <f>ROUND(E30-G30,2)</f>
        <v>7.5</v>
      </c>
    </row>
    <row r="31" spans="1:8" x14ac:dyDescent="0.25">
      <c r="A31" s="13" t="s">
        <v>132</v>
      </c>
      <c r="C31" s="30"/>
      <c r="E31" s="30"/>
    </row>
    <row r="32" spans="1:8" x14ac:dyDescent="0.25">
      <c r="A32" s="14" t="s">
        <v>133</v>
      </c>
      <c r="B32" s="14" t="s">
        <v>125</v>
      </c>
      <c r="C32" s="15">
        <v>0.23</v>
      </c>
      <c r="D32" s="14">
        <f>D7</f>
        <v>220</v>
      </c>
      <c r="E32" s="30">
        <f>ROUND(C32*D32,2)</f>
        <v>50.6</v>
      </c>
      <c r="F32" s="16">
        <v>0</v>
      </c>
      <c r="G32" s="30">
        <f>ROUND(E32*F32,2)</f>
        <v>0</v>
      </c>
      <c r="H32" s="30">
        <f>ROUND(E32-G32,2)</f>
        <v>50.6</v>
      </c>
    </row>
    <row r="33" spans="1:8" x14ac:dyDescent="0.25">
      <c r="A33" s="13" t="s">
        <v>34</v>
      </c>
      <c r="C33" s="30"/>
      <c r="E33" s="30"/>
    </row>
    <row r="34" spans="1:8" x14ac:dyDescent="0.25">
      <c r="A34" s="14" t="s">
        <v>35</v>
      </c>
      <c r="B34" s="14" t="s">
        <v>36</v>
      </c>
      <c r="C34" s="15">
        <v>59</v>
      </c>
      <c r="D34" s="14">
        <v>0.66600000000000004</v>
      </c>
      <c r="E34" s="30">
        <f>ROUND(C34*D34,2)</f>
        <v>39.29</v>
      </c>
      <c r="F34" s="16">
        <v>0</v>
      </c>
      <c r="G34" s="30">
        <f>ROUND(E34*F34,2)</f>
        <v>0</v>
      </c>
      <c r="H34" s="30">
        <f>ROUND(E34-G34,2)</f>
        <v>39.29</v>
      </c>
    </row>
    <row r="35" spans="1:8" x14ac:dyDescent="0.25">
      <c r="A35" s="13" t="s">
        <v>116</v>
      </c>
      <c r="C35" s="30"/>
      <c r="E35" s="30"/>
    </row>
    <row r="36" spans="1:8" x14ac:dyDescent="0.25">
      <c r="A36" s="14" t="s">
        <v>134</v>
      </c>
      <c r="B36" s="14" t="s">
        <v>48</v>
      </c>
      <c r="C36" s="15">
        <v>6</v>
      </c>
      <c r="D36" s="14">
        <v>1</v>
      </c>
      <c r="E36" s="30">
        <f>ROUND(C36*D36,2)</f>
        <v>6</v>
      </c>
      <c r="F36" s="16">
        <v>0</v>
      </c>
      <c r="G36" s="30">
        <f>ROUND(E36*F36,2)</f>
        <v>0</v>
      </c>
      <c r="H36" s="30">
        <f>ROUND(E36-G36,2)</f>
        <v>6</v>
      </c>
    </row>
    <row r="37" spans="1:8" x14ac:dyDescent="0.25">
      <c r="A37" s="13" t="s">
        <v>118</v>
      </c>
      <c r="C37" s="30"/>
      <c r="E37" s="30"/>
    </row>
    <row r="38" spans="1:8" x14ac:dyDescent="0.25">
      <c r="A38" s="14" t="s">
        <v>119</v>
      </c>
      <c r="B38" s="14" t="s">
        <v>48</v>
      </c>
      <c r="C38" s="15">
        <v>10</v>
      </c>
      <c r="D38" s="14">
        <v>0.33300000000000002</v>
      </c>
      <c r="E38" s="30">
        <f>ROUND(C38*D38,2)</f>
        <v>3.33</v>
      </c>
      <c r="F38" s="16">
        <v>0</v>
      </c>
      <c r="G38" s="30">
        <f>ROUND(E38*F38,2)</f>
        <v>0</v>
      </c>
      <c r="H38" s="30">
        <f>ROUND(E38-G38,2)</f>
        <v>3.33</v>
      </c>
    </row>
    <row r="39" spans="1:8" x14ac:dyDescent="0.25">
      <c r="A39" s="13" t="s">
        <v>37</v>
      </c>
      <c r="C39" s="30"/>
      <c r="E39" s="30"/>
    </row>
    <row r="40" spans="1:8" x14ac:dyDescent="0.25">
      <c r="A40" s="14" t="s">
        <v>38</v>
      </c>
      <c r="B40" s="14" t="s">
        <v>39</v>
      </c>
      <c r="C40" s="15">
        <v>15.27</v>
      </c>
      <c r="D40" s="14">
        <v>0.42949999999999999</v>
      </c>
      <c r="E40" s="30">
        <f>ROUND(C40*D40,2)</f>
        <v>6.56</v>
      </c>
      <c r="F40" s="16">
        <v>0</v>
      </c>
      <c r="G40" s="30">
        <f>ROUND(E40*F40,2)</f>
        <v>0</v>
      </c>
      <c r="H40" s="30">
        <f>ROUND(E40-G40,2)</f>
        <v>6.56</v>
      </c>
    </row>
    <row r="41" spans="1:8" x14ac:dyDescent="0.25">
      <c r="A41" s="14" t="s">
        <v>135</v>
      </c>
      <c r="B41" s="14" t="s">
        <v>39</v>
      </c>
      <c r="C41" s="15">
        <v>15.27</v>
      </c>
      <c r="D41" s="14">
        <v>0.12770000000000001</v>
      </c>
      <c r="E41" s="30">
        <f>ROUND(C41*D41,2)</f>
        <v>1.95</v>
      </c>
      <c r="F41" s="16">
        <v>0</v>
      </c>
      <c r="G41" s="30">
        <f>ROUND(E41*F41,2)</f>
        <v>0</v>
      </c>
      <c r="H41" s="30">
        <f>ROUND(E41-G41,2)</f>
        <v>1.95</v>
      </c>
    </row>
    <row r="42" spans="1:8" x14ac:dyDescent="0.25">
      <c r="A42" s="14" t="s">
        <v>91</v>
      </c>
      <c r="B42" s="14" t="s">
        <v>39</v>
      </c>
      <c r="C42" s="15">
        <v>15.27</v>
      </c>
      <c r="D42" s="14">
        <v>1.7600000000000001E-2</v>
      </c>
      <c r="E42" s="30">
        <f>ROUND(C42*D42,2)</f>
        <v>0.27</v>
      </c>
      <c r="F42" s="16">
        <v>0</v>
      </c>
      <c r="G42" s="30">
        <f>ROUND(E42*F42,2)</f>
        <v>0</v>
      </c>
      <c r="H42" s="30">
        <f>ROUND(E42-G42,2)</f>
        <v>0.27</v>
      </c>
    </row>
    <row r="43" spans="1:8" x14ac:dyDescent="0.25">
      <c r="A43" s="13" t="s">
        <v>43</v>
      </c>
      <c r="C43" s="30"/>
      <c r="E43" s="30"/>
    </row>
    <row r="44" spans="1:8" x14ac:dyDescent="0.25">
      <c r="A44" s="14" t="s">
        <v>42</v>
      </c>
      <c r="B44" s="14" t="s">
        <v>39</v>
      </c>
      <c r="C44" s="15">
        <v>9.06</v>
      </c>
      <c r="D44" s="14">
        <v>0.14419999999999999</v>
      </c>
      <c r="E44" s="30">
        <f>ROUND(C44*D44,2)</f>
        <v>1.31</v>
      </c>
      <c r="F44" s="16">
        <v>0</v>
      </c>
      <c r="G44" s="30">
        <f>ROUND(E44*F44,2)</f>
        <v>0</v>
      </c>
      <c r="H44" s="30">
        <f>ROUND(E44-G44,2)</f>
        <v>1.31</v>
      </c>
    </row>
    <row r="45" spans="1:8" x14ac:dyDescent="0.25">
      <c r="A45" s="14" t="s">
        <v>91</v>
      </c>
      <c r="B45" s="14" t="s">
        <v>39</v>
      </c>
      <c r="C45" s="15">
        <v>9.06</v>
      </c>
      <c r="D45" s="14">
        <v>8.8000000000000005E-3</v>
      </c>
      <c r="E45" s="30">
        <f>ROUND(C45*D45,2)</f>
        <v>0.08</v>
      </c>
      <c r="F45" s="16">
        <v>0</v>
      </c>
      <c r="G45" s="30">
        <f>ROUND(E45*F45,2)</f>
        <v>0</v>
      </c>
      <c r="H45" s="30">
        <f>ROUND(E45-G45,2)</f>
        <v>0.08</v>
      </c>
    </row>
    <row r="46" spans="1:8" x14ac:dyDescent="0.25">
      <c r="A46" s="14" t="s">
        <v>44</v>
      </c>
      <c r="B46" s="14" t="s">
        <v>39</v>
      </c>
      <c r="C46" s="15">
        <v>15.27</v>
      </c>
      <c r="D46" s="14">
        <v>0.51739999999999997</v>
      </c>
      <c r="E46" s="30">
        <f>ROUND(C46*D46,2)</f>
        <v>7.9</v>
      </c>
      <c r="F46" s="16">
        <v>0</v>
      </c>
      <c r="G46" s="30">
        <f>ROUND(E46*F46,2)</f>
        <v>0</v>
      </c>
      <c r="H46" s="30">
        <f>ROUND(E46-G46,2)</f>
        <v>7.9</v>
      </c>
    </row>
    <row r="47" spans="1:8" x14ac:dyDescent="0.25">
      <c r="A47" s="13" t="s">
        <v>45</v>
      </c>
      <c r="C47" s="30"/>
      <c r="E47" s="30"/>
    </row>
    <row r="48" spans="1:8" x14ac:dyDescent="0.25">
      <c r="A48" s="14" t="s">
        <v>38</v>
      </c>
      <c r="B48" s="14" t="s">
        <v>19</v>
      </c>
      <c r="C48" s="15">
        <v>2.36</v>
      </c>
      <c r="D48" s="14">
        <v>4.9741999999999997</v>
      </c>
      <c r="E48" s="30">
        <f>ROUND(C48*D48,2)</f>
        <v>11.74</v>
      </c>
      <c r="F48" s="16">
        <v>0</v>
      </c>
      <c r="G48" s="30">
        <f>ROUND(E48*F48,2)</f>
        <v>0</v>
      </c>
      <c r="H48" s="30">
        <f>ROUND(E48-G48,2)</f>
        <v>11.74</v>
      </c>
    </row>
    <row r="49" spans="1:8" x14ac:dyDescent="0.25">
      <c r="A49" s="14" t="s">
        <v>135</v>
      </c>
      <c r="B49" s="14" t="s">
        <v>19</v>
      </c>
      <c r="C49" s="15">
        <v>2.36</v>
      </c>
      <c r="D49" s="14">
        <v>1.742</v>
      </c>
      <c r="E49" s="30">
        <f>ROUND(C49*D49,2)</f>
        <v>4.1100000000000003</v>
      </c>
      <c r="F49" s="16">
        <v>0</v>
      </c>
      <c r="G49" s="30">
        <f>ROUND(E49*F49,2)</f>
        <v>0</v>
      </c>
      <c r="H49" s="30">
        <f>ROUND(E49-G49,2)</f>
        <v>4.1100000000000003</v>
      </c>
    </row>
    <row r="50" spans="1:8" x14ac:dyDescent="0.25">
      <c r="A50" s="14" t="s">
        <v>91</v>
      </c>
      <c r="B50" s="14" t="s">
        <v>19</v>
      </c>
      <c r="C50" s="15">
        <v>2.36</v>
      </c>
      <c r="D50" s="14">
        <v>0.15870000000000001</v>
      </c>
      <c r="E50" s="30">
        <f>ROUND(C50*D50,2)</f>
        <v>0.37</v>
      </c>
      <c r="F50" s="16">
        <v>0</v>
      </c>
      <c r="G50" s="30">
        <f>ROUND(E50*F50,2)</f>
        <v>0</v>
      </c>
      <c r="H50" s="30">
        <f>ROUND(E50-G50,2)</f>
        <v>0.37</v>
      </c>
    </row>
    <row r="51" spans="1:8" x14ac:dyDescent="0.25">
      <c r="A51" s="13" t="s">
        <v>47</v>
      </c>
      <c r="C51" s="30"/>
      <c r="E51" s="30"/>
    </row>
    <row r="52" spans="1:8" x14ac:dyDescent="0.25">
      <c r="A52" s="14" t="s">
        <v>42</v>
      </c>
      <c r="B52" s="14" t="s">
        <v>48</v>
      </c>
      <c r="C52" s="15">
        <v>10.07</v>
      </c>
      <c r="D52" s="14">
        <v>1</v>
      </c>
      <c r="E52" s="30">
        <f>ROUND(C52*D52,2)</f>
        <v>10.07</v>
      </c>
      <c r="F52" s="16">
        <v>0</v>
      </c>
      <c r="G52" s="30">
        <f>ROUND(E52*F52,2)</f>
        <v>0</v>
      </c>
      <c r="H52" s="30">
        <f t="shared" ref="H52:H58" si="0">ROUND(E52-G52,2)</f>
        <v>10.07</v>
      </c>
    </row>
    <row r="53" spans="1:8" x14ac:dyDescent="0.25">
      <c r="A53" s="14" t="s">
        <v>38</v>
      </c>
      <c r="B53" s="14" t="s">
        <v>48</v>
      </c>
      <c r="C53" s="15">
        <v>3.34</v>
      </c>
      <c r="D53" s="14">
        <v>1</v>
      </c>
      <c r="E53" s="30">
        <f>ROUND(C53*D53,2)</f>
        <v>3.34</v>
      </c>
      <c r="F53" s="16">
        <v>0</v>
      </c>
      <c r="G53" s="30">
        <f>ROUND(E53*F53,2)</f>
        <v>0</v>
      </c>
      <c r="H53" s="30">
        <f t="shared" si="0"/>
        <v>3.34</v>
      </c>
    </row>
    <row r="54" spans="1:8" x14ac:dyDescent="0.25">
      <c r="A54" s="14" t="s">
        <v>135</v>
      </c>
      <c r="B54" s="14" t="s">
        <v>48</v>
      </c>
      <c r="C54" s="15">
        <v>5.2</v>
      </c>
      <c r="D54" s="14">
        <v>1</v>
      </c>
      <c r="E54" s="30">
        <f>ROUND(C54*D54,2)</f>
        <v>5.2</v>
      </c>
      <c r="F54" s="16">
        <v>0</v>
      </c>
      <c r="G54" s="30">
        <f>ROUND(E54*F54,2)</f>
        <v>0</v>
      </c>
      <c r="H54" s="30">
        <f t="shared" si="0"/>
        <v>5.2</v>
      </c>
    </row>
    <row r="55" spans="1:8" x14ac:dyDescent="0.25">
      <c r="A55" s="14" t="s">
        <v>91</v>
      </c>
      <c r="B55" s="14" t="s">
        <v>48</v>
      </c>
      <c r="C55" s="15">
        <v>0.2</v>
      </c>
      <c r="D55" s="14">
        <v>1</v>
      </c>
      <c r="E55" s="30">
        <f>ROUND(C55*D55,2)</f>
        <v>0.2</v>
      </c>
      <c r="F55" s="16">
        <v>0</v>
      </c>
      <c r="G55" s="30">
        <f>ROUND(E55*F55,2)</f>
        <v>0</v>
      </c>
      <c r="H55" s="30">
        <f t="shared" si="0"/>
        <v>0.2</v>
      </c>
    </row>
    <row r="56" spans="1:8" x14ac:dyDescent="0.25">
      <c r="A56" s="9" t="s">
        <v>49</v>
      </c>
      <c r="B56" s="9" t="s">
        <v>48</v>
      </c>
      <c r="C56" s="10">
        <v>10.38</v>
      </c>
      <c r="D56" s="9">
        <v>1</v>
      </c>
      <c r="E56" s="28">
        <f>ROUND(C56*D56,2)</f>
        <v>10.38</v>
      </c>
      <c r="F56" s="11">
        <v>0</v>
      </c>
      <c r="G56" s="28">
        <f>ROUND(E56*F56,2)</f>
        <v>0</v>
      </c>
      <c r="H56" s="28">
        <f t="shared" si="0"/>
        <v>10.38</v>
      </c>
    </row>
    <row r="57" spans="1:8" x14ac:dyDescent="0.25">
      <c r="A57" s="7" t="s">
        <v>50</v>
      </c>
      <c r="C57" s="30"/>
      <c r="E57" s="30">
        <f>SUM(E12:E56)</f>
        <v>526</v>
      </c>
      <c r="G57" s="12">
        <f>SUM(G12:G56)</f>
        <v>0</v>
      </c>
      <c r="H57" s="12">
        <f t="shared" si="0"/>
        <v>526</v>
      </c>
    </row>
    <row r="58" spans="1:8" x14ac:dyDescent="0.25">
      <c r="A58" s="7" t="s">
        <v>51</v>
      </c>
      <c r="C58" s="30"/>
      <c r="E58" s="30">
        <f>+E8-E57</f>
        <v>739</v>
      </c>
      <c r="G58" s="12">
        <f>+G8-G57</f>
        <v>0</v>
      </c>
      <c r="H58" s="12">
        <f t="shared" si="0"/>
        <v>739</v>
      </c>
    </row>
    <row r="59" spans="1:8" x14ac:dyDescent="0.25">
      <c r="A59" t="s">
        <v>12</v>
      </c>
      <c r="C59" s="30"/>
      <c r="E59" s="30"/>
    </row>
    <row r="60" spans="1:8" x14ac:dyDescent="0.25">
      <c r="A60" s="7" t="s">
        <v>52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13.89</v>
      </c>
      <c r="D61" s="14">
        <v>1</v>
      </c>
      <c r="E61" s="30">
        <f>ROUND(C61*D61,2)</f>
        <v>13.89</v>
      </c>
      <c r="F61" s="16">
        <v>0</v>
      </c>
      <c r="G61" s="30">
        <f>ROUND(E61*F61,2)</f>
        <v>0</v>
      </c>
      <c r="H61" s="30">
        <f t="shared" ref="H61:H67" si="1">ROUND(E61-G61,2)</f>
        <v>13.89</v>
      </c>
    </row>
    <row r="62" spans="1:8" x14ac:dyDescent="0.25">
      <c r="A62" s="14" t="s">
        <v>38</v>
      </c>
      <c r="B62" s="14" t="s">
        <v>48</v>
      </c>
      <c r="C62" s="15">
        <v>19.63</v>
      </c>
      <c r="D62" s="14">
        <v>1</v>
      </c>
      <c r="E62" s="30">
        <f>ROUND(C62*D62,2)</f>
        <v>19.63</v>
      </c>
      <c r="F62" s="16">
        <v>0</v>
      </c>
      <c r="G62" s="30">
        <f>ROUND(E62*F62,2)</f>
        <v>0</v>
      </c>
      <c r="H62" s="30">
        <f t="shared" si="1"/>
        <v>19.63</v>
      </c>
    </row>
    <row r="63" spans="1:8" x14ac:dyDescent="0.25">
      <c r="A63" s="14" t="s">
        <v>135</v>
      </c>
      <c r="B63" s="14" t="s">
        <v>48</v>
      </c>
      <c r="C63" s="15">
        <v>19.3</v>
      </c>
      <c r="D63" s="14">
        <v>1</v>
      </c>
      <c r="E63" s="30">
        <f>ROUND(C63*D63,2)</f>
        <v>19.3</v>
      </c>
      <c r="F63" s="16">
        <v>0</v>
      </c>
      <c r="G63" s="30">
        <f>ROUND(E63*F63,2)</f>
        <v>0</v>
      </c>
      <c r="H63" s="30">
        <f t="shared" si="1"/>
        <v>19.3</v>
      </c>
    </row>
    <row r="64" spans="1:8" x14ac:dyDescent="0.25">
      <c r="A64" s="9" t="s">
        <v>91</v>
      </c>
      <c r="B64" s="9" t="s">
        <v>48</v>
      </c>
      <c r="C64" s="10">
        <v>1.26</v>
      </c>
      <c r="D64" s="9">
        <v>1</v>
      </c>
      <c r="E64" s="28">
        <f>ROUND(C64*D64,2)</f>
        <v>1.26</v>
      </c>
      <c r="F64" s="11">
        <v>0</v>
      </c>
      <c r="G64" s="28">
        <f>ROUND(E64*F64,2)</f>
        <v>0</v>
      </c>
      <c r="H64" s="28">
        <f t="shared" si="1"/>
        <v>1.26</v>
      </c>
    </row>
    <row r="65" spans="1:8" x14ac:dyDescent="0.25">
      <c r="A65" s="7" t="s">
        <v>53</v>
      </c>
      <c r="C65" s="30"/>
      <c r="E65" s="30">
        <f>SUM(E61:E64)</f>
        <v>54.079999999999991</v>
      </c>
      <c r="G65" s="12">
        <f>SUM(G61:G64)</f>
        <v>0</v>
      </c>
      <c r="H65" s="12">
        <f t="shared" si="1"/>
        <v>54.08</v>
      </c>
    </row>
    <row r="66" spans="1:8" x14ac:dyDescent="0.25">
      <c r="A66" s="7" t="s">
        <v>54</v>
      </c>
      <c r="C66" s="30"/>
      <c r="E66" s="30">
        <f>+E57+E65</f>
        <v>580.08000000000004</v>
      </c>
      <c r="G66" s="12">
        <f>+G57+G65</f>
        <v>0</v>
      </c>
      <c r="H66" s="12">
        <f t="shared" si="1"/>
        <v>580.08000000000004</v>
      </c>
    </row>
    <row r="67" spans="1:8" x14ac:dyDescent="0.25">
      <c r="A67" s="7" t="s">
        <v>55</v>
      </c>
      <c r="C67" s="30"/>
      <c r="E67" s="30">
        <f>+E8-E66</f>
        <v>684.92</v>
      </c>
      <c r="G67" s="12">
        <f>+G8-G66</f>
        <v>0</v>
      </c>
      <c r="H67" s="12">
        <f t="shared" si="1"/>
        <v>684.92</v>
      </c>
    </row>
    <row r="68" spans="1:8" x14ac:dyDescent="0.25">
      <c r="A68" t="s">
        <v>120</v>
      </c>
      <c r="C68" s="30"/>
      <c r="E68" s="30"/>
    </row>
    <row r="69" spans="1:8" x14ac:dyDescent="0.25">
      <c r="A69" t="s">
        <v>403</v>
      </c>
      <c r="C69" s="30"/>
      <c r="E69" s="30"/>
    </row>
    <row r="70" spans="1:8" x14ac:dyDescent="0.25">
      <c r="C70" s="30"/>
      <c r="E70" s="30"/>
    </row>
    <row r="71" spans="1:8" x14ac:dyDescent="0.25">
      <c r="A71" s="7" t="s">
        <v>121</v>
      </c>
      <c r="C71" s="30"/>
      <c r="E71" s="30"/>
    </row>
    <row r="72" spans="1:8" x14ac:dyDescent="0.25">
      <c r="A72" s="7" t="s">
        <v>122</v>
      </c>
      <c r="C72" s="30"/>
      <c r="E72" s="30"/>
    </row>
    <row r="99" spans="1:5" x14ac:dyDescent="0.25">
      <c r="A99" s="7" t="s">
        <v>50</v>
      </c>
      <c r="E99" s="34">
        <f>VLOOKUP(A99,$A$1:$H$98,5,FALSE)</f>
        <v>526</v>
      </c>
    </row>
    <row r="100" spans="1:5" x14ac:dyDescent="0.25">
      <c r="A100" s="7" t="s">
        <v>301</v>
      </c>
      <c r="E100" s="34">
        <f>VLOOKUP(A100,$A$1:$H$98,5,FALSE)</f>
        <v>54.079999999999991</v>
      </c>
    </row>
    <row r="101" spans="1:5" x14ac:dyDescent="0.25">
      <c r="A101" s="7" t="s">
        <v>302</v>
      </c>
      <c r="E101" s="34">
        <f t="shared" ref="E101" si="2">VLOOKUP(A101,$A$1:$H$98,5,FALSE)</f>
        <v>580.08000000000004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684.92</v>
      </c>
    </row>
    <row r="104" spans="1:5" x14ac:dyDescent="0.25">
      <c r="A104" s="39" t="s">
        <v>263</v>
      </c>
      <c r="B104" s="40"/>
      <c r="C104" s="40"/>
      <c r="D104" s="39" t="s">
        <v>264</v>
      </c>
    </row>
    <row r="105" spans="1:5" x14ac:dyDescent="0.25">
      <c r="B105" s="34">
        <f>E102</f>
        <v>684.92</v>
      </c>
      <c r="E105" s="34">
        <f>E102</f>
        <v>684.92</v>
      </c>
    </row>
    <row r="106" spans="1:5" x14ac:dyDescent="0.25">
      <c r="A106">
        <f>A107-Calculator!$B$15</f>
        <v>205</v>
      </c>
      <c r="B106">
        <f t="dataTable" ref="B106:B112" dt2D="0" dtr="0" r1="D7"/>
        <v>602.12</v>
      </c>
      <c r="D106">
        <f>D107-Calculator!$B$27</f>
        <v>145</v>
      </c>
      <c r="E106">
        <f t="dataTable" ref="E106:E112" dt2D="0" dtr="0" r1="D7" ca="1"/>
        <v>270.92000000000007</v>
      </c>
    </row>
    <row r="107" spans="1:5" x14ac:dyDescent="0.25">
      <c r="A107">
        <f>A108-Calculator!$B$15</f>
        <v>210</v>
      </c>
      <c r="B107">
        <v>629.71999999999991</v>
      </c>
      <c r="D107">
        <f>D108-Calculator!$B$27</f>
        <v>150</v>
      </c>
      <c r="E107">
        <v>298.5200000000001</v>
      </c>
    </row>
    <row r="108" spans="1:5" x14ac:dyDescent="0.25">
      <c r="A108">
        <f>A109-Calculator!$B$15</f>
        <v>215</v>
      </c>
      <c r="B108">
        <v>657.31999999999994</v>
      </c>
      <c r="D108">
        <f>D109-Calculator!$B$27</f>
        <v>155</v>
      </c>
      <c r="E108">
        <v>326.12000000000012</v>
      </c>
    </row>
    <row r="109" spans="1:5" x14ac:dyDescent="0.25">
      <c r="A109">
        <f>Calculator!B10</f>
        <v>220</v>
      </c>
      <c r="B109">
        <v>684.92</v>
      </c>
      <c r="D109">
        <f>Calculator!B22</f>
        <v>160</v>
      </c>
      <c r="E109">
        <v>353.72</v>
      </c>
    </row>
    <row r="110" spans="1:5" x14ac:dyDescent="0.25">
      <c r="A110">
        <f>A109+Calculator!$B$15</f>
        <v>225</v>
      </c>
      <c r="B110">
        <v>712.52</v>
      </c>
      <c r="D110">
        <f>D109+Calculator!$B$27</f>
        <v>165</v>
      </c>
      <c r="E110">
        <v>381.32000000000005</v>
      </c>
    </row>
    <row r="111" spans="1:5" x14ac:dyDescent="0.25">
      <c r="A111">
        <f>A110+Calculator!$B$15</f>
        <v>230</v>
      </c>
      <c r="B111">
        <v>740.11999999999989</v>
      </c>
      <c r="D111">
        <f>D110+Calculator!$B$27</f>
        <v>170</v>
      </c>
      <c r="E111">
        <v>408.91999999999996</v>
      </c>
    </row>
    <row r="112" spans="1:5" x14ac:dyDescent="0.25">
      <c r="A112">
        <f>A111+Calculator!$B$15</f>
        <v>235</v>
      </c>
      <c r="B112">
        <v>767.71999999999991</v>
      </c>
      <c r="D112">
        <f>D111+Calculator!$B$27</f>
        <v>175</v>
      </c>
      <c r="E112">
        <v>436.52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67</vt:i4>
      </vt:variant>
      <vt:variant>
        <vt:lpstr>Named Ranges</vt:lpstr>
      </vt:variant>
      <vt:variant>
        <vt:i4>5</vt:i4>
      </vt:variant>
    </vt:vector>
  </HeadingPairs>
  <TitlesOfParts>
    <vt:vector size="72" baseType="lpstr">
      <vt:lpstr>Calculator</vt:lpstr>
      <vt:lpstr>BudgetList</vt:lpstr>
      <vt:lpstr>corn1</vt:lpstr>
      <vt:lpstr>corn2</vt:lpstr>
      <vt:lpstr>corn3</vt:lpstr>
      <vt:lpstr>corn4</vt:lpstr>
      <vt:lpstr>corn5</vt:lpstr>
      <vt:lpstr>corn6</vt:lpstr>
      <vt:lpstr>corn7</vt:lpstr>
      <vt:lpstr>corn8</vt:lpstr>
      <vt:lpstr>corn9</vt:lpstr>
      <vt:lpstr>corn10</vt:lpstr>
      <vt:lpstr>cotton1</vt:lpstr>
      <vt:lpstr>cotton2</vt:lpstr>
      <vt:lpstr>cotton3</vt:lpstr>
      <vt:lpstr>cotton4</vt:lpstr>
      <vt:lpstr>cotton5</vt:lpstr>
      <vt:lpstr>cotton6</vt:lpstr>
      <vt:lpstr>cotton7</vt:lpstr>
      <vt:lpstr>cotton8</vt:lpstr>
      <vt:lpstr>cotton9</vt:lpstr>
      <vt:lpstr>cotton10</vt:lpstr>
      <vt:lpstr>cotton11</vt:lpstr>
      <vt:lpstr>cotton12</vt:lpstr>
      <vt:lpstr>cotton13</vt:lpstr>
      <vt:lpstr>cotton14</vt:lpstr>
      <vt:lpstr>cotton15</vt:lpstr>
      <vt:lpstr>cotton16</vt:lpstr>
      <vt:lpstr>cotton17</vt:lpstr>
      <vt:lpstr>cotton18</vt:lpstr>
      <vt:lpstr>cotton19</vt:lpstr>
      <vt:lpstr>cotton20</vt:lpstr>
      <vt:lpstr>rice1</vt:lpstr>
      <vt:lpstr>rice2</vt:lpstr>
      <vt:lpstr>rice3</vt:lpstr>
      <vt:lpstr>rice4</vt:lpstr>
      <vt:lpstr>rice5</vt:lpstr>
      <vt:lpstr>rice6</vt:lpstr>
      <vt:lpstr>rice7</vt:lpstr>
      <vt:lpstr>rice8</vt:lpstr>
      <vt:lpstr>rice9</vt:lpstr>
      <vt:lpstr>rice10</vt:lpstr>
      <vt:lpstr>rice11</vt:lpstr>
      <vt:lpstr>rice12</vt:lpstr>
      <vt:lpstr>rice13</vt:lpstr>
      <vt:lpstr>rice14</vt:lpstr>
      <vt:lpstr>rice15</vt:lpstr>
      <vt:lpstr>rice16</vt:lpstr>
      <vt:lpstr>rice17</vt:lpstr>
      <vt:lpstr>rice18</vt:lpstr>
      <vt:lpstr>rice19</vt:lpstr>
      <vt:lpstr>rice20</vt:lpstr>
      <vt:lpstr>soy1</vt:lpstr>
      <vt:lpstr>soy2</vt:lpstr>
      <vt:lpstr>soy3</vt:lpstr>
      <vt:lpstr>soy4</vt:lpstr>
      <vt:lpstr>soy5</vt:lpstr>
      <vt:lpstr>soy6</vt:lpstr>
      <vt:lpstr>soy7</vt:lpstr>
      <vt:lpstr>soy8</vt:lpstr>
      <vt:lpstr>soy9</vt:lpstr>
      <vt:lpstr>soy10</vt:lpstr>
      <vt:lpstr>soy11</vt:lpstr>
      <vt:lpstr>soy12</vt:lpstr>
      <vt:lpstr>soy13</vt:lpstr>
      <vt:lpstr>soy14</vt:lpstr>
      <vt:lpstr>Irrigated Cotton</vt:lpstr>
      <vt:lpstr>Corn</vt:lpstr>
      <vt:lpstr>Cotton</vt:lpstr>
      <vt:lpstr>Rice</vt:lpstr>
      <vt:lpstr>Soybean</vt:lpstr>
      <vt:lpstr>Soybeans</vt:lpstr>
    </vt:vector>
  </TitlesOfParts>
  <Company>MSU Extension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Falconer</dc:creator>
  <cp:lastModifiedBy>Karen Brasher</cp:lastModifiedBy>
  <cp:lastPrinted>2015-01-14T13:50:42Z</cp:lastPrinted>
  <dcterms:created xsi:type="dcterms:W3CDTF">2013-09-12T13:08:05Z</dcterms:created>
  <dcterms:modified xsi:type="dcterms:W3CDTF">2021-12-15T19:38:40Z</dcterms:modified>
</cp:coreProperties>
</file>