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gNatMarketing\web\agecon\whatwedo\budgets\docs\21\"/>
    </mc:Choice>
  </mc:AlternateContent>
  <xr:revisionPtr revIDLastSave="0" documentId="8_{2B37B92A-2C83-4F61-A18B-4A9FEDAA3781}" xr6:coauthVersionLast="45" xr6:coauthVersionMax="45" xr10:uidLastSave="{00000000-0000-0000-0000-000000000000}"/>
  <bookViews>
    <workbookView xWindow="3645" yWindow="4170" windowWidth="18930" windowHeight="12120" xr2:uid="{00000000-000D-0000-FFFF-FFFF00000000}"/>
  </bookViews>
  <sheets>
    <sheet name="Calculator" sheetId="9" r:id="rId1"/>
    <sheet name="BudgetList" sheetId="67" r:id="rId2"/>
    <sheet name="corn1" sheetId="10" r:id="rId3"/>
    <sheet name="corn2" sheetId="11" r:id="rId4"/>
    <sheet name="corn3" sheetId="12" r:id="rId5"/>
    <sheet name="corn4" sheetId="13" r:id="rId6"/>
    <sheet name="corn5" sheetId="14" r:id="rId7"/>
    <sheet name="corn6" sheetId="15" r:id="rId8"/>
    <sheet name="cotton1" sheetId="16" r:id="rId9"/>
    <sheet name="cotton2" sheetId="17" r:id="rId10"/>
    <sheet name="cotton3" sheetId="18" r:id="rId11"/>
    <sheet name="cotton4" sheetId="19" r:id="rId12"/>
    <sheet name="cotton5" sheetId="20" r:id="rId13"/>
    <sheet name="cotton6" sheetId="21" r:id="rId14"/>
    <sheet name="cotton7" sheetId="22" r:id="rId15"/>
    <sheet name="cotton8" sheetId="23" r:id="rId16"/>
    <sheet name="cotton9" sheetId="24" r:id="rId17"/>
    <sheet name="cotton10" sheetId="25" r:id="rId18"/>
    <sheet name="rice1" sheetId="26" r:id="rId19"/>
    <sheet name="rice2" sheetId="27" r:id="rId20"/>
    <sheet name="rice3" sheetId="28" r:id="rId21"/>
    <sheet name="rice4" sheetId="29" r:id="rId22"/>
    <sheet name="rice5" sheetId="30" r:id="rId23"/>
    <sheet name="rice6" sheetId="31" r:id="rId24"/>
    <sheet name="rice7" sheetId="32" r:id="rId25"/>
    <sheet name="rice8" sheetId="33" r:id="rId26"/>
    <sheet name="rice9" sheetId="34" r:id="rId27"/>
    <sheet name="rice10" sheetId="35" r:id="rId28"/>
    <sheet name="rice11" sheetId="36" r:id="rId29"/>
    <sheet name="rice12" sheetId="37" r:id="rId30"/>
    <sheet name="rice13" sheetId="38" r:id="rId31"/>
    <sheet name="rice14" sheetId="39" r:id="rId32"/>
    <sheet name="rice15" sheetId="40" r:id="rId33"/>
    <sheet name="rice16" sheetId="41" r:id="rId34"/>
    <sheet name="rice17" sheetId="42" r:id="rId35"/>
    <sheet name="rice18" sheetId="43" r:id="rId36"/>
    <sheet name="rice19" sheetId="44" r:id="rId37"/>
    <sheet name="rice20" sheetId="45" r:id="rId38"/>
    <sheet name="soy1" sheetId="46" r:id="rId39"/>
    <sheet name="soy2" sheetId="47" r:id="rId40"/>
    <sheet name="soy3" sheetId="48" r:id="rId41"/>
    <sheet name="soy4" sheetId="49" r:id="rId42"/>
    <sheet name="soy5" sheetId="50" r:id="rId43"/>
    <sheet name="soy6" sheetId="51" r:id="rId44"/>
    <sheet name="soy7" sheetId="52" r:id="rId45"/>
    <sheet name="soy8" sheetId="53" r:id="rId46"/>
    <sheet name="soy9" sheetId="54" r:id="rId47"/>
    <sheet name="soy10" sheetId="55" r:id="rId48"/>
    <sheet name="soy11" sheetId="56" r:id="rId49"/>
    <sheet name="soy12" sheetId="57" r:id="rId50"/>
    <sheet name="soy13" sheetId="58" r:id="rId51"/>
    <sheet name="soy14" sheetId="59" r:id="rId52"/>
    <sheet name="Irrigated Cotton" sheetId="3" state="hidden" r:id="rId53"/>
  </sheets>
  <definedNames>
    <definedName name="Corn">BudgetList!$A$2:$A$7</definedName>
    <definedName name="Corn1">BudgetList!$A$2</definedName>
    <definedName name="Cotton">BudgetList!$A$9:$A$18</definedName>
    <definedName name="Rice">BudgetList!$A$35:$A$54</definedName>
    <definedName name="Soybean">BudgetList!$A$20:$A$32</definedName>
    <definedName name="Soybeans">BudgetList!$A$20:$A$33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9" l="1"/>
  <c r="H7" i="9"/>
  <c r="H6" i="9"/>
  <c r="I7" i="9"/>
  <c r="D20" i="16"/>
  <c r="Z2" i="9" l="1"/>
  <c r="C7" i="48"/>
  <c r="C7" i="49"/>
  <c r="C7" i="50"/>
  <c r="C7" i="51"/>
  <c r="C7" i="52"/>
  <c r="C7" i="53"/>
  <c r="C7" i="54"/>
  <c r="C7" i="55"/>
  <c r="C7" i="56"/>
  <c r="C7" i="57"/>
  <c r="C7" i="58"/>
  <c r="C7" i="59"/>
  <c r="C7" i="47"/>
  <c r="C7" i="46"/>
  <c r="C7" i="27"/>
  <c r="C7" i="28"/>
  <c r="C7" i="29"/>
  <c r="C7" i="30"/>
  <c r="C7" i="31"/>
  <c r="C7" i="32"/>
  <c r="C7" i="33"/>
  <c r="C7" i="34"/>
  <c r="C7" i="35"/>
  <c r="C7" i="36"/>
  <c r="C7" i="37"/>
  <c r="C7" i="38"/>
  <c r="C7" i="39"/>
  <c r="C7" i="40"/>
  <c r="C7" i="41"/>
  <c r="C7" i="42"/>
  <c r="C7" i="43"/>
  <c r="C7" i="44"/>
  <c r="C7" i="45"/>
  <c r="C7" i="26"/>
  <c r="C8" i="18"/>
  <c r="C8" i="19"/>
  <c r="C8" i="20"/>
  <c r="C8" i="21"/>
  <c r="C8" i="22"/>
  <c r="C8" i="23"/>
  <c r="C8" i="24"/>
  <c r="C8" i="25"/>
  <c r="C8" i="17"/>
  <c r="C8" i="16"/>
  <c r="C7" i="18"/>
  <c r="C7" i="19"/>
  <c r="C7" i="20"/>
  <c r="C7" i="21"/>
  <c r="C7" i="22"/>
  <c r="C7" i="23"/>
  <c r="C7" i="24"/>
  <c r="C7" i="25"/>
  <c r="C7" i="17"/>
  <c r="C7" i="16"/>
  <c r="C7" i="15"/>
  <c r="C7" i="14"/>
  <c r="C7" i="13"/>
  <c r="C7" i="12"/>
  <c r="C7" i="11"/>
  <c r="C7" i="10"/>
  <c r="A109" i="11" l="1"/>
  <c r="A108" i="11" s="1"/>
  <c r="A107" i="11" s="1"/>
  <c r="A106" i="11" s="1"/>
  <c r="D109" i="11"/>
  <c r="D108" i="11" s="1"/>
  <c r="D107" i="11" s="1"/>
  <c r="D106" i="11" s="1"/>
  <c r="A110" i="11" l="1"/>
  <c r="A111" i="11" s="1"/>
  <c r="A112" i="11" s="1"/>
  <c r="D110" i="11"/>
  <c r="D111" i="11" s="1"/>
  <c r="D112" i="11" s="1"/>
  <c r="D35" i="59" l="1"/>
  <c r="E35" i="59" s="1"/>
  <c r="D37" i="58"/>
  <c r="E37" i="58" s="1"/>
  <c r="G37" i="58" s="1"/>
  <c r="H37" i="58" s="1"/>
  <c r="D35" i="57"/>
  <c r="E35" i="57" s="1"/>
  <c r="G35" i="57" s="1"/>
  <c r="H35" i="57" s="1"/>
  <c r="D36" i="56"/>
  <c r="E36" i="56" s="1"/>
  <c r="D39" i="55"/>
  <c r="E39" i="55" s="1"/>
  <c r="G39" i="55" s="1"/>
  <c r="D43" i="54"/>
  <c r="E43" i="54" s="1"/>
  <c r="G43" i="54" s="1"/>
  <c r="H43" i="54" s="1"/>
  <c r="D40" i="53"/>
  <c r="E40" i="53" s="1"/>
  <c r="D35" i="52"/>
  <c r="E35" i="52" s="1"/>
  <c r="D38" i="51"/>
  <c r="E38" i="51" s="1"/>
  <c r="D36" i="50"/>
  <c r="E36" i="50" s="1"/>
  <c r="D36" i="49"/>
  <c r="E36" i="49" s="1"/>
  <c r="D40" i="48"/>
  <c r="E40" i="48" s="1"/>
  <c r="G40" i="48" s="1"/>
  <c r="D44" i="47"/>
  <c r="E44" i="47" s="1"/>
  <c r="G44" i="47" s="1"/>
  <c r="D41" i="46"/>
  <c r="E41" i="46" s="1"/>
  <c r="D48" i="45"/>
  <c r="E48" i="45" s="1"/>
  <c r="D46" i="45"/>
  <c r="E46" i="45" s="1"/>
  <c r="G46" i="45" s="1"/>
  <c r="D50" i="44"/>
  <c r="E50" i="44" s="1"/>
  <c r="D48" i="44"/>
  <c r="E48" i="44" s="1"/>
  <c r="D48" i="43"/>
  <c r="E48" i="43" s="1"/>
  <c r="D46" i="43"/>
  <c r="E46" i="43" s="1"/>
  <c r="D48" i="42"/>
  <c r="E48" i="42" s="1"/>
  <c r="D46" i="42"/>
  <c r="E46" i="42" s="1"/>
  <c r="G46" i="42" s="1"/>
  <c r="H46" i="42" s="1"/>
  <c r="D44" i="41"/>
  <c r="E44" i="41" s="1"/>
  <c r="G44" i="41" s="1"/>
  <c r="H44" i="41" s="1"/>
  <c r="D42" i="41"/>
  <c r="E42" i="41" s="1"/>
  <c r="D46" i="40"/>
  <c r="E46" i="40" s="1"/>
  <c r="D44" i="40"/>
  <c r="E44" i="40" s="1"/>
  <c r="G44" i="40" s="1"/>
  <c r="H44" i="40" s="1"/>
  <c r="D44" i="39"/>
  <c r="E44" i="39" s="1"/>
  <c r="G44" i="39" s="1"/>
  <c r="D42" i="39"/>
  <c r="E42" i="39" s="1"/>
  <c r="D44" i="38"/>
  <c r="E44" i="38" s="1"/>
  <c r="D42" i="38"/>
  <c r="E42" i="38" s="1"/>
  <c r="D48" i="37"/>
  <c r="E48" i="37" s="1"/>
  <c r="G48" i="37" s="1"/>
  <c r="D46" i="37"/>
  <c r="E46" i="37" s="1"/>
  <c r="G46" i="37" s="1"/>
  <c r="H46" i="37" s="1"/>
  <c r="D50" i="36"/>
  <c r="E50" i="36" s="1"/>
  <c r="D48" i="36"/>
  <c r="E48" i="36" s="1"/>
  <c r="G48" i="36" s="1"/>
  <c r="H48" i="36" s="1"/>
  <c r="D48" i="35"/>
  <c r="E48" i="35" s="1"/>
  <c r="D46" i="35"/>
  <c r="E46" i="35" s="1"/>
  <c r="D48" i="34"/>
  <c r="E48" i="34" s="1"/>
  <c r="G48" i="34" s="1"/>
  <c r="D46" i="34"/>
  <c r="E46" i="34" s="1"/>
  <c r="D44" i="33"/>
  <c r="E44" i="33" s="1"/>
  <c r="D42" i="33"/>
  <c r="E42" i="33" s="1"/>
  <c r="D46" i="32"/>
  <c r="E46" i="32" s="1"/>
  <c r="D44" i="32"/>
  <c r="E44" i="32" s="1"/>
  <c r="D44" i="31"/>
  <c r="E44" i="31" s="1"/>
  <c r="D42" i="31"/>
  <c r="E42" i="31" s="1"/>
  <c r="G42" i="31" s="1"/>
  <c r="H42" i="31" s="1"/>
  <c r="D44" i="30"/>
  <c r="E44" i="30" s="1"/>
  <c r="G44" i="30" s="1"/>
  <c r="H44" i="30" s="1"/>
  <c r="D42" i="30"/>
  <c r="E42" i="30" s="1"/>
  <c r="D47" i="29"/>
  <c r="E47" i="29" s="1"/>
  <c r="D45" i="29"/>
  <c r="E45" i="29" s="1"/>
  <c r="G45" i="29" s="1"/>
  <c r="H45" i="29" s="1"/>
  <c r="D50" i="28"/>
  <c r="E50" i="28" s="1"/>
  <c r="G50" i="28" s="1"/>
  <c r="H50" i="28" s="1"/>
  <c r="D48" i="28"/>
  <c r="E48" i="28" s="1"/>
  <c r="D48" i="27"/>
  <c r="E48" i="27" s="1"/>
  <c r="G48" i="27" s="1"/>
  <c r="D46" i="27"/>
  <c r="E46" i="27" s="1"/>
  <c r="G46" i="27" s="1"/>
  <c r="H46" i="27" s="1"/>
  <c r="D48" i="26"/>
  <c r="E48" i="26" s="1"/>
  <c r="G48" i="26" s="1"/>
  <c r="H48" i="26" s="1"/>
  <c r="D46" i="26"/>
  <c r="E46" i="26" s="1"/>
  <c r="D17" i="25"/>
  <c r="E17" i="25" s="1"/>
  <c r="D17" i="24"/>
  <c r="E17" i="24" s="1"/>
  <c r="D17" i="23"/>
  <c r="E17" i="23" s="1"/>
  <c r="D17" i="22"/>
  <c r="E17" i="22" s="1"/>
  <c r="D17" i="21"/>
  <c r="E17" i="21" s="1"/>
  <c r="G17" i="21" s="1"/>
  <c r="H17" i="21" s="1"/>
  <c r="D20" i="20"/>
  <c r="E20" i="20" s="1"/>
  <c r="G20" i="20" s="1"/>
  <c r="H20" i="20" s="1"/>
  <c r="D20" i="19"/>
  <c r="E20" i="19" s="1"/>
  <c r="D20" i="18"/>
  <c r="E20" i="18" s="1"/>
  <c r="D20" i="17"/>
  <c r="E20" i="17" s="1"/>
  <c r="G20" i="17" s="1"/>
  <c r="H20" i="17" s="1"/>
  <c r="E20" i="16"/>
  <c r="D30" i="15"/>
  <c r="E30" i="15" s="1"/>
  <c r="G30" i="15" s="1"/>
  <c r="H30" i="15" s="1"/>
  <c r="D32" i="14"/>
  <c r="E32" i="14" s="1"/>
  <c r="D33" i="13"/>
  <c r="E33" i="13" s="1"/>
  <c r="G33" i="13" s="1"/>
  <c r="H33" i="13" s="1"/>
  <c r="D35" i="12"/>
  <c r="E35" i="12" s="1"/>
  <c r="D34" i="11"/>
  <c r="E34" i="11" s="1"/>
  <c r="G34" i="11" s="1"/>
  <c r="H34" i="11" s="1"/>
  <c r="D36" i="10"/>
  <c r="E36" i="10" s="1"/>
  <c r="E64" i="59"/>
  <c r="G64" i="59" s="1"/>
  <c r="H64" i="59" s="1"/>
  <c r="G63" i="59"/>
  <c r="E63" i="59"/>
  <c r="H63" i="59" s="1"/>
  <c r="E62" i="59"/>
  <c r="G57" i="59"/>
  <c r="E57" i="59"/>
  <c r="H57" i="59" s="1"/>
  <c r="E56" i="59"/>
  <c r="E55" i="59"/>
  <c r="E54" i="59"/>
  <c r="G54" i="59" s="1"/>
  <c r="H54" i="59" s="1"/>
  <c r="G52" i="59"/>
  <c r="E52" i="59"/>
  <c r="H52" i="59" s="1"/>
  <c r="E51" i="59"/>
  <c r="E49" i="59"/>
  <c r="E48" i="59"/>
  <c r="G48" i="59" s="1"/>
  <c r="H48" i="59" s="1"/>
  <c r="G46" i="59"/>
  <c r="E46" i="59"/>
  <c r="H46" i="59" s="1"/>
  <c r="E45" i="59"/>
  <c r="E43" i="59"/>
  <c r="E41" i="59"/>
  <c r="G41" i="59" s="1"/>
  <c r="H41" i="59" s="1"/>
  <c r="G39" i="59"/>
  <c r="E39" i="59"/>
  <c r="H39" i="59" s="1"/>
  <c r="E37" i="59"/>
  <c r="E33" i="59"/>
  <c r="G33" i="59" s="1"/>
  <c r="H33" i="59" s="1"/>
  <c r="G31" i="59"/>
  <c r="E31" i="59"/>
  <c r="H31" i="59" s="1"/>
  <c r="E29" i="59"/>
  <c r="E27" i="59"/>
  <c r="E26" i="59"/>
  <c r="G26" i="59" s="1"/>
  <c r="H26" i="59" s="1"/>
  <c r="E25" i="59"/>
  <c r="E24" i="59"/>
  <c r="E22" i="59"/>
  <c r="E21" i="59"/>
  <c r="G21" i="59" s="1"/>
  <c r="H21" i="59" s="1"/>
  <c r="E20" i="59"/>
  <c r="E19" i="59"/>
  <c r="E17" i="59"/>
  <c r="E15" i="59"/>
  <c r="G15" i="59" s="1"/>
  <c r="H15" i="59" s="1"/>
  <c r="E14" i="59"/>
  <c r="E12" i="59"/>
  <c r="E7" i="59"/>
  <c r="G7" i="59" s="1"/>
  <c r="G64" i="58"/>
  <c r="E64" i="58"/>
  <c r="H64" i="58" s="1"/>
  <c r="E63" i="58"/>
  <c r="E62" i="58"/>
  <c r="G62" i="58" s="1"/>
  <c r="E57" i="58"/>
  <c r="E56" i="58"/>
  <c r="G56" i="58" s="1"/>
  <c r="H56" i="58" s="1"/>
  <c r="E55" i="58"/>
  <c r="G55" i="58" s="1"/>
  <c r="H55" i="58" s="1"/>
  <c r="G54" i="58"/>
  <c r="E54" i="58"/>
  <c r="H54" i="58" s="1"/>
  <c r="E52" i="58"/>
  <c r="E51" i="58"/>
  <c r="G51" i="58" s="1"/>
  <c r="H51" i="58" s="1"/>
  <c r="E49" i="58"/>
  <c r="G49" i="58" s="1"/>
  <c r="H49" i="58" s="1"/>
  <c r="G48" i="58"/>
  <c r="E48" i="58"/>
  <c r="H48" i="58" s="1"/>
  <c r="E46" i="58"/>
  <c r="E45" i="58"/>
  <c r="G45" i="58" s="1"/>
  <c r="H45" i="58" s="1"/>
  <c r="E43" i="58"/>
  <c r="G43" i="58" s="1"/>
  <c r="H43" i="58" s="1"/>
  <c r="G41" i="58"/>
  <c r="E41" i="58"/>
  <c r="H41" i="58" s="1"/>
  <c r="E39" i="58"/>
  <c r="E35" i="58"/>
  <c r="G35" i="58" s="1"/>
  <c r="H35" i="58" s="1"/>
  <c r="G33" i="58"/>
  <c r="E33" i="58"/>
  <c r="H33" i="58" s="1"/>
  <c r="E31" i="58"/>
  <c r="E29" i="58"/>
  <c r="G29" i="58" s="1"/>
  <c r="H29" i="58" s="1"/>
  <c r="E28" i="58"/>
  <c r="G28" i="58" s="1"/>
  <c r="H28" i="58" s="1"/>
  <c r="G26" i="58"/>
  <c r="E26" i="58"/>
  <c r="H26" i="58" s="1"/>
  <c r="E25" i="58"/>
  <c r="E24" i="58"/>
  <c r="G24" i="58" s="1"/>
  <c r="H24" i="58" s="1"/>
  <c r="E23" i="58"/>
  <c r="G23" i="58" s="1"/>
  <c r="H23" i="58" s="1"/>
  <c r="G22" i="58"/>
  <c r="E22" i="58"/>
  <c r="H22" i="58" s="1"/>
  <c r="E21" i="58"/>
  <c r="E19" i="58"/>
  <c r="G19" i="58" s="1"/>
  <c r="H19" i="58" s="1"/>
  <c r="E17" i="58"/>
  <c r="G17" i="58" s="1"/>
  <c r="H17" i="58" s="1"/>
  <c r="G16" i="58"/>
  <c r="E16" i="58"/>
  <c r="H16" i="58" s="1"/>
  <c r="E14" i="58"/>
  <c r="E12" i="58"/>
  <c r="G12" i="58" s="1"/>
  <c r="E7" i="58"/>
  <c r="E8" i="58" s="1"/>
  <c r="E62" i="57"/>
  <c r="E63" i="57" s="1"/>
  <c r="H61" i="57"/>
  <c r="G61" i="57"/>
  <c r="E61" i="57"/>
  <c r="E60" i="57"/>
  <c r="G60" i="57" s="1"/>
  <c r="H55" i="57"/>
  <c r="G55" i="57"/>
  <c r="E55" i="57"/>
  <c r="E54" i="57"/>
  <c r="G54" i="57" s="1"/>
  <c r="H54" i="57" s="1"/>
  <c r="E53" i="57"/>
  <c r="G53" i="57" s="1"/>
  <c r="H53" i="57" s="1"/>
  <c r="E52" i="57"/>
  <c r="G52" i="57" s="1"/>
  <c r="H50" i="57"/>
  <c r="G50" i="57"/>
  <c r="E50" i="57"/>
  <c r="E49" i="57"/>
  <c r="G49" i="57" s="1"/>
  <c r="H49" i="57" s="1"/>
  <c r="E47" i="57"/>
  <c r="G47" i="57" s="1"/>
  <c r="H47" i="57" s="1"/>
  <c r="E46" i="57"/>
  <c r="G46" i="57" s="1"/>
  <c r="H44" i="57"/>
  <c r="G44" i="57"/>
  <c r="E44" i="57"/>
  <c r="E43" i="57"/>
  <c r="G43" i="57" s="1"/>
  <c r="H43" i="57" s="1"/>
  <c r="E41" i="57"/>
  <c r="G41" i="57" s="1"/>
  <c r="H41" i="57" s="1"/>
  <c r="E39" i="57"/>
  <c r="G39" i="57" s="1"/>
  <c r="H37" i="57"/>
  <c r="G37" i="57"/>
  <c r="E37" i="57"/>
  <c r="E33" i="57"/>
  <c r="G33" i="57" s="1"/>
  <c r="H33" i="57" s="1"/>
  <c r="E31" i="57"/>
  <c r="G31" i="57" s="1"/>
  <c r="H29" i="57"/>
  <c r="G29" i="57"/>
  <c r="E29" i="57"/>
  <c r="E27" i="57"/>
  <c r="G27" i="57" s="1"/>
  <c r="H27" i="57" s="1"/>
  <c r="E25" i="57"/>
  <c r="G25" i="57" s="1"/>
  <c r="H25" i="57" s="1"/>
  <c r="E24" i="57"/>
  <c r="G24" i="57" s="1"/>
  <c r="H23" i="57"/>
  <c r="G23" i="57"/>
  <c r="E23" i="57"/>
  <c r="E22" i="57"/>
  <c r="G22" i="57" s="1"/>
  <c r="H22" i="57" s="1"/>
  <c r="E21" i="57"/>
  <c r="G21" i="57" s="1"/>
  <c r="H21" i="57" s="1"/>
  <c r="E19" i="57"/>
  <c r="G19" i="57" s="1"/>
  <c r="H17" i="57"/>
  <c r="G17" i="57"/>
  <c r="E17" i="57"/>
  <c r="E16" i="57"/>
  <c r="G16" i="57" s="1"/>
  <c r="H16" i="57" s="1"/>
  <c r="E14" i="57"/>
  <c r="G14" i="57" s="1"/>
  <c r="H14" i="57" s="1"/>
  <c r="E12" i="57"/>
  <c r="E7" i="57"/>
  <c r="G7" i="57" s="1"/>
  <c r="E70" i="56"/>
  <c r="E69" i="56"/>
  <c r="G68" i="56"/>
  <c r="E68" i="56"/>
  <c r="H68" i="56" s="1"/>
  <c r="E67" i="56"/>
  <c r="G62" i="56"/>
  <c r="E62" i="56"/>
  <c r="H62" i="56" s="1"/>
  <c r="E61" i="56"/>
  <c r="E60" i="56"/>
  <c r="G60" i="56" s="1"/>
  <c r="E59" i="56"/>
  <c r="G58" i="56"/>
  <c r="E58" i="56"/>
  <c r="H58" i="56" s="1"/>
  <c r="E56" i="56"/>
  <c r="E55" i="56"/>
  <c r="G55" i="56" s="1"/>
  <c r="E54" i="56"/>
  <c r="G52" i="56"/>
  <c r="E52" i="56"/>
  <c r="H52" i="56" s="1"/>
  <c r="E51" i="56"/>
  <c r="E49" i="56"/>
  <c r="G49" i="56" s="1"/>
  <c r="E47" i="56"/>
  <c r="G46" i="56"/>
  <c r="E46" i="56"/>
  <c r="H46" i="56" s="1"/>
  <c r="E44" i="56"/>
  <c r="E42" i="56"/>
  <c r="G42" i="56" s="1"/>
  <c r="E40" i="56"/>
  <c r="G38" i="56"/>
  <c r="E38" i="56"/>
  <c r="H38" i="56" s="1"/>
  <c r="E34" i="56"/>
  <c r="G34" i="56" s="1"/>
  <c r="E32" i="56"/>
  <c r="G30" i="56"/>
  <c r="E30" i="56"/>
  <c r="H30" i="56" s="1"/>
  <c r="E28" i="56"/>
  <c r="E27" i="56"/>
  <c r="G27" i="56" s="1"/>
  <c r="E26" i="56"/>
  <c r="G25" i="56"/>
  <c r="E25" i="56"/>
  <c r="H25" i="56" s="1"/>
  <c r="E23" i="56"/>
  <c r="E22" i="56"/>
  <c r="G22" i="56" s="1"/>
  <c r="E21" i="56"/>
  <c r="G20" i="56"/>
  <c r="E20" i="56"/>
  <c r="H20" i="56" s="1"/>
  <c r="E18" i="56"/>
  <c r="E17" i="56"/>
  <c r="G17" i="56" s="1"/>
  <c r="E15" i="56"/>
  <c r="G14" i="56"/>
  <c r="E14" i="56"/>
  <c r="H14" i="56" s="1"/>
  <c r="E12" i="56"/>
  <c r="E7" i="56"/>
  <c r="E8" i="56" s="1"/>
  <c r="E75" i="55"/>
  <c r="E74" i="55"/>
  <c r="E73" i="55"/>
  <c r="G73" i="55" s="1"/>
  <c r="H73" i="55" s="1"/>
  <c r="E72" i="55"/>
  <c r="E67" i="55"/>
  <c r="G67" i="55" s="1"/>
  <c r="H67" i="55" s="1"/>
  <c r="E66" i="55"/>
  <c r="E65" i="55"/>
  <c r="G65" i="55" s="1"/>
  <c r="E64" i="55"/>
  <c r="E63" i="55"/>
  <c r="G63" i="55" s="1"/>
  <c r="H63" i="55" s="1"/>
  <c r="E61" i="55"/>
  <c r="E60" i="55"/>
  <c r="G60" i="55" s="1"/>
  <c r="E59" i="55"/>
  <c r="E57" i="55"/>
  <c r="G57" i="55" s="1"/>
  <c r="H57" i="55" s="1"/>
  <c r="E56" i="55"/>
  <c r="E54" i="55"/>
  <c r="G54" i="55" s="1"/>
  <c r="E52" i="55"/>
  <c r="E51" i="55"/>
  <c r="G51" i="55" s="1"/>
  <c r="H51" i="55" s="1"/>
  <c r="E49" i="55"/>
  <c r="E47" i="55"/>
  <c r="G47" i="55" s="1"/>
  <c r="E45" i="55"/>
  <c r="E43" i="55"/>
  <c r="G43" i="55" s="1"/>
  <c r="H43" i="55" s="1"/>
  <c r="E41" i="55"/>
  <c r="E37" i="55"/>
  <c r="E35" i="55"/>
  <c r="G35" i="55" s="1"/>
  <c r="H35" i="55" s="1"/>
  <c r="E33" i="55"/>
  <c r="E31" i="55"/>
  <c r="G31" i="55" s="1"/>
  <c r="E30" i="55"/>
  <c r="E28" i="55"/>
  <c r="G28" i="55" s="1"/>
  <c r="H28" i="55" s="1"/>
  <c r="E27" i="55"/>
  <c r="E26" i="55"/>
  <c r="G26" i="55" s="1"/>
  <c r="E25" i="55"/>
  <c r="E24" i="55"/>
  <c r="G24" i="55" s="1"/>
  <c r="H24" i="55" s="1"/>
  <c r="E23" i="55"/>
  <c r="E21" i="55"/>
  <c r="G21" i="55" s="1"/>
  <c r="E20" i="55"/>
  <c r="E18" i="55"/>
  <c r="G18" i="55" s="1"/>
  <c r="H18" i="55" s="1"/>
  <c r="E17" i="55"/>
  <c r="E15" i="55"/>
  <c r="G15" i="55" s="1"/>
  <c r="E14" i="55"/>
  <c r="E12" i="55"/>
  <c r="G12" i="55" s="1"/>
  <c r="E7" i="55"/>
  <c r="E8" i="55" s="1"/>
  <c r="G78" i="54"/>
  <c r="H78" i="54" s="1"/>
  <c r="E78" i="54"/>
  <c r="H77" i="54"/>
  <c r="G77" i="54"/>
  <c r="E77" i="54"/>
  <c r="G76" i="54"/>
  <c r="H76" i="54" s="1"/>
  <c r="E76" i="54"/>
  <c r="E75" i="54"/>
  <c r="G70" i="54"/>
  <c r="H70" i="54" s="1"/>
  <c r="E70" i="54"/>
  <c r="E69" i="54"/>
  <c r="G68" i="54"/>
  <c r="H68" i="54" s="1"/>
  <c r="E68" i="54"/>
  <c r="H67" i="54"/>
  <c r="G67" i="54"/>
  <c r="E67" i="54"/>
  <c r="G66" i="54"/>
  <c r="H66" i="54" s="1"/>
  <c r="E66" i="54"/>
  <c r="E64" i="54"/>
  <c r="G63" i="54"/>
  <c r="H63" i="54" s="1"/>
  <c r="E63" i="54"/>
  <c r="H62" i="54"/>
  <c r="G62" i="54"/>
  <c r="E62" i="54"/>
  <c r="G60" i="54"/>
  <c r="H60" i="54" s="1"/>
  <c r="E60" i="54"/>
  <c r="E59" i="54"/>
  <c r="G57" i="54"/>
  <c r="H57" i="54" s="1"/>
  <c r="E57" i="54"/>
  <c r="H56" i="54"/>
  <c r="G56" i="54"/>
  <c r="E56" i="54"/>
  <c r="G54" i="54"/>
  <c r="H54" i="54" s="1"/>
  <c r="E54" i="54"/>
  <c r="E53" i="54"/>
  <c r="G51" i="54"/>
  <c r="H51" i="54" s="1"/>
  <c r="E51" i="54"/>
  <c r="H49" i="54"/>
  <c r="G49" i="54"/>
  <c r="E49" i="54"/>
  <c r="G47" i="54"/>
  <c r="H47" i="54" s="1"/>
  <c r="E47" i="54"/>
  <c r="E45" i="54"/>
  <c r="H41" i="54"/>
  <c r="G41" i="54"/>
  <c r="E41" i="54"/>
  <c r="G39" i="54"/>
  <c r="H39" i="54" s="1"/>
  <c r="E39" i="54"/>
  <c r="E37" i="54"/>
  <c r="G35" i="54"/>
  <c r="H35" i="54" s="1"/>
  <c r="E35" i="54"/>
  <c r="H33" i="54"/>
  <c r="G33" i="54"/>
  <c r="E33" i="54"/>
  <c r="G32" i="54"/>
  <c r="H32" i="54" s="1"/>
  <c r="E32" i="54"/>
  <c r="E30" i="54"/>
  <c r="G29" i="54"/>
  <c r="H29" i="54" s="1"/>
  <c r="E29" i="54"/>
  <c r="H28" i="54"/>
  <c r="G28" i="54"/>
  <c r="E28" i="54"/>
  <c r="G27" i="54"/>
  <c r="H27" i="54" s="1"/>
  <c r="E27" i="54"/>
  <c r="E26" i="54"/>
  <c r="G25" i="54"/>
  <c r="H25" i="54" s="1"/>
  <c r="E25" i="54"/>
  <c r="H24" i="54"/>
  <c r="G24" i="54"/>
  <c r="E24" i="54"/>
  <c r="G23" i="54"/>
  <c r="H23" i="54" s="1"/>
  <c r="E23" i="54"/>
  <c r="E21" i="54"/>
  <c r="G20" i="54"/>
  <c r="H20" i="54" s="1"/>
  <c r="E20" i="54"/>
  <c r="H18" i="54"/>
  <c r="G18" i="54"/>
  <c r="E18" i="54"/>
  <c r="G17" i="54"/>
  <c r="H17" i="54" s="1"/>
  <c r="E17" i="54"/>
  <c r="E15" i="54"/>
  <c r="G14" i="54"/>
  <c r="H14" i="54" s="1"/>
  <c r="E14" i="54"/>
  <c r="H12" i="54"/>
  <c r="G12" i="54"/>
  <c r="E12" i="54"/>
  <c r="E7" i="54"/>
  <c r="E8" i="54" s="1"/>
  <c r="E69" i="53"/>
  <c r="G69" i="53" s="1"/>
  <c r="H69" i="53" s="1"/>
  <c r="E68" i="53"/>
  <c r="E67" i="53"/>
  <c r="G67" i="53" s="1"/>
  <c r="E62" i="53"/>
  <c r="E61" i="53"/>
  <c r="G61" i="53" s="1"/>
  <c r="H61" i="53" s="1"/>
  <c r="E60" i="53"/>
  <c r="E59" i="53"/>
  <c r="G59" i="53" s="1"/>
  <c r="H59" i="53" s="1"/>
  <c r="E57" i="53"/>
  <c r="E56" i="53"/>
  <c r="G56" i="53" s="1"/>
  <c r="H56" i="53" s="1"/>
  <c r="E54" i="53"/>
  <c r="E53" i="53"/>
  <c r="G53" i="53" s="1"/>
  <c r="H53" i="53" s="1"/>
  <c r="E51" i="53"/>
  <c r="E50" i="53"/>
  <c r="G50" i="53" s="1"/>
  <c r="H50" i="53" s="1"/>
  <c r="E48" i="53"/>
  <c r="E46" i="53"/>
  <c r="G46" i="53" s="1"/>
  <c r="H46" i="53" s="1"/>
  <c r="E44" i="53"/>
  <c r="E42" i="53"/>
  <c r="G42" i="53" s="1"/>
  <c r="H42" i="53" s="1"/>
  <c r="E38" i="53"/>
  <c r="G38" i="53" s="1"/>
  <c r="H38" i="53" s="1"/>
  <c r="E36" i="53"/>
  <c r="E34" i="53"/>
  <c r="G34" i="53" s="1"/>
  <c r="H34" i="53" s="1"/>
  <c r="E32" i="53"/>
  <c r="E31" i="53"/>
  <c r="G31" i="53" s="1"/>
  <c r="H31" i="53" s="1"/>
  <c r="E29" i="53"/>
  <c r="E28" i="53"/>
  <c r="G28" i="53" s="1"/>
  <c r="H28" i="53" s="1"/>
  <c r="E27" i="53"/>
  <c r="E26" i="53"/>
  <c r="G26" i="53" s="1"/>
  <c r="H26" i="53" s="1"/>
  <c r="E25" i="53"/>
  <c r="E24" i="53"/>
  <c r="G24" i="53" s="1"/>
  <c r="H24" i="53" s="1"/>
  <c r="E23" i="53"/>
  <c r="E22" i="53"/>
  <c r="G22" i="53" s="1"/>
  <c r="H22" i="53" s="1"/>
  <c r="E20" i="53"/>
  <c r="E18" i="53"/>
  <c r="G18" i="53" s="1"/>
  <c r="H18" i="53" s="1"/>
  <c r="E17" i="53"/>
  <c r="E15" i="53"/>
  <c r="G15" i="53" s="1"/>
  <c r="H15" i="53" s="1"/>
  <c r="E14" i="53"/>
  <c r="E12" i="53"/>
  <c r="G12" i="53" s="1"/>
  <c r="E7" i="53"/>
  <c r="G7" i="53" s="1"/>
  <c r="E64" i="52"/>
  <c r="G64" i="52" s="1"/>
  <c r="E63" i="52"/>
  <c r="G63" i="52" s="1"/>
  <c r="H63" i="52" s="1"/>
  <c r="G62" i="52"/>
  <c r="G65" i="52" s="1"/>
  <c r="E62" i="52"/>
  <c r="H62" i="52" s="1"/>
  <c r="E57" i="52"/>
  <c r="G57" i="52" s="1"/>
  <c r="H57" i="52" s="1"/>
  <c r="G56" i="52"/>
  <c r="E56" i="52"/>
  <c r="H56" i="52" s="1"/>
  <c r="E55" i="52"/>
  <c r="E54" i="52"/>
  <c r="E52" i="52"/>
  <c r="G52" i="52" s="1"/>
  <c r="H52" i="52" s="1"/>
  <c r="G51" i="52"/>
  <c r="E51" i="52"/>
  <c r="H51" i="52" s="1"/>
  <c r="E49" i="52"/>
  <c r="E48" i="52"/>
  <c r="G48" i="52" s="1"/>
  <c r="E46" i="52"/>
  <c r="G46" i="52" s="1"/>
  <c r="H46" i="52" s="1"/>
  <c r="G45" i="52"/>
  <c r="E45" i="52"/>
  <c r="H45" i="52" s="1"/>
  <c r="E43" i="52"/>
  <c r="E41" i="52"/>
  <c r="E39" i="52"/>
  <c r="G39" i="52" s="1"/>
  <c r="H39" i="52" s="1"/>
  <c r="G37" i="52"/>
  <c r="E37" i="52"/>
  <c r="H37" i="52" s="1"/>
  <c r="E33" i="52"/>
  <c r="G33" i="52" s="1"/>
  <c r="E31" i="52"/>
  <c r="G31" i="52" s="1"/>
  <c r="H31" i="52" s="1"/>
  <c r="G29" i="52"/>
  <c r="E29" i="52"/>
  <c r="H29" i="52" s="1"/>
  <c r="E27" i="52"/>
  <c r="E26" i="52"/>
  <c r="E25" i="52"/>
  <c r="G25" i="52" s="1"/>
  <c r="H25" i="52" s="1"/>
  <c r="G24" i="52"/>
  <c r="E24" i="52"/>
  <c r="H24" i="52" s="1"/>
  <c r="E22" i="52"/>
  <c r="E21" i="52"/>
  <c r="E20" i="52"/>
  <c r="G20" i="52" s="1"/>
  <c r="H20" i="52" s="1"/>
  <c r="G19" i="52"/>
  <c r="E19" i="52"/>
  <c r="H19" i="52" s="1"/>
  <c r="E17" i="52"/>
  <c r="E15" i="52"/>
  <c r="E14" i="52"/>
  <c r="G14" i="52" s="1"/>
  <c r="G12" i="52"/>
  <c r="E12" i="52"/>
  <c r="H12" i="52" s="1"/>
  <c r="E7" i="52"/>
  <c r="G7" i="52" s="1"/>
  <c r="G8" i="52" s="1"/>
  <c r="E65" i="51"/>
  <c r="E66" i="51" s="1"/>
  <c r="G64" i="51"/>
  <c r="E64" i="51"/>
  <c r="H64" i="51" s="1"/>
  <c r="E63" i="51"/>
  <c r="G58" i="51"/>
  <c r="E58" i="51"/>
  <c r="H58" i="51" s="1"/>
  <c r="E57" i="51"/>
  <c r="G56" i="51"/>
  <c r="E56" i="51"/>
  <c r="H56" i="51" s="1"/>
  <c r="E55" i="51"/>
  <c r="G55" i="51" s="1"/>
  <c r="G53" i="51"/>
  <c r="E53" i="51"/>
  <c r="H53" i="51" s="1"/>
  <c r="E52" i="51"/>
  <c r="G50" i="51"/>
  <c r="E50" i="51"/>
  <c r="H50" i="51" s="1"/>
  <c r="E49" i="51"/>
  <c r="G49" i="51" s="1"/>
  <c r="G47" i="51"/>
  <c r="E47" i="51"/>
  <c r="H47" i="51" s="1"/>
  <c r="E46" i="51"/>
  <c r="G44" i="51"/>
  <c r="E44" i="51"/>
  <c r="H44" i="51" s="1"/>
  <c r="E42" i="51"/>
  <c r="G42" i="51" s="1"/>
  <c r="G40" i="51"/>
  <c r="E40" i="51"/>
  <c r="H40" i="51" s="1"/>
  <c r="G36" i="51"/>
  <c r="E36" i="51"/>
  <c r="H36" i="51" s="1"/>
  <c r="E34" i="51"/>
  <c r="G34" i="51" s="1"/>
  <c r="G32" i="51"/>
  <c r="E32" i="51"/>
  <c r="H32" i="51" s="1"/>
  <c r="E30" i="51"/>
  <c r="G29" i="51"/>
  <c r="E29" i="51"/>
  <c r="H29" i="51" s="1"/>
  <c r="E27" i="51"/>
  <c r="G27" i="51" s="1"/>
  <c r="G26" i="51"/>
  <c r="E26" i="51"/>
  <c r="H26" i="51" s="1"/>
  <c r="E25" i="51"/>
  <c r="G24" i="51"/>
  <c r="E24" i="51"/>
  <c r="H24" i="51" s="1"/>
  <c r="E23" i="51"/>
  <c r="G23" i="51" s="1"/>
  <c r="G22" i="51"/>
  <c r="E22" i="51"/>
  <c r="H22" i="51" s="1"/>
  <c r="E21" i="51"/>
  <c r="G19" i="51"/>
  <c r="E19" i="51"/>
  <c r="H19" i="51" s="1"/>
  <c r="E17" i="51"/>
  <c r="G17" i="51" s="1"/>
  <c r="G16" i="51"/>
  <c r="E16" i="51"/>
  <c r="H16" i="51" s="1"/>
  <c r="E14" i="51"/>
  <c r="G12" i="51"/>
  <c r="E12" i="51"/>
  <c r="H12" i="51" s="1"/>
  <c r="E7" i="51"/>
  <c r="E63" i="50"/>
  <c r="E62" i="50"/>
  <c r="E61" i="50"/>
  <c r="E56" i="50"/>
  <c r="E55" i="50"/>
  <c r="E54" i="50"/>
  <c r="E53" i="50"/>
  <c r="E51" i="50"/>
  <c r="E50" i="50"/>
  <c r="E48" i="50"/>
  <c r="E47" i="50"/>
  <c r="E45" i="50"/>
  <c r="E44" i="50"/>
  <c r="E42" i="50"/>
  <c r="E40" i="50"/>
  <c r="E38" i="50"/>
  <c r="E34" i="50"/>
  <c r="E32" i="50"/>
  <c r="E30" i="50"/>
  <c r="E28" i="50"/>
  <c r="E26" i="50"/>
  <c r="E25" i="50"/>
  <c r="E24" i="50"/>
  <c r="E23" i="50"/>
  <c r="E22" i="50"/>
  <c r="E21" i="50"/>
  <c r="E19" i="50"/>
  <c r="E17" i="50"/>
  <c r="E16" i="50"/>
  <c r="E14" i="50"/>
  <c r="E12" i="50"/>
  <c r="E7" i="50"/>
  <c r="E8" i="50" s="1"/>
  <c r="E70" i="49"/>
  <c r="E69" i="49"/>
  <c r="G68" i="49"/>
  <c r="H68" i="49" s="1"/>
  <c r="E68" i="49"/>
  <c r="E67" i="49"/>
  <c r="G62" i="49"/>
  <c r="H62" i="49" s="1"/>
  <c r="E62" i="49"/>
  <c r="E61" i="49"/>
  <c r="E60" i="49"/>
  <c r="E59" i="49"/>
  <c r="G58" i="49"/>
  <c r="H58" i="49" s="1"/>
  <c r="E58" i="49"/>
  <c r="E56" i="49"/>
  <c r="E55" i="49"/>
  <c r="E54" i="49"/>
  <c r="G52" i="49"/>
  <c r="H52" i="49" s="1"/>
  <c r="E52" i="49"/>
  <c r="E51" i="49"/>
  <c r="E49" i="49"/>
  <c r="E47" i="49"/>
  <c r="G46" i="49"/>
  <c r="H46" i="49" s="1"/>
  <c r="E46" i="49"/>
  <c r="E44" i="49"/>
  <c r="E42" i="49"/>
  <c r="E40" i="49"/>
  <c r="G38" i="49"/>
  <c r="H38" i="49" s="1"/>
  <c r="E38" i="49"/>
  <c r="E34" i="49"/>
  <c r="E32" i="49"/>
  <c r="G30" i="49"/>
  <c r="H30" i="49" s="1"/>
  <c r="E30" i="49"/>
  <c r="E28" i="49"/>
  <c r="E27" i="49"/>
  <c r="E26" i="49"/>
  <c r="G25" i="49"/>
  <c r="H25" i="49" s="1"/>
  <c r="E25" i="49"/>
  <c r="E23" i="49"/>
  <c r="E22" i="49"/>
  <c r="E21" i="49"/>
  <c r="G20" i="49"/>
  <c r="H20" i="49" s="1"/>
  <c r="E20" i="49"/>
  <c r="E18" i="49"/>
  <c r="E17" i="49"/>
  <c r="E15" i="49"/>
  <c r="G14" i="49"/>
  <c r="H14" i="49" s="1"/>
  <c r="E14" i="49"/>
  <c r="E12" i="49"/>
  <c r="E7" i="49"/>
  <c r="E8" i="49" s="1"/>
  <c r="E76" i="48"/>
  <c r="E75" i="48"/>
  <c r="E74" i="48"/>
  <c r="E73" i="48"/>
  <c r="E77" i="48" s="1"/>
  <c r="E68" i="48"/>
  <c r="E67" i="48"/>
  <c r="G67" i="48" s="1"/>
  <c r="E66" i="48"/>
  <c r="E65" i="48"/>
  <c r="E64" i="48"/>
  <c r="E62" i="48"/>
  <c r="G62" i="48" s="1"/>
  <c r="E61" i="48"/>
  <c r="E60" i="48"/>
  <c r="E58" i="48"/>
  <c r="E57" i="48"/>
  <c r="G57" i="48" s="1"/>
  <c r="E55" i="48"/>
  <c r="E53" i="48"/>
  <c r="E52" i="48"/>
  <c r="E50" i="48"/>
  <c r="G50" i="48" s="1"/>
  <c r="E48" i="48"/>
  <c r="E46" i="48"/>
  <c r="E44" i="48"/>
  <c r="E42" i="48"/>
  <c r="G42" i="48" s="1"/>
  <c r="E38" i="48"/>
  <c r="E36" i="48"/>
  <c r="E34" i="48"/>
  <c r="G34" i="48" s="1"/>
  <c r="E32" i="48"/>
  <c r="E31" i="48"/>
  <c r="E29" i="48"/>
  <c r="E28" i="48"/>
  <c r="G28" i="48" s="1"/>
  <c r="E27" i="48"/>
  <c r="E26" i="48"/>
  <c r="E25" i="48"/>
  <c r="E24" i="48"/>
  <c r="G24" i="48" s="1"/>
  <c r="E23" i="48"/>
  <c r="G23" i="48" s="1"/>
  <c r="E21" i="48"/>
  <c r="E20" i="48"/>
  <c r="E18" i="48"/>
  <c r="G18" i="48" s="1"/>
  <c r="E17" i="48"/>
  <c r="E15" i="48"/>
  <c r="E14" i="48"/>
  <c r="E12" i="48"/>
  <c r="E7" i="48"/>
  <c r="E8" i="48" s="1"/>
  <c r="E79" i="47"/>
  <c r="E78" i="47"/>
  <c r="E77" i="47"/>
  <c r="G77" i="47" s="1"/>
  <c r="H77" i="47" s="1"/>
  <c r="G76" i="47"/>
  <c r="E76" i="47"/>
  <c r="H76" i="47" s="1"/>
  <c r="E71" i="47"/>
  <c r="G71" i="47" s="1"/>
  <c r="H71" i="47" s="1"/>
  <c r="G70" i="47"/>
  <c r="E70" i="47"/>
  <c r="H70" i="47" s="1"/>
  <c r="E69" i="47"/>
  <c r="G69" i="47" s="1"/>
  <c r="E68" i="47"/>
  <c r="E67" i="47"/>
  <c r="G67" i="47" s="1"/>
  <c r="H67" i="47" s="1"/>
  <c r="G65" i="47"/>
  <c r="E65" i="47"/>
  <c r="H65" i="47" s="1"/>
  <c r="E64" i="47"/>
  <c r="G64" i="47" s="1"/>
  <c r="E63" i="47"/>
  <c r="E61" i="47"/>
  <c r="G61" i="47" s="1"/>
  <c r="H61" i="47" s="1"/>
  <c r="G60" i="47"/>
  <c r="E60" i="47"/>
  <c r="H60" i="47" s="1"/>
  <c r="E58" i="47"/>
  <c r="G58" i="47" s="1"/>
  <c r="E57" i="47"/>
  <c r="E55" i="47"/>
  <c r="G55" i="47" s="1"/>
  <c r="H55" i="47" s="1"/>
  <c r="G54" i="47"/>
  <c r="E54" i="47"/>
  <c r="H54" i="47" s="1"/>
  <c r="E52" i="47"/>
  <c r="G52" i="47" s="1"/>
  <c r="E50" i="47"/>
  <c r="E48" i="47"/>
  <c r="G48" i="47" s="1"/>
  <c r="H48" i="47" s="1"/>
  <c r="G46" i="47"/>
  <c r="E46" i="47"/>
  <c r="H46" i="47" s="1"/>
  <c r="E42" i="47"/>
  <c r="E40" i="47"/>
  <c r="G40" i="47" s="1"/>
  <c r="H40" i="47" s="1"/>
  <c r="G38" i="47"/>
  <c r="E38" i="47"/>
  <c r="H38" i="47" s="1"/>
  <c r="E36" i="47"/>
  <c r="G36" i="47" s="1"/>
  <c r="E34" i="47"/>
  <c r="E33" i="47"/>
  <c r="G33" i="47" s="1"/>
  <c r="H33" i="47" s="1"/>
  <c r="G31" i="47"/>
  <c r="E31" i="47"/>
  <c r="H31" i="47" s="1"/>
  <c r="E30" i="47"/>
  <c r="G30" i="47" s="1"/>
  <c r="E29" i="47"/>
  <c r="E28" i="47"/>
  <c r="G28" i="47" s="1"/>
  <c r="H28" i="47" s="1"/>
  <c r="G27" i="47"/>
  <c r="E27" i="47"/>
  <c r="H27" i="47" s="1"/>
  <c r="E26" i="47"/>
  <c r="E25" i="47"/>
  <c r="E24" i="47"/>
  <c r="G24" i="47" s="1"/>
  <c r="H24" i="47" s="1"/>
  <c r="G23" i="47"/>
  <c r="E23" i="47"/>
  <c r="H23" i="47" s="1"/>
  <c r="E21" i="47"/>
  <c r="G21" i="47" s="1"/>
  <c r="E20" i="47"/>
  <c r="E18" i="47"/>
  <c r="G18" i="47" s="1"/>
  <c r="H18" i="47" s="1"/>
  <c r="G17" i="47"/>
  <c r="E17" i="47"/>
  <c r="H17" i="47" s="1"/>
  <c r="E15" i="47"/>
  <c r="G15" i="47" s="1"/>
  <c r="E14" i="47"/>
  <c r="E12" i="47"/>
  <c r="G12" i="47" s="1"/>
  <c r="E7" i="47"/>
  <c r="G7" i="47" s="1"/>
  <c r="G8" i="47" s="1"/>
  <c r="E71" i="46"/>
  <c r="G70" i="46"/>
  <c r="H70" i="46" s="1"/>
  <c r="E70" i="46"/>
  <c r="G69" i="46"/>
  <c r="H69" i="46" s="1"/>
  <c r="E69" i="46"/>
  <c r="E68" i="46"/>
  <c r="G63" i="46"/>
  <c r="H63" i="46" s="1"/>
  <c r="E63" i="46"/>
  <c r="E62" i="46"/>
  <c r="E61" i="46"/>
  <c r="G60" i="46"/>
  <c r="H60" i="46" s="1"/>
  <c r="E60" i="46"/>
  <c r="G58" i="46"/>
  <c r="H58" i="46" s="1"/>
  <c r="E58" i="46"/>
  <c r="E57" i="46"/>
  <c r="E55" i="46"/>
  <c r="G54" i="46"/>
  <c r="H54" i="46" s="1"/>
  <c r="E54" i="46"/>
  <c r="G52" i="46"/>
  <c r="H52" i="46" s="1"/>
  <c r="E52" i="46"/>
  <c r="E51" i="46"/>
  <c r="E49" i="46"/>
  <c r="G47" i="46"/>
  <c r="H47" i="46" s="1"/>
  <c r="E47" i="46"/>
  <c r="G45" i="46"/>
  <c r="H45" i="46" s="1"/>
  <c r="E45" i="46"/>
  <c r="E43" i="46"/>
  <c r="G39" i="46"/>
  <c r="H39" i="46" s="1"/>
  <c r="E39" i="46"/>
  <c r="G37" i="46"/>
  <c r="H37" i="46" s="1"/>
  <c r="E37" i="46"/>
  <c r="E35" i="46"/>
  <c r="E33" i="46"/>
  <c r="G32" i="46"/>
  <c r="H32" i="46" s="1"/>
  <c r="E32" i="46"/>
  <c r="G30" i="46"/>
  <c r="H30" i="46" s="1"/>
  <c r="E30" i="46"/>
  <c r="E29" i="46"/>
  <c r="E28" i="46"/>
  <c r="G27" i="46"/>
  <c r="H27" i="46" s="1"/>
  <c r="E27" i="46"/>
  <c r="G26" i="46"/>
  <c r="H26" i="46" s="1"/>
  <c r="E26" i="46"/>
  <c r="E25" i="46"/>
  <c r="E24" i="46"/>
  <c r="G23" i="46"/>
  <c r="H23" i="46" s="1"/>
  <c r="E23" i="46"/>
  <c r="G22" i="46"/>
  <c r="H22" i="46" s="1"/>
  <c r="E22" i="46"/>
  <c r="E20" i="46"/>
  <c r="E18" i="46"/>
  <c r="G17" i="46"/>
  <c r="H17" i="46" s="1"/>
  <c r="E17" i="46"/>
  <c r="G15" i="46"/>
  <c r="H15" i="46" s="1"/>
  <c r="E15" i="46"/>
  <c r="E14" i="46"/>
  <c r="E12" i="46"/>
  <c r="E7" i="46"/>
  <c r="G7" i="46" s="1"/>
  <c r="E81" i="45"/>
  <c r="H80" i="45"/>
  <c r="G80" i="45"/>
  <c r="E80" i="45"/>
  <c r="E79" i="45"/>
  <c r="G78" i="45"/>
  <c r="E78" i="45"/>
  <c r="H78" i="45" s="1"/>
  <c r="E73" i="45"/>
  <c r="G72" i="45"/>
  <c r="E72" i="45"/>
  <c r="H72" i="45" s="1"/>
  <c r="E71" i="45"/>
  <c r="G71" i="45" s="1"/>
  <c r="H70" i="45"/>
  <c r="G70" i="45"/>
  <c r="E70" i="45"/>
  <c r="E69" i="45"/>
  <c r="G67" i="45"/>
  <c r="E67" i="45"/>
  <c r="H67" i="45" s="1"/>
  <c r="E66" i="45"/>
  <c r="G66" i="45" s="1"/>
  <c r="H65" i="45"/>
  <c r="G65" i="45"/>
  <c r="E65" i="45"/>
  <c r="E63" i="45"/>
  <c r="G62" i="45"/>
  <c r="E62" i="45"/>
  <c r="H62" i="45" s="1"/>
  <c r="E60" i="45"/>
  <c r="G60" i="45" s="1"/>
  <c r="H59" i="45"/>
  <c r="G59" i="45"/>
  <c r="E59" i="45"/>
  <c r="E57" i="45"/>
  <c r="G55" i="45"/>
  <c r="E55" i="45"/>
  <c r="H55" i="45" s="1"/>
  <c r="E54" i="45"/>
  <c r="G54" i="45" s="1"/>
  <c r="H52" i="45"/>
  <c r="G52" i="45"/>
  <c r="E52" i="45"/>
  <c r="E50" i="45"/>
  <c r="H44" i="45"/>
  <c r="G44" i="45"/>
  <c r="E44" i="45"/>
  <c r="E42" i="45"/>
  <c r="G41" i="45"/>
  <c r="E41" i="45"/>
  <c r="H41" i="45" s="1"/>
  <c r="E40" i="45"/>
  <c r="G40" i="45" s="1"/>
  <c r="H39" i="45"/>
  <c r="G39" i="45"/>
  <c r="E39" i="45"/>
  <c r="E38" i="45"/>
  <c r="G36" i="45"/>
  <c r="E36" i="45"/>
  <c r="H36" i="45" s="1"/>
  <c r="E35" i="45"/>
  <c r="G35" i="45" s="1"/>
  <c r="H33" i="45"/>
  <c r="G33" i="45"/>
  <c r="E33" i="45"/>
  <c r="E31" i="45"/>
  <c r="G30" i="45"/>
  <c r="E30" i="45"/>
  <c r="H30" i="45" s="1"/>
  <c r="E29" i="45"/>
  <c r="G29" i="45" s="1"/>
  <c r="H28" i="45"/>
  <c r="G28" i="45"/>
  <c r="E28" i="45"/>
  <c r="E27" i="45"/>
  <c r="G26" i="45"/>
  <c r="E26" i="45"/>
  <c r="H26" i="45" s="1"/>
  <c r="E25" i="45"/>
  <c r="G25" i="45" s="1"/>
  <c r="H24" i="45"/>
  <c r="G24" i="45"/>
  <c r="E24" i="45"/>
  <c r="E22" i="45"/>
  <c r="G21" i="45"/>
  <c r="E21" i="45"/>
  <c r="H21" i="45" s="1"/>
  <c r="E19" i="45"/>
  <c r="G19" i="45" s="1"/>
  <c r="H18" i="45"/>
  <c r="G18" i="45"/>
  <c r="E18" i="45"/>
  <c r="E17" i="45"/>
  <c r="G16" i="45"/>
  <c r="E16" i="45"/>
  <c r="H16" i="45" s="1"/>
  <c r="E14" i="45"/>
  <c r="G14" i="45" s="1"/>
  <c r="H13" i="45"/>
  <c r="G13" i="45"/>
  <c r="E13" i="45"/>
  <c r="E12" i="45"/>
  <c r="E7" i="45"/>
  <c r="G7" i="45" s="1"/>
  <c r="G8" i="45" s="1"/>
  <c r="E86" i="44"/>
  <c r="E85" i="44"/>
  <c r="E84" i="44"/>
  <c r="E83" i="44"/>
  <c r="E78" i="44"/>
  <c r="E77" i="44"/>
  <c r="E76" i="44"/>
  <c r="E75" i="44"/>
  <c r="E74" i="44"/>
  <c r="E72" i="44"/>
  <c r="E71" i="44"/>
  <c r="E70" i="44"/>
  <c r="E68" i="44"/>
  <c r="E67" i="44"/>
  <c r="E65" i="44"/>
  <c r="E64" i="44"/>
  <c r="E62" i="44"/>
  <c r="E61" i="44"/>
  <c r="E59" i="44"/>
  <c r="E58" i="44"/>
  <c r="E56" i="44"/>
  <c r="E54" i="44"/>
  <c r="E52" i="44"/>
  <c r="E46" i="44"/>
  <c r="E44" i="44"/>
  <c r="E43" i="44"/>
  <c r="E42" i="44"/>
  <c r="E41" i="44"/>
  <c r="E40" i="44"/>
  <c r="G38" i="44"/>
  <c r="E38" i="44"/>
  <c r="H38" i="44" s="1"/>
  <c r="E37" i="44"/>
  <c r="E35" i="44"/>
  <c r="E33" i="44"/>
  <c r="E31" i="44"/>
  <c r="E30" i="44"/>
  <c r="E29" i="44"/>
  <c r="E28" i="44"/>
  <c r="E27" i="44"/>
  <c r="E26" i="44"/>
  <c r="E25" i="44"/>
  <c r="E24" i="44"/>
  <c r="E22" i="44"/>
  <c r="E21" i="44"/>
  <c r="E19" i="44"/>
  <c r="E18" i="44"/>
  <c r="E17" i="44"/>
  <c r="E16" i="44"/>
  <c r="E14" i="44"/>
  <c r="E13" i="44"/>
  <c r="E12" i="44"/>
  <c r="E7" i="44"/>
  <c r="E8" i="44" s="1"/>
  <c r="E83" i="43"/>
  <c r="E82" i="43"/>
  <c r="E81" i="43"/>
  <c r="E80" i="43"/>
  <c r="G80" i="43" s="1"/>
  <c r="E75" i="43"/>
  <c r="E74" i="43"/>
  <c r="G74" i="43" s="1"/>
  <c r="H74" i="43" s="1"/>
  <c r="E73" i="43"/>
  <c r="E72" i="43"/>
  <c r="E71" i="43"/>
  <c r="E69" i="43"/>
  <c r="G69" i="43" s="1"/>
  <c r="H69" i="43" s="1"/>
  <c r="E68" i="43"/>
  <c r="E67" i="43"/>
  <c r="E65" i="43"/>
  <c r="E64" i="43"/>
  <c r="G64" i="43" s="1"/>
  <c r="H64" i="43" s="1"/>
  <c r="E62" i="43"/>
  <c r="E61" i="43"/>
  <c r="E59" i="43"/>
  <c r="E57" i="43"/>
  <c r="G57" i="43" s="1"/>
  <c r="H57" i="43" s="1"/>
  <c r="E56" i="43"/>
  <c r="E54" i="43"/>
  <c r="E52" i="43"/>
  <c r="E50" i="43"/>
  <c r="G50" i="43" s="1"/>
  <c r="H50" i="43" s="1"/>
  <c r="E44" i="43"/>
  <c r="E42" i="43"/>
  <c r="G42" i="43" s="1"/>
  <c r="H42" i="43" s="1"/>
  <c r="E41" i="43"/>
  <c r="E40" i="43"/>
  <c r="E39" i="43"/>
  <c r="E38" i="43"/>
  <c r="G38" i="43" s="1"/>
  <c r="H38" i="43" s="1"/>
  <c r="E36" i="43"/>
  <c r="E35" i="43"/>
  <c r="E33" i="43"/>
  <c r="E31" i="43"/>
  <c r="G31" i="43" s="1"/>
  <c r="H31" i="43" s="1"/>
  <c r="E30" i="43"/>
  <c r="E29" i="43"/>
  <c r="E28" i="43"/>
  <c r="E27" i="43"/>
  <c r="G27" i="43" s="1"/>
  <c r="H27" i="43" s="1"/>
  <c r="E26" i="43"/>
  <c r="E25" i="43"/>
  <c r="E24" i="43"/>
  <c r="E22" i="43"/>
  <c r="G22" i="43" s="1"/>
  <c r="H22" i="43" s="1"/>
  <c r="E21" i="43"/>
  <c r="E19" i="43"/>
  <c r="E18" i="43"/>
  <c r="E17" i="43"/>
  <c r="G17" i="43" s="1"/>
  <c r="H17" i="43" s="1"/>
  <c r="E16" i="43"/>
  <c r="E14" i="43"/>
  <c r="E13" i="43"/>
  <c r="E12" i="43"/>
  <c r="E7" i="43"/>
  <c r="E8" i="43" s="1"/>
  <c r="E83" i="42"/>
  <c r="G82" i="42"/>
  <c r="H82" i="42" s="1"/>
  <c r="E82" i="42"/>
  <c r="E81" i="42"/>
  <c r="G80" i="42"/>
  <c r="H80" i="42" s="1"/>
  <c r="E80" i="42"/>
  <c r="E84" i="42" s="1"/>
  <c r="E75" i="42"/>
  <c r="G74" i="42"/>
  <c r="H74" i="42" s="1"/>
  <c r="E74" i="42"/>
  <c r="E73" i="42"/>
  <c r="G72" i="42"/>
  <c r="H72" i="42" s="1"/>
  <c r="E72" i="42"/>
  <c r="E71" i="42"/>
  <c r="G69" i="42"/>
  <c r="H69" i="42" s="1"/>
  <c r="E69" i="42"/>
  <c r="E68" i="42"/>
  <c r="G67" i="42"/>
  <c r="H67" i="42" s="1"/>
  <c r="E67" i="42"/>
  <c r="E65" i="42"/>
  <c r="G64" i="42"/>
  <c r="H64" i="42" s="1"/>
  <c r="E64" i="42"/>
  <c r="E62" i="42"/>
  <c r="G61" i="42"/>
  <c r="H61" i="42" s="1"/>
  <c r="E61" i="42"/>
  <c r="E59" i="42"/>
  <c r="G57" i="42"/>
  <c r="H57" i="42" s="1"/>
  <c r="E57" i="42"/>
  <c r="E56" i="42"/>
  <c r="G54" i="42"/>
  <c r="H54" i="42" s="1"/>
  <c r="E54" i="42"/>
  <c r="E52" i="42"/>
  <c r="G50" i="42"/>
  <c r="H50" i="42" s="1"/>
  <c r="E50" i="42"/>
  <c r="E44" i="42"/>
  <c r="G42" i="42"/>
  <c r="H42" i="42" s="1"/>
  <c r="E42" i="42"/>
  <c r="E41" i="42"/>
  <c r="G40" i="42"/>
  <c r="H40" i="42" s="1"/>
  <c r="E40" i="42"/>
  <c r="E39" i="42"/>
  <c r="G38" i="42"/>
  <c r="H38" i="42" s="1"/>
  <c r="E38" i="42"/>
  <c r="E36" i="42"/>
  <c r="G35" i="42"/>
  <c r="H35" i="42" s="1"/>
  <c r="E35" i="42"/>
  <c r="E33" i="42"/>
  <c r="G31" i="42"/>
  <c r="H31" i="42" s="1"/>
  <c r="E31" i="42"/>
  <c r="E30" i="42"/>
  <c r="G29" i="42"/>
  <c r="H29" i="42" s="1"/>
  <c r="E29" i="42"/>
  <c r="E28" i="42"/>
  <c r="G27" i="42"/>
  <c r="H27" i="42" s="1"/>
  <c r="E27" i="42"/>
  <c r="E26" i="42"/>
  <c r="G25" i="42"/>
  <c r="H25" i="42" s="1"/>
  <c r="E25" i="42"/>
  <c r="E24" i="42"/>
  <c r="G22" i="42"/>
  <c r="H22" i="42" s="1"/>
  <c r="E22" i="42"/>
  <c r="E21" i="42"/>
  <c r="G19" i="42"/>
  <c r="H19" i="42" s="1"/>
  <c r="E19" i="42"/>
  <c r="E18" i="42"/>
  <c r="G17" i="42"/>
  <c r="H17" i="42" s="1"/>
  <c r="E17" i="42"/>
  <c r="E16" i="42"/>
  <c r="G14" i="42"/>
  <c r="H14" i="42" s="1"/>
  <c r="E14" i="42"/>
  <c r="E13" i="42"/>
  <c r="G12" i="42"/>
  <c r="E12" i="42"/>
  <c r="E7" i="42"/>
  <c r="E8" i="42" s="1"/>
  <c r="E77" i="41"/>
  <c r="G77" i="41" s="1"/>
  <c r="H77" i="41" s="1"/>
  <c r="E76" i="41"/>
  <c r="G76" i="41" s="1"/>
  <c r="H76" i="41" s="1"/>
  <c r="E75" i="41"/>
  <c r="G75" i="41" s="1"/>
  <c r="H75" i="41" s="1"/>
  <c r="E74" i="41"/>
  <c r="G74" i="41" s="1"/>
  <c r="E69" i="41"/>
  <c r="G69" i="41" s="1"/>
  <c r="H69" i="41" s="1"/>
  <c r="E68" i="41"/>
  <c r="G68" i="41" s="1"/>
  <c r="H68" i="41" s="1"/>
  <c r="E67" i="41"/>
  <c r="E66" i="41"/>
  <c r="G66" i="41" s="1"/>
  <c r="H66" i="41" s="1"/>
  <c r="E65" i="41"/>
  <c r="G65" i="41" s="1"/>
  <c r="H65" i="41" s="1"/>
  <c r="E63" i="41"/>
  <c r="G63" i="41" s="1"/>
  <c r="H63" i="41" s="1"/>
  <c r="E62" i="41"/>
  <c r="E61" i="41"/>
  <c r="G61" i="41" s="1"/>
  <c r="H61" i="41" s="1"/>
  <c r="E59" i="41"/>
  <c r="G59" i="41" s="1"/>
  <c r="H59" i="41" s="1"/>
  <c r="E58" i="41"/>
  <c r="G58" i="41" s="1"/>
  <c r="H58" i="41" s="1"/>
  <c r="E56" i="41"/>
  <c r="E55" i="41"/>
  <c r="G55" i="41" s="1"/>
  <c r="H55" i="41" s="1"/>
  <c r="E53" i="41"/>
  <c r="G53" i="41" s="1"/>
  <c r="H53" i="41" s="1"/>
  <c r="E51" i="41"/>
  <c r="G51" i="41" s="1"/>
  <c r="H51" i="41" s="1"/>
  <c r="E50" i="41"/>
  <c r="E48" i="41"/>
  <c r="G48" i="41" s="1"/>
  <c r="H48" i="41" s="1"/>
  <c r="E46" i="41"/>
  <c r="G46" i="41" s="1"/>
  <c r="H46" i="41" s="1"/>
  <c r="E40" i="41"/>
  <c r="G40" i="41" s="1"/>
  <c r="H40" i="41" s="1"/>
  <c r="E38" i="41"/>
  <c r="G38" i="41" s="1"/>
  <c r="H38" i="41" s="1"/>
  <c r="E37" i="41"/>
  <c r="G37" i="41" s="1"/>
  <c r="H37" i="41" s="1"/>
  <c r="E36" i="41"/>
  <c r="E34" i="41"/>
  <c r="G34" i="41" s="1"/>
  <c r="H34" i="41" s="1"/>
  <c r="E33" i="41"/>
  <c r="G33" i="41" s="1"/>
  <c r="H33" i="41" s="1"/>
  <c r="E32" i="41"/>
  <c r="G32" i="41" s="1"/>
  <c r="H32" i="41" s="1"/>
  <c r="E30" i="41"/>
  <c r="E28" i="41"/>
  <c r="G28" i="41" s="1"/>
  <c r="H28" i="41" s="1"/>
  <c r="E27" i="41"/>
  <c r="G27" i="41" s="1"/>
  <c r="H27" i="41" s="1"/>
  <c r="E26" i="41"/>
  <c r="G26" i="41" s="1"/>
  <c r="H26" i="41" s="1"/>
  <c r="E25" i="41"/>
  <c r="E24" i="41"/>
  <c r="G24" i="41" s="1"/>
  <c r="H24" i="41" s="1"/>
  <c r="E23" i="41"/>
  <c r="G23" i="41" s="1"/>
  <c r="H23" i="41" s="1"/>
  <c r="E22" i="41"/>
  <c r="G22" i="41" s="1"/>
  <c r="H22" i="41" s="1"/>
  <c r="E21" i="41"/>
  <c r="E19" i="41"/>
  <c r="G19" i="41" s="1"/>
  <c r="H19" i="41" s="1"/>
  <c r="E18" i="41"/>
  <c r="G18" i="41" s="1"/>
  <c r="H18" i="41" s="1"/>
  <c r="E17" i="41"/>
  <c r="G17" i="41" s="1"/>
  <c r="H17" i="41" s="1"/>
  <c r="E16" i="41"/>
  <c r="E14" i="41"/>
  <c r="G14" i="41" s="1"/>
  <c r="H14" i="41" s="1"/>
  <c r="E13" i="41"/>
  <c r="G13" i="41" s="1"/>
  <c r="H13" i="41" s="1"/>
  <c r="E12" i="41"/>
  <c r="E7" i="41"/>
  <c r="G7" i="41" s="1"/>
  <c r="E82" i="40"/>
  <c r="E81" i="40"/>
  <c r="E80" i="40"/>
  <c r="G80" i="40" s="1"/>
  <c r="H80" i="40" s="1"/>
  <c r="E79" i="40"/>
  <c r="G79" i="40" s="1"/>
  <c r="E74" i="40"/>
  <c r="G74" i="40" s="1"/>
  <c r="H74" i="40" s="1"/>
  <c r="E73" i="40"/>
  <c r="G73" i="40" s="1"/>
  <c r="H73" i="40" s="1"/>
  <c r="E72" i="40"/>
  <c r="G72" i="40" s="1"/>
  <c r="E71" i="40"/>
  <c r="E70" i="40"/>
  <c r="G70" i="40" s="1"/>
  <c r="H70" i="40" s="1"/>
  <c r="E68" i="40"/>
  <c r="G68" i="40" s="1"/>
  <c r="H68" i="40" s="1"/>
  <c r="E67" i="40"/>
  <c r="G67" i="40" s="1"/>
  <c r="E66" i="40"/>
  <c r="E64" i="40"/>
  <c r="G64" i="40" s="1"/>
  <c r="H64" i="40" s="1"/>
  <c r="E63" i="40"/>
  <c r="G63" i="40" s="1"/>
  <c r="H63" i="40" s="1"/>
  <c r="E61" i="40"/>
  <c r="G61" i="40" s="1"/>
  <c r="E60" i="40"/>
  <c r="E58" i="40"/>
  <c r="G58" i="40" s="1"/>
  <c r="H58" i="40" s="1"/>
  <c r="E57" i="40"/>
  <c r="G57" i="40" s="1"/>
  <c r="H57" i="40" s="1"/>
  <c r="E55" i="40"/>
  <c r="G55" i="40" s="1"/>
  <c r="E54" i="40"/>
  <c r="E52" i="40"/>
  <c r="G52" i="40" s="1"/>
  <c r="H52" i="40" s="1"/>
  <c r="E50" i="40"/>
  <c r="G50" i="40" s="1"/>
  <c r="H50" i="40" s="1"/>
  <c r="E48" i="40"/>
  <c r="G48" i="40" s="1"/>
  <c r="E42" i="40"/>
  <c r="G42" i="40" s="1"/>
  <c r="H42" i="40" s="1"/>
  <c r="E40" i="40"/>
  <c r="G40" i="40" s="1"/>
  <c r="E39" i="40"/>
  <c r="E38" i="40"/>
  <c r="G38" i="40" s="1"/>
  <c r="H38" i="40" s="1"/>
  <c r="E36" i="40"/>
  <c r="G36" i="40" s="1"/>
  <c r="H36" i="40" s="1"/>
  <c r="E35" i="40"/>
  <c r="G35" i="40" s="1"/>
  <c r="E34" i="40"/>
  <c r="E32" i="40"/>
  <c r="G32" i="40" s="1"/>
  <c r="H32" i="40" s="1"/>
  <c r="E30" i="40"/>
  <c r="G30" i="40" s="1"/>
  <c r="H30" i="40" s="1"/>
  <c r="E28" i="40"/>
  <c r="G28" i="40" s="1"/>
  <c r="E27" i="40"/>
  <c r="E26" i="40"/>
  <c r="G26" i="40" s="1"/>
  <c r="H26" i="40" s="1"/>
  <c r="E25" i="40"/>
  <c r="G25" i="40" s="1"/>
  <c r="H25" i="40" s="1"/>
  <c r="E24" i="40"/>
  <c r="E23" i="40"/>
  <c r="E22" i="40"/>
  <c r="G22" i="40" s="1"/>
  <c r="H22" i="40" s="1"/>
  <c r="E21" i="40"/>
  <c r="G21" i="40" s="1"/>
  <c r="H21" i="40" s="1"/>
  <c r="E19" i="40"/>
  <c r="G19" i="40" s="1"/>
  <c r="E18" i="40"/>
  <c r="E17" i="40"/>
  <c r="G17" i="40" s="1"/>
  <c r="H17" i="40" s="1"/>
  <c r="E16" i="40"/>
  <c r="G16" i="40" s="1"/>
  <c r="H16" i="40" s="1"/>
  <c r="E14" i="40"/>
  <c r="G14" i="40" s="1"/>
  <c r="E13" i="40"/>
  <c r="E12" i="40"/>
  <c r="G12" i="40" s="1"/>
  <c r="E7" i="40"/>
  <c r="G7" i="40" s="1"/>
  <c r="G8" i="40" s="1"/>
  <c r="E79" i="39"/>
  <c r="E78" i="39"/>
  <c r="E77" i="39"/>
  <c r="E76" i="39"/>
  <c r="E71" i="39"/>
  <c r="E70" i="39"/>
  <c r="E69" i="39"/>
  <c r="G69" i="39" s="1"/>
  <c r="E68" i="39"/>
  <c r="E67" i="39"/>
  <c r="E65" i="39"/>
  <c r="E64" i="39"/>
  <c r="G64" i="39" s="1"/>
  <c r="E63" i="39"/>
  <c r="E61" i="39"/>
  <c r="E60" i="39"/>
  <c r="E58" i="39"/>
  <c r="G58" i="39" s="1"/>
  <c r="E57" i="39"/>
  <c r="E55" i="39"/>
  <c r="E53" i="39"/>
  <c r="E52" i="39"/>
  <c r="E50" i="39"/>
  <c r="E48" i="39"/>
  <c r="E46" i="39"/>
  <c r="E40" i="39"/>
  <c r="E38" i="39"/>
  <c r="E37" i="39"/>
  <c r="G37" i="39" s="1"/>
  <c r="E36" i="39"/>
  <c r="E34" i="39"/>
  <c r="E33" i="39"/>
  <c r="E32" i="39"/>
  <c r="E30" i="39"/>
  <c r="E28" i="39"/>
  <c r="E27" i="39"/>
  <c r="E26" i="39"/>
  <c r="G26" i="39" s="1"/>
  <c r="E25" i="39"/>
  <c r="E24" i="39"/>
  <c r="E23" i="39"/>
  <c r="E22" i="39"/>
  <c r="E21" i="39"/>
  <c r="E19" i="39"/>
  <c r="E18" i="39"/>
  <c r="E17" i="39"/>
  <c r="G17" i="39" s="1"/>
  <c r="E16" i="39"/>
  <c r="E14" i="39"/>
  <c r="E13" i="39"/>
  <c r="E12" i="39"/>
  <c r="E7" i="39"/>
  <c r="E8" i="39" s="1"/>
  <c r="G79" i="38"/>
  <c r="E79" i="38"/>
  <c r="H79" i="38" s="1"/>
  <c r="H78" i="38"/>
  <c r="G78" i="38"/>
  <c r="E78" i="38"/>
  <c r="E77" i="38"/>
  <c r="G77" i="38" s="1"/>
  <c r="H77" i="38" s="1"/>
  <c r="G76" i="38"/>
  <c r="H76" i="38" s="1"/>
  <c r="E76" i="38"/>
  <c r="E80" i="38" s="1"/>
  <c r="E71" i="38"/>
  <c r="G71" i="38" s="1"/>
  <c r="H71" i="38" s="1"/>
  <c r="G70" i="38"/>
  <c r="H70" i="38" s="1"/>
  <c r="E70" i="38"/>
  <c r="G69" i="38"/>
  <c r="E69" i="38"/>
  <c r="H69" i="38" s="1"/>
  <c r="H68" i="38"/>
  <c r="G68" i="38"/>
  <c r="E68" i="38"/>
  <c r="E67" i="38"/>
  <c r="G67" i="38" s="1"/>
  <c r="H67" i="38" s="1"/>
  <c r="G65" i="38"/>
  <c r="H65" i="38" s="1"/>
  <c r="E65" i="38"/>
  <c r="G64" i="38"/>
  <c r="E64" i="38"/>
  <c r="H64" i="38" s="1"/>
  <c r="H63" i="38"/>
  <c r="G63" i="38"/>
  <c r="E63" i="38"/>
  <c r="E61" i="38"/>
  <c r="G61" i="38" s="1"/>
  <c r="H61" i="38" s="1"/>
  <c r="G60" i="38"/>
  <c r="H60" i="38" s="1"/>
  <c r="E60" i="38"/>
  <c r="G58" i="38"/>
  <c r="E58" i="38"/>
  <c r="H58" i="38" s="1"/>
  <c r="H57" i="38"/>
  <c r="G57" i="38"/>
  <c r="E57" i="38"/>
  <c r="E55" i="38"/>
  <c r="G55" i="38" s="1"/>
  <c r="H55" i="38" s="1"/>
  <c r="G53" i="38"/>
  <c r="H53" i="38" s="1"/>
  <c r="E53" i="38"/>
  <c r="G52" i="38"/>
  <c r="E52" i="38"/>
  <c r="H52" i="38" s="1"/>
  <c r="H50" i="38"/>
  <c r="G50" i="38"/>
  <c r="E50" i="38"/>
  <c r="E48" i="38"/>
  <c r="G48" i="38" s="1"/>
  <c r="H48" i="38" s="1"/>
  <c r="G46" i="38"/>
  <c r="H46" i="38" s="1"/>
  <c r="E46" i="38"/>
  <c r="E40" i="38"/>
  <c r="G40" i="38" s="1"/>
  <c r="H40" i="38" s="1"/>
  <c r="G38" i="38"/>
  <c r="H38" i="38" s="1"/>
  <c r="E38" i="38"/>
  <c r="G37" i="38"/>
  <c r="E37" i="38"/>
  <c r="H37" i="38" s="1"/>
  <c r="H36" i="38"/>
  <c r="G36" i="38"/>
  <c r="E36" i="38"/>
  <c r="E34" i="38"/>
  <c r="G34" i="38" s="1"/>
  <c r="H34" i="38" s="1"/>
  <c r="G33" i="38"/>
  <c r="H33" i="38" s="1"/>
  <c r="E33" i="38"/>
  <c r="G32" i="38"/>
  <c r="E32" i="38"/>
  <c r="H32" i="38" s="1"/>
  <c r="H30" i="38"/>
  <c r="G30" i="38"/>
  <c r="E30" i="38"/>
  <c r="E28" i="38"/>
  <c r="G28" i="38" s="1"/>
  <c r="H28" i="38" s="1"/>
  <c r="G27" i="38"/>
  <c r="H27" i="38" s="1"/>
  <c r="E27" i="38"/>
  <c r="G26" i="38"/>
  <c r="E26" i="38"/>
  <c r="H26" i="38" s="1"/>
  <c r="H25" i="38"/>
  <c r="G25" i="38"/>
  <c r="E25" i="38"/>
  <c r="E24" i="38"/>
  <c r="G24" i="38" s="1"/>
  <c r="H24" i="38" s="1"/>
  <c r="G23" i="38"/>
  <c r="H23" i="38" s="1"/>
  <c r="E23" i="38"/>
  <c r="G22" i="38"/>
  <c r="E22" i="38"/>
  <c r="H22" i="38" s="1"/>
  <c r="H21" i="38"/>
  <c r="G21" i="38"/>
  <c r="E21" i="38"/>
  <c r="E19" i="38"/>
  <c r="G19" i="38" s="1"/>
  <c r="H19" i="38" s="1"/>
  <c r="G18" i="38"/>
  <c r="H18" i="38" s="1"/>
  <c r="E18" i="38"/>
  <c r="G17" i="38"/>
  <c r="E17" i="38"/>
  <c r="H17" i="38" s="1"/>
  <c r="H16" i="38"/>
  <c r="G16" i="38"/>
  <c r="E16" i="38"/>
  <c r="E14" i="38"/>
  <c r="G14" i="38" s="1"/>
  <c r="H14" i="38" s="1"/>
  <c r="G13" i="38"/>
  <c r="H13" i="38" s="1"/>
  <c r="E13" i="38"/>
  <c r="G12" i="38"/>
  <c r="E12" i="38"/>
  <c r="E7" i="38"/>
  <c r="E8" i="38" s="1"/>
  <c r="E81" i="37"/>
  <c r="G81" i="37" s="1"/>
  <c r="H81" i="37" s="1"/>
  <c r="E80" i="37"/>
  <c r="E79" i="37"/>
  <c r="G79" i="37" s="1"/>
  <c r="H79" i="37" s="1"/>
  <c r="E78" i="37"/>
  <c r="G78" i="37" s="1"/>
  <c r="E73" i="37"/>
  <c r="G73" i="37" s="1"/>
  <c r="H73" i="37" s="1"/>
  <c r="E72" i="37"/>
  <c r="G72" i="37" s="1"/>
  <c r="E71" i="37"/>
  <c r="G71" i="37" s="1"/>
  <c r="H71" i="37" s="1"/>
  <c r="E70" i="37"/>
  <c r="E69" i="37"/>
  <c r="G69" i="37" s="1"/>
  <c r="H69" i="37" s="1"/>
  <c r="E67" i="37"/>
  <c r="G67" i="37" s="1"/>
  <c r="E66" i="37"/>
  <c r="G66" i="37" s="1"/>
  <c r="H66" i="37" s="1"/>
  <c r="E65" i="37"/>
  <c r="E63" i="37"/>
  <c r="G63" i="37" s="1"/>
  <c r="H63" i="37" s="1"/>
  <c r="E62" i="37"/>
  <c r="G62" i="37" s="1"/>
  <c r="E60" i="37"/>
  <c r="G60" i="37" s="1"/>
  <c r="H60" i="37" s="1"/>
  <c r="E59" i="37"/>
  <c r="E57" i="37"/>
  <c r="G57" i="37" s="1"/>
  <c r="H57" i="37" s="1"/>
  <c r="E55" i="37"/>
  <c r="G55" i="37" s="1"/>
  <c r="E54" i="37"/>
  <c r="G54" i="37" s="1"/>
  <c r="H54" i="37" s="1"/>
  <c r="E52" i="37"/>
  <c r="E50" i="37"/>
  <c r="G50" i="37" s="1"/>
  <c r="H50" i="37" s="1"/>
  <c r="E44" i="37"/>
  <c r="E42" i="37"/>
  <c r="G42" i="37" s="1"/>
  <c r="H42" i="37" s="1"/>
  <c r="E41" i="37"/>
  <c r="G41" i="37" s="1"/>
  <c r="E40" i="37"/>
  <c r="G40" i="37" s="1"/>
  <c r="H40" i="37" s="1"/>
  <c r="E39" i="37"/>
  <c r="E37" i="37"/>
  <c r="G37" i="37" s="1"/>
  <c r="H37" i="37" s="1"/>
  <c r="E36" i="37"/>
  <c r="E35" i="37"/>
  <c r="G35" i="37" s="1"/>
  <c r="H35" i="37" s="1"/>
  <c r="E33" i="37"/>
  <c r="E31" i="37"/>
  <c r="G31" i="37" s="1"/>
  <c r="H31" i="37" s="1"/>
  <c r="E30" i="37"/>
  <c r="G30" i="37" s="1"/>
  <c r="E29" i="37"/>
  <c r="G29" i="37" s="1"/>
  <c r="H29" i="37" s="1"/>
  <c r="E28" i="37"/>
  <c r="E27" i="37"/>
  <c r="G27" i="37" s="1"/>
  <c r="H27" i="37" s="1"/>
  <c r="E26" i="37"/>
  <c r="E25" i="37"/>
  <c r="G25" i="37" s="1"/>
  <c r="H25" i="37" s="1"/>
  <c r="E24" i="37"/>
  <c r="E22" i="37"/>
  <c r="G22" i="37" s="1"/>
  <c r="H22" i="37" s="1"/>
  <c r="E21" i="37"/>
  <c r="G21" i="37" s="1"/>
  <c r="E19" i="37"/>
  <c r="G19" i="37" s="1"/>
  <c r="H19" i="37" s="1"/>
  <c r="E18" i="37"/>
  <c r="E17" i="37"/>
  <c r="G17" i="37" s="1"/>
  <c r="H17" i="37" s="1"/>
  <c r="E16" i="37"/>
  <c r="E14" i="37"/>
  <c r="G14" i="37" s="1"/>
  <c r="H14" i="37" s="1"/>
  <c r="E13" i="37"/>
  <c r="E12" i="37"/>
  <c r="G12" i="37" s="1"/>
  <c r="E7" i="37"/>
  <c r="G7" i="37" s="1"/>
  <c r="E86" i="36"/>
  <c r="H85" i="36"/>
  <c r="G85" i="36"/>
  <c r="E85" i="36"/>
  <c r="E84" i="36"/>
  <c r="G84" i="36" s="1"/>
  <c r="H84" i="36" s="1"/>
  <c r="H83" i="36"/>
  <c r="G83" i="36"/>
  <c r="E83" i="36"/>
  <c r="E87" i="36" s="1"/>
  <c r="E78" i="36"/>
  <c r="G78" i="36" s="1"/>
  <c r="H78" i="36" s="1"/>
  <c r="H77" i="36"/>
  <c r="G77" i="36"/>
  <c r="E77" i="36"/>
  <c r="E76" i="36"/>
  <c r="H75" i="36"/>
  <c r="G75" i="36"/>
  <c r="E75" i="36"/>
  <c r="E74" i="36"/>
  <c r="G74" i="36" s="1"/>
  <c r="H74" i="36" s="1"/>
  <c r="H72" i="36"/>
  <c r="G72" i="36"/>
  <c r="E72" i="36"/>
  <c r="E71" i="36"/>
  <c r="H70" i="36"/>
  <c r="G70" i="36"/>
  <c r="E70" i="36"/>
  <c r="E68" i="36"/>
  <c r="G68" i="36" s="1"/>
  <c r="H68" i="36" s="1"/>
  <c r="H67" i="36"/>
  <c r="G67" i="36"/>
  <c r="E67" i="36"/>
  <c r="E65" i="36"/>
  <c r="H64" i="36"/>
  <c r="G64" i="36"/>
  <c r="E64" i="36"/>
  <c r="E62" i="36"/>
  <c r="G62" i="36" s="1"/>
  <c r="H62" i="36" s="1"/>
  <c r="H61" i="36"/>
  <c r="G61" i="36"/>
  <c r="E61" i="36"/>
  <c r="E59" i="36"/>
  <c r="H58" i="36"/>
  <c r="G58" i="36"/>
  <c r="E58" i="36"/>
  <c r="E56" i="36"/>
  <c r="G56" i="36" s="1"/>
  <c r="H56" i="36" s="1"/>
  <c r="H54" i="36"/>
  <c r="G54" i="36"/>
  <c r="E54" i="36"/>
  <c r="E52" i="36"/>
  <c r="H46" i="36"/>
  <c r="G46" i="36"/>
  <c r="E46" i="36"/>
  <c r="E44" i="36"/>
  <c r="H43" i="36"/>
  <c r="G43" i="36"/>
  <c r="E43" i="36"/>
  <c r="E42" i="36"/>
  <c r="G42" i="36" s="1"/>
  <c r="H42" i="36" s="1"/>
  <c r="H41" i="36"/>
  <c r="G41" i="36"/>
  <c r="E41" i="36"/>
  <c r="E39" i="36"/>
  <c r="H38" i="36"/>
  <c r="G38" i="36"/>
  <c r="E38" i="36"/>
  <c r="E37" i="36"/>
  <c r="G37" i="36" s="1"/>
  <c r="H37" i="36" s="1"/>
  <c r="H35" i="36"/>
  <c r="G35" i="36"/>
  <c r="E35" i="36"/>
  <c r="E33" i="36"/>
  <c r="H31" i="36"/>
  <c r="G31" i="36"/>
  <c r="E31" i="36"/>
  <c r="E30" i="36"/>
  <c r="G30" i="36" s="1"/>
  <c r="H30" i="36" s="1"/>
  <c r="H29" i="36"/>
  <c r="G29" i="36"/>
  <c r="E29" i="36"/>
  <c r="E28" i="36"/>
  <c r="H27" i="36"/>
  <c r="G27" i="36"/>
  <c r="E27" i="36"/>
  <c r="E26" i="36"/>
  <c r="G26" i="36" s="1"/>
  <c r="H26" i="36" s="1"/>
  <c r="H25" i="36"/>
  <c r="G25" i="36"/>
  <c r="E25" i="36"/>
  <c r="E24" i="36"/>
  <c r="H22" i="36"/>
  <c r="G22" i="36"/>
  <c r="E22" i="36"/>
  <c r="E21" i="36"/>
  <c r="G21" i="36" s="1"/>
  <c r="H21" i="36" s="1"/>
  <c r="H19" i="36"/>
  <c r="G19" i="36"/>
  <c r="E19" i="36"/>
  <c r="E18" i="36"/>
  <c r="H17" i="36"/>
  <c r="G17" i="36"/>
  <c r="E17" i="36"/>
  <c r="E16" i="36"/>
  <c r="G16" i="36" s="1"/>
  <c r="H16" i="36" s="1"/>
  <c r="H14" i="36"/>
  <c r="G14" i="36"/>
  <c r="E14" i="36"/>
  <c r="E13" i="36"/>
  <c r="H12" i="36"/>
  <c r="G12" i="36"/>
  <c r="E12" i="36"/>
  <c r="E7" i="36"/>
  <c r="G7" i="36" s="1"/>
  <c r="G8" i="36" s="1"/>
  <c r="E83" i="35"/>
  <c r="E82" i="35"/>
  <c r="E81" i="35"/>
  <c r="E80" i="35"/>
  <c r="E75" i="35"/>
  <c r="E74" i="35"/>
  <c r="E73" i="35"/>
  <c r="G72" i="35"/>
  <c r="E72" i="35"/>
  <c r="H72" i="35" s="1"/>
  <c r="E71" i="35"/>
  <c r="G69" i="35"/>
  <c r="E69" i="35"/>
  <c r="H69" i="35" s="1"/>
  <c r="E68" i="35"/>
  <c r="E67" i="35"/>
  <c r="E65" i="35"/>
  <c r="G64" i="35"/>
  <c r="E64" i="35"/>
  <c r="H64" i="35" s="1"/>
  <c r="E62" i="35"/>
  <c r="E61" i="35"/>
  <c r="E59" i="35"/>
  <c r="G57" i="35"/>
  <c r="E57" i="35"/>
  <c r="H57" i="35" s="1"/>
  <c r="E56" i="35"/>
  <c r="E54" i="35"/>
  <c r="E52" i="35"/>
  <c r="E50" i="35"/>
  <c r="G50" i="35" s="1"/>
  <c r="E44" i="35"/>
  <c r="E42" i="35"/>
  <c r="E41" i="35"/>
  <c r="E40" i="35"/>
  <c r="E39" i="35"/>
  <c r="E37" i="35"/>
  <c r="E36" i="35"/>
  <c r="E35" i="35"/>
  <c r="E33" i="35"/>
  <c r="E31" i="35"/>
  <c r="E30" i="35"/>
  <c r="E29" i="35"/>
  <c r="E28" i="35"/>
  <c r="E27" i="35"/>
  <c r="E26" i="35"/>
  <c r="E25" i="35"/>
  <c r="E24" i="35"/>
  <c r="E22" i="35"/>
  <c r="E21" i="35"/>
  <c r="E19" i="35"/>
  <c r="E18" i="35"/>
  <c r="E17" i="35"/>
  <c r="E16" i="35"/>
  <c r="E14" i="35"/>
  <c r="E13" i="35"/>
  <c r="E12" i="35"/>
  <c r="E7" i="35"/>
  <c r="E8" i="35" s="1"/>
  <c r="E83" i="34"/>
  <c r="G82" i="34"/>
  <c r="E82" i="34"/>
  <c r="H82" i="34" s="1"/>
  <c r="E81" i="34"/>
  <c r="G81" i="34" s="1"/>
  <c r="H81" i="34" s="1"/>
  <c r="E80" i="34"/>
  <c r="E75" i="34"/>
  <c r="G75" i="34" s="1"/>
  <c r="H75" i="34" s="1"/>
  <c r="E74" i="34"/>
  <c r="E73" i="34"/>
  <c r="G73" i="34" s="1"/>
  <c r="G72" i="34"/>
  <c r="E72" i="34"/>
  <c r="H72" i="34" s="1"/>
  <c r="E71" i="34"/>
  <c r="G71" i="34" s="1"/>
  <c r="H71" i="34" s="1"/>
  <c r="E69" i="34"/>
  <c r="E68" i="34"/>
  <c r="G68" i="34" s="1"/>
  <c r="G67" i="34"/>
  <c r="E67" i="34"/>
  <c r="H67" i="34" s="1"/>
  <c r="E65" i="34"/>
  <c r="G65" i="34" s="1"/>
  <c r="H65" i="34" s="1"/>
  <c r="E64" i="34"/>
  <c r="E62" i="34"/>
  <c r="G62" i="34" s="1"/>
  <c r="G61" i="34"/>
  <c r="E61" i="34"/>
  <c r="H61" i="34" s="1"/>
  <c r="E59" i="34"/>
  <c r="G59" i="34" s="1"/>
  <c r="H59" i="34" s="1"/>
  <c r="E57" i="34"/>
  <c r="E56" i="34"/>
  <c r="G56" i="34" s="1"/>
  <c r="G54" i="34"/>
  <c r="E54" i="34"/>
  <c r="H54" i="34" s="1"/>
  <c r="E52" i="34"/>
  <c r="G52" i="34" s="1"/>
  <c r="H52" i="34" s="1"/>
  <c r="E50" i="34"/>
  <c r="E44" i="34"/>
  <c r="G44" i="34" s="1"/>
  <c r="H44" i="34" s="1"/>
  <c r="E42" i="34"/>
  <c r="E41" i="34"/>
  <c r="G41" i="34" s="1"/>
  <c r="G40" i="34"/>
  <c r="E40" i="34"/>
  <c r="H40" i="34" s="1"/>
  <c r="E39" i="34"/>
  <c r="G39" i="34" s="1"/>
  <c r="H39" i="34" s="1"/>
  <c r="E37" i="34"/>
  <c r="E36" i="34"/>
  <c r="G36" i="34" s="1"/>
  <c r="G35" i="34"/>
  <c r="E35" i="34"/>
  <c r="H35" i="34" s="1"/>
  <c r="E33" i="34"/>
  <c r="G33" i="34" s="1"/>
  <c r="H33" i="34" s="1"/>
  <c r="E31" i="34"/>
  <c r="E30" i="34"/>
  <c r="G30" i="34" s="1"/>
  <c r="G29" i="34"/>
  <c r="E29" i="34"/>
  <c r="H29" i="34" s="1"/>
  <c r="E28" i="34"/>
  <c r="G28" i="34" s="1"/>
  <c r="H28" i="34" s="1"/>
  <c r="E27" i="34"/>
  <c r="E26" i="34"/>
  <c r="G25" i="34"/>
  <c r="E25" i="34"/>
  <c r="H25" i="34" s="1"/>
  <c r="E24" i="34"/>
  <c r="G24" i="34" s="1"/>
  <c r="H24" i="34" s="1"/>
  <c r="E22" i="34"/>
  <c r="E21" i="34"/>
  <c r="G19" i="34"/>
  <c r="E19" i="34"/>
  <c r="H19" i="34" s="1"/>
  <c r="E18" i="34"/>
  <c r="G18" i="34" s="1"/>
  <c r="H18" i="34" s="1"/>
  <c r="E17" i="34"/>
  <c r="E16" i="34"/>
  <c r="G14" i="34"/>
  <c r="E14" i="34"/>
  <c r="H14" i="34" s="1"/>
  <c r="E13" i="34"/>
  <c r="G13" i="34" s="1"/>
  <c r="H13" i="34" s="1"/>
  <c r="E12" i="34"/>
  <c r="E7" i="34"/>
  <c r="E8" i="34" s="1"/>
  <c r="E77" i="33"/>
  <c r="G76" i="33"/>
  <c r="H76" i="33" s="1"/>
  <c r="E76" i="33"/>
  <c r="E75" i="33"/>
  <c r="G74" i="33"/>
  <c r="H74" i="33" s="1"/>
  <c r="E74" i="33"/>
  <c r="E78" i="33" s="1"/>
  <c r="E69" i="33"/>
  <c r="G68" i="33"/>
  <c r="H68" i="33" s="1"/>
  <c r="E68" i="33"/>
  <c r="E67" i="33"/>
  <c r="G66" i="33"/>
  <c r="H66" i="33" s="1"/>
  <c r="E66" i="33"/>
  <c r="E65" i="33"/>
  <c r="G63" i="33"/>
  <c r="H63" i="33" s="1"/>
  <c r="E63" i="33"/>
  <c r="E62" i="33"/>
  <c r="G61" i="33"/>
  <c r="H61" i="33" s="1"/>
  <c r="E61" i="33"/>
  <c r="E59" i="33"/>
  <c r="G58" i="33"/>
  <c r="H58" i="33" s="1"/>
  <c r="E58" i="33"/>
  <c r="E56" i="33"/>
  <c r="G55" i="33"/>
  <c r="H55" i="33" s="1"/>
  <c r="E55" i="33"/>
  <c r="E53" i="33"/>
  <c r="G51" i="33"/>
  <c r="H51" i="33" s="1"/>
  <c r="E51" i="33"/>
  <c r="E50" i="33"/>
  <c r="G48" i="33"/>
  <c r="H48" i="33" s="1"/>
  <c r="E48" i="33"/>
  <c r="E46" i="33"/>
  <c r="G40" i="33"/>
  <c r="H40" i="33" s="1"/>
  <c r="E40" i="33"/>
  <c r="E38" i="33"/>
  <c r="G37" i="33"/>
  <c r="E37" i="33"/>
  <c r="H37" i="33" s="1"/>
  <c r="E36" i="33"/>
  <c r="G35" i="33"/>
  <c r="H35" i="33" s="1"/>
  <c r="E35" i="33"/>
  <c r="E33" i="33"/>
  <c r="G32" i="33"/>
  <c r="E32" i="33"/>
  <c r="H32" i="33" s="1"/>
  <c r="E31" i="33"/>
  <c r="G29" i="33"/>
  <c r="H29" i="33" s="1"/>
  <c r="E29" i="33"/>
  <c r="E27" i="33"/>
  <c r="G26" i="33"/>
  <c r="E26" i="33"/>
  <c r="H26" i="33" s="1"/>
  <c r="E25" i="33"/>
  <c r="G24" i="33"/>
  <c r="E24" i="33"/>
  <c r="H24" i="33" s="1"/>
  <c r="E23" i="33"/>
  <c r="G22" i="33"/>
  <c r="E22" i="33"/>
  <c r="H22" i="33" s="1"/>
  <c r="E21" i="33"/>
  <c r="G20" i="33"/>
  <c r="E20" i="33"/>
  <c r="H20" i="33" s="1"/>
  <c r="E18" i="33"/>
  <c r="G17" i="33"/>
  <c r="E17" i="33"/>
  <c r="H17" i="33" s="1"/>
  <c r="E16" i="33"/>
  <c r="G15" i="33"/>
  <c r="E15" i="33"/>
  <c r="H15" i="33" s="1"/>
  <c r="E13" i="33"/>
  <c r="G12" i="33"/>
  <c r="E12" i="33"/>
  <c r="E7" i="33"/>
  <c r="G7" i="33" s="1"/>
  <c r="G8" i="33" s="1"/>
  <c r="G82" i="32"/>
  <c r="H82" i="32" s="1"/>
  <c r="E82" i="32"/>
  <c r="G81" i="32"/>
  <c r="E81" i="32"/>
  <c r="H81" i="32" s="1"/>
  <c r="G80" i="32"/>
  <c r="E80" i="32"/>
  <c r="H80" i="32" s="1"/>
  <c r="E79" i="32"/>
  <c r="G74" i="32"/>
  <c r="E74" i="32"/>
  <c r="H74" i="32" s="1"/>
  <c r="E73" i="32"/>
  <c r="G72" i="32"/>
  <c r="H72" i="32" s="1"/>
  <c r="E72" i="32"/>
  <c r="G71" i="32"/>
  <c r="E71" i="32"/>
  <c r="H71" i="32" s="1"/>
  <c r="G70" i="32"/>
  <c r="E70" i="32"/>
  <c r="H70" i="32" s="1"/>
  <c r="E68" i="32"/>
  <c r="G67" i="32"/>
  <c r="H67" i="32" s="1"/>
  <c r="E67" i="32"/>
  <c r="G66" i="32"/>
  <c r="E66" i="32"/>
  <c r="H66" i="32" s="1"/>
  <c r="G64" i="32"/>
  <c r="E64" i="32"/>
  <c r="H64" i="32" s="1"/>
  <c r="E63" i="32"/>
  <c r="G61" i="32"/>
  <c r="H61" i="32" s="1"/>
  <c r="E61" i="32"/>
  <c r="G60" i="32"/>
  <c r="E60" i="32"/>
  <c r="H60" i="32" s="1"/>
  <c r="G58" i="32"/>
  <c r="E58" i="32"/>
  <c r="H58" i="32" s="1"/>
  <c r="E57" i="32"/>
  <c r="G55" i="32"/>
  <c r="H55" i="32" s="1"/>
  <c r="E55" i="32"/>
  <c r="G54" i="32"/>
  <c r="E54" i="32"/>
  <c r="H54" i="32" s="1"/>
  <c r="G52" i="32"/>
  <c r="E52" i="32"/>
  <c r="H52" i="32" s="1"/>
  <c r="E50" i="32"/>
  <c r="G48" i="32"/>
  <c r="H48" i="32" s="1"/>
  <c r="E48" i="32"/>
  <c r="E42" i="32"/>
  <c r="G40" i="32"/>
  <c r="H40" i="32" s="1"/>
  <c r="E40" i="32"/>
  <c r="G39" i="32"/>
  <c r="E39" i="32"/>
  <c r="H39" i="32" s="1"/>
  <c r="G38" i="32"/>
  <c r="E38" i="32"/>
  <c r="H38" i="32" s="1"/>
  <c r="E37" i="32"/>
  <c r="G35" i="32"/>
  <c r="H35" i="32" s="1"/>
  <c r="E35" i="32"/>
  <c r="G34" i="32"/>
  <c r="E34" i="32"/>
  <c r="H34" i="32" s="1"/>
  <c r="G33" i="32"/>
  <c r="E33" i="32"/>
  <c r="H33" i="32" s="1"/>
  <c r="E31" i="32"/>
  <c r="G29" i="32"/>
  <c r="H29" i="32" s="1"/>
  <c r="E29" i="32"/>
  <c r="G27" i="32"/>
  <c r="E27" i="32"/>
  <c r="H27" i="32" s="1"/>
  <c r="G26" i="32"/>
  <c r="E26" i="32"/>
  <c r="H26" i="32" s="1"/>
  <c r="E25" i="32"/>
  <c r="G24" i="32"/>
  <c r="H24" i="32" s="1"/>
  <c r="E24" i="32"/>
  <c r="G23" i="32"/>
  <c r="E23" i="32"/>
  <c r="H23" i="32" s="1"/>
  <c r="G22" i="32"/>
  <c r="E22" i="32"/>
  <c r="H22" i="32" s="1"/>
  <c r="E21" i="32"/>
  <c r="G20" i="32"/>
  <c r="H20" i="32" s="1"/>
  <c r="E20" i="32"/>
  <c r="G18" i="32"/>
  <c r="E18" i="32"/>
  <c r="H18" i="32" s="1"/>
  <c r="G17" i="32"/>
  <c r="E17" i="32"/>
  <c r="H17" i="32" s="1"/>
  <c r="E16" i="32"/>
  <c r="G15" i="32"/>
  <c r="H15" i="32" s="1"/>
  <c r="E15" i="32"/>
  <c r="G13" i="32"/>
  <c r="E13" i="32"/>
  <c r="H13" i="32" s="1"/>
  <c r="G12" i="32"/>
  <c r="E12" i="32"/>
  <c r="E7" i="32"/>
  <c r="E8" i="32" s="1"/>
  <c r="E79" i="31"/>
  <c r="G78" i="31"/>
  <c r="H78" i="31" s="1"/>
  <c r="E78" i="31"/>
  <c r="E77" i="31"/>
  <c r="E76" i="31"/>
  <c r="E71" i="31"/>
  <c r="E70" i="31"/>
  <c r="E69" i="31"/>
  <c r="G68" i="31"/>
  <c r="H68" i="31" s="1"/>
  <c r="E68" i="31"/>
  <c r="E67" i="31"/>
  <c r="E65" i="31"/>
  <c r="E64" i="31"/>
  <c r="G63" i="31"/>
  <c r="H63" i="31" s="1"/>
  <c r="E63" i="31"/>
  <c r="E61" i="31"/>
  <c r="E60" i="31"/>
  <c r="E58" i="31"/>
  <c r="G57" i="31"/>
  <c r="H57" i="31" s="1"/>
  <c r="E57" i="31"/>
  <c r="E55" i="31"/>
  <c r="E53" i="31"/>
  <c r="E52" i="31"/>
  <c r="G50" i="31"/>
  <c r="H50" i="31" s="1"/>
  <c r="E50" i="31"/>
  <c r="E48" i="31"/>
  <c r="E46" i="31"/>
  <c r="E40" i="31"/>
  <c r="E38" i="31"/>
  <c r="E37" i="31"/>
  <c r="G36" i="31"/>
  <c r="H36" i="31" s="1"/>
  <c r="E36" i="31"/>
  <c r="E35" i="31"/>
  <c r="E33" i="31"/>
  <c r="E32" i="31"/>
  <c r="G31" i="31"/>
  <c r="H31" i="31" s="1"/>
  <c r="E31" i="31"/>
  <c r="E29" i="31"/>
  <c r="E27" i="31"/>
  <c r="E26" i="31"/>
  <c r="G25" i="31"/>
  <c r="H25" i="31" s="1"/>
  <c r="E25" i="31"/>
  <c r="E24" i="31"/>
  <c r="E23" i="31"/>
  <c r="E22" i="31"/>
  <c r="G21" i="31"/>
  <c r="H21" i="31" s="1"/>
  <c r="E21" i="31"/>
  <c r="E20" i="31"/>
  <c r="E18" i="31"/>
  <c r="E17" i="31"/>
  <c r="G16" i="31"/>
  <c r="H16" i="31" s="1"/>
  <c r="E16" i="31"/>
  <c r="E15" i="31"/>
  <c r="E13" i="31"/>
  <c r="E12" i="31"/>
  <c r="E7" i="31"/>
  <c r="E8" i="31" s="1"/>
  <c r="E79" i="30"/>
  <c r="G79" i="30" s="1"/>
  <c r="H79" i="30" s="1"/>
  <c r="E78" i="30"/>
  <c r="E77" i="30"/>
  <c r="G77" i="30" s="1"/>
  <c r="H77" i="30" s="1"/>
  <c r="E76" i="30"/>
  <c r="E80" i="30" s="1"/>
  <c r="E71" i="30"/>
  <c r="G71" i="30" s="1"/>
  <c r="H71" i="30" s="1"/>
  <c r="E70" i="30"/>
  <c r="G70" i="30" s="1"/>
  <c r="E69" i="30"/>
  <c r="G69" i="30" s="1"/>
  <c r="H69" i="30" s="1"/>
  <c r="E68" i="30"/>
  <c r="E67" i="30"/>
  <c r="G67" i="30" s="1"/>
  <c r="H67" i="30" s="1"/>
  <c r="E65" i="30"/>
  <c r="E64" i="30"/>
  <c r="G64" i="30" s="1"/>
  <c r="H64" i="30" s="1"/>
  <c r="E63" i="30"/>
  <c r="E61" i="30"/>
  <c r="G61" i="30" s="1"/>
  <c r="H61" i="30" s="1"/>
  <c r="E60" i="30"/>
  <c r="E58" i="30"/>
  <c r="G58" i="30" s="1"/>
  <c r="H58" i="30" s="1"/>
  <c r="E57" i="30"/>
  <c r="E55" i="30"/>
  <c r="G55" i="30" s="1"/>
  <c r="H55" i="30" s="1"/>
  <c r="E53" i="30"/>
  <c r="E52" i="30"/>
  <c r="G52" i="30" s="1"/>
  <c r="H52" i="30" s="1"/>
  <c r="E50" i="30"/>
  <c r="E48" i="30"/>
  <c r="G48" i="30" s="1"/>
  <c r="H48" i="30" s="1"/>
  <c r="E46" i="30"/>
  <c r="E40" i="30"/>
  <c r="G40" i="30" s="1"/>
  <c r="H40" i="30" s="1"/>
  <c r="E38" i="30"/>
  <c r="E37" i="30"/>
  <c r="G37" i="30" s="1"/>
  <c r="H37" i="30" s="1"/>
  <c r="E36" i="30"/>
  <c r="E35" i="30"/>
  <c r="G35" i="30" s="1"/>
  <c r="H35" i="30" s="1"/>
  <c r="E33" i="30"/>
  <c r="E32" i="30"/>
  <c r="G32" i="30" s="1"/>
  <c r="H32" i="30" s="1"/>
  <c r="E31" i="30"/>
  <c r="E29" i="30"/>
  <c r="G29" i="30" s="1"/>
  <c r="H29" i="30" s="1"/>
  <c r="E27" i="30"/>
  <c r="E26" i="30"/>
  <c r="G26" i="30" s="1"/>
  <c r="H26" i="30" s="1"/>
  <c r="E25" i="30"/>
  <c r="E24" i="30"/>
  <c r="G24" i="30" s="1"/>
  <c r="H24" i="30" s="1"/>
  <c r="E23" i="30"/>
  <c r="E22" i="30"/>
  <c r="G22" i="30" s="1"/>
  <c r="H22" i="30" s="1"/>
  <c r="E21" i="30"/>
  <c r="E20" i="30"/>
  <c r="G20" i="30" s="1"/>
  <c r="H20" i="30" s="1"/>
  <c r="E18" i="30"/>
  <c r="E17" i="30"/>
  <c r="G17" i="30" s="1"/>
  <c r="H17" i="30" s="1"/>
  <c r="E16" i="30"/>
  <c r="E15" i="30"/>
  <c r="G15" i="30" s="1"/>
  <c r="H15" i="30" s="1"/>
  <c r="E13" i="30"/>
  <c r="E12" i="30"/>
  <c r="G12" i="30" s="1"/>
  <c r="E7" i="30"/>
  <c r="G7" i="30" s="1"/>
  <c r="E80" i="29"/>
  <c r="G80" i="29" s="1"/>
  <c r="H80" i="29" s="1"/>
  <c r="E79" i="29"/>
  <c r="E78" i="29"/>
  <c r="G78" i="29" s="1"/>
  <c r="H78" i="29" s="1"/>
  <c r="E77" i="29"/>
  <c r="E72" i="29"/>
  <c r="G72" i="29" s="1"/>
  <c r="H72" i="29" s="1"/>
  <c r="E71" i="29"/>
  <c r="E70" i="29"/>
  <c r="G70" i="29" s="1"/>
  <c r="H70" i="29" s="1"/>
  <c r="E69" i="29"/>
  <c r="E68" i="29"/>
  <c r="G68" i="29" s="1"/>
  <c r="H68" i="29" s="1"/>
  <c r="E66" i="29"/>
  <c r="E65" i="29"/>
  <c r="G65" i="29" s="1"/>
  <c r="H65" i="29" s="1"/>
  <c r="E64" i="29"/>
  <c r="E62" i="29"/>
  <c r="G62" i="29" s="1"/>
  <c r="H62" i="29" s="1"/>
  <c r="E61" i="29"/>
  <c r="E59" i="29"/>
  <c r="G59" i="29" s="1"/>
  <c r="H59" i="29" s="1"/>
  <c r="E58" i="29"/>
  <c r="E56" i="29"/>
  <c r="G56" i="29" s="1"/>
  <c r="H56" i="29" s="1"/>
  <c r="E54" i="29"/>
  <c r="E53" i="29"/>
  <c r="G53" i="29" s="1"/>
  <c r="H53" i="29" s="1"/>
  <c r="E51" i="29"/>
  <c r="E49" i="29"/>
  <c r="G49" i="29" s="1"/>
  <c r="H49" i="29" s="1"/>
  <c r="E43" i="29"/>
  <c r="E41" i="29"/>
  <c r="G41" i="29" s="1"/>
  <c r="H41" i="29" s="1"/>
  <c r="E40" i="29"/>
  <c r="E39" i="29"/>
  <c r="G39" i="29" s="1"/>
  <c r="H39" i="29" s="1"/>
  <c r="E38" i="29"/>
  <c r="E37" i="29"/>
  <c r="G37" i="29" s="1"/>
  <c r="H37" i="29" s="1"/>
  <c r="E35" i="29"/>
  <c r="E34" i="29"/>
  <c r="G34" i="29" s="1"/>
  <c r="H34" i="29" s="1"/>
  <c r="E32" i="29"/>
  <c r="E30" i="29"/>
  <c r="G30" i="29" s="1"/>
  <c r="H30" i="29" s="1"/>
  <c r="E29" i="29"/>
  <c r="E28" i="29"/>
  <c r="G28" i="29" s="1"/>
  <c r="H28" i="29" s="1"/>
  <c r="E27" i="29"/>
  <c r="E26" i="29"/>
  <c r="G26" i="29" s="1"/>
  <c r="H26" i="29" s="1"/>
  <c r="E25" i="29"/>
  <c r="E24" i="29"/>
  <c r="G24" i="29" s="1"/>
  <c r="H24" i="29" s="1"/>
  <c r="E23" i="29"/>
  <c r="E21" i="29"/>
  <c r="G21" i="29" s="1"/>
  <c r="H21" i="29" s="1"/>
  <c r="E20" i="29"/>
  <c r="E18" i="29"/>
  <c r="G18" i="29" s="1"/>
  <c r="H18" i="29" s="1"/>
  <c r="E17" i="29"/>
  <c r="E16" i="29"/>
  <c r="G16" i="29" s="1"/>
  <c r="H16" i="29" s="1"/>
  <c r="E15" i="29"/>
  <c r="E13" i="29"/>
  <c r="G13" i="29" s="1"/>
  <c r="H13" i="29" s="1"/>
  <c r="E12" i="29"/>
  <c r="E7" i="29"/>
  <c r="E8" i="29" s="1"/>
  <c r="E86" i="28"/>
  <c r="G85" i="28"/>
  <c r="H85" i="28" s="1"/>
  <c r="E85" i="28"/>
  <c r="E84" i="28"/>
  <c r="G83" i="28"/>
  <c r="E83" i="28"/>
  <c r="E87" i="28" s="1"/>
  <c r="E78" i="28"/>
  <c r="G77" i="28"/>
  <c r="H77" i="28" s="1"/>
  <c r="E77" i="28"/>
  <c r="E76" i="28"/>
  <c r="G75" i="28"/>
  <c r="H75" i="28" s="1"/>
  <c r="E75" i="28"/>
  <c r="E74" i="28"/>
  <c r="G72" i="28"/>
  <c r="H72" i="28" s="1"/>
  <c r="E72" i="28"/>
  <c r="E71" i="28"/>
  <c r="G70" i="28"/>
  <c r="H70" i="28" s="1"/>
  <c r="E70" i="28"/>
  <c r="E68" i="28"/>
  <c r="G67" i="28"/>
  <c r="H67" i="28" s="1"/>
  <c r="E67" i="28"/>
  <c r="E65" i="28"/>
  <c r="G64" i="28"/>
  <c r="H64" i="28" s="1"/>
  <c r="E64" i="28"/>
  <c r="E62" i="28"/>
  <c r="G61" i="28"/>
  <c r="H61" i="28" s="1"/>
  <c r="E61" i="28"/>
  <c r="E59" i="28"/>
  <c r="G58" i="28"/>
  <c r="H58" i="28" s="1"/>
  <c r="E58" i="28"/>
  <c r="E56" i="28"/>
  <c r="G54" i="28"/>
  <c r="H54" i="28" s="1"/>
  <c r="E54" i="28"/>
  <c r="E52" i="28"/>
  <c r="G46" i="28"/>
  <c r="H46" i="28" s="1"/>
  <c r="E46" i="28"/>
  <c r="E44" i="28"/>
  <c r="G43" i="28"/>
  <c r="H43" i="28" s="1"/>
  <c r="E43" i="28"/>
  <c r="E42" i="28"/>
  <c r="G41" i="28"/>
  <c r="H41" i="28" s="1"/>
  <c r="E41" i="28"/>
  <c r="E40" i="28"/>
  <c r="G40" i="28" s="1"/>
  <c r="G38" i="28"/>
  <c r="H38" i="28" s="1"/>
  <c r="E38" i="28"/>
  <c r="E37" i="28"/>
  <c r="G36" i="28"/>
  <c r="H36" i="28" s="1"/>
  <c r="E36" i="28"/>
  <c r="E34" i="28"/>
  <c r="G32" i="28"/>
  <c r="H32" i="28" s="1"/>
  <c r="E32" i="28"/>
  <c r="E30" i="28"/>
  <c r="G29" i="28"/>
  <c r="H29" i="28" s="1"/>
  <c r="E29" i="28"/>
  <c r="E28" i="28"/>
  <c r="G27" i="28"/>
  <c r="H27" i="28" s="1"/>
  <c r="E27" i="28"/>
  <c r="E26" i="28"/>
  <c r="G25" i="28"/>
  <c r="H25" i="28" s="1"/>
  <c r="E25" i="28"/>
  <c r="E24" i="28"/>
  <c r="G23" i="28"/>
  <c r="H23" i="28" s="1"/>
  <c r="E23" i="28"/>
  <c r="E21" i="28"/>
  <c r="G20" i="28"/>
  <c r="H20" i="28" s="1"/>
  <c r="E20" i="28"/>
  <c r="E18" i="28"/>
  <c r="G17" i="28"/>
  <c r="H17" i="28" s="1"/>
  <c r="E17" i="28"/>
  <c r="E16" i="28"/>
  <c r="G15" i="28"/>
  <c r="H15" i="28" s="1"/>
  <c r="E15" i="28"/>
  <c r="E13" i="28"/>
  <c r="G13" i="28" s="1"/>
  <c r="G12" i="28"/>
  <c r="H12" i="28" s="1"/>
  <c r="E12" i="28"/>
  <c r="E7" i="28"/>
  <c r="E8" i="28" s="1"/>
  <c r="E83" i="27"/>
  <c r="E82" i="27"/>
  <c r="G82" i="27" s="1"/>
  <c r="H82" i="27" s="1"/>
  <c r="E81" i="27"/>
  <c r="G81" i="27" s="1"/>
  <c r="H81" i="27" s="1"/>
  <c r="E80" i="27"/>
  <c r="E75" i="27"/>
  <c r="G75" i="27" s="1"/>
  <c r="H75" i="27" s="1"/>
  <c r="E74" i="27"/>
  <c r="E73" i="27"/>
  <c r="G73" i="27" s="1"/>
  <c r="E72" i="27"/>
  <c r="G72" i="27" s="1"/>
  <c r="H72" i="27" s="1"/>
  <c r="E71" i="27"/>
  <c r="G71" i="27" s="1"/>
  <c r="H71" i="27" s="1"/>
  <c r="E69" i="27"/>
  <c r="E68" i="27"/>
  <c r="G68" i="27" s="1"/>
  <c r="E67" i="27"/>
  <c r="G67" i="27" s="1"/>
  <c r="H67" i="27" s="1"/>
  <c r="E65" i="27"/>
  <c r="G65" i="27" s="1"/>
  <c r="H65" i="27" s="1"/>
  <c r="E64" i="27"/>
  <c r="E62" i="27"/>
  <c r="G62" i="27" s="1"/>
  <c r="E61" i="27"/>
  <c r="G61" i="27" s="1"/>
  <c r="H61" i="27" s="1"/>
  <c r="E59" i="27"/>
  <c r="G59" i="27" s="1"/>
  <c r="H59" i="27" s="1"/>
  <c r="E57" i="27"/>
  <c r="E56" i="27"/>
  <c r="G56" i="27" s="1"/>
  <c r="E54" i="27"/>
  <c r="G54" i="27" s="1"/>
  <c r="H54" i="27" s="1"/>
  <c r="E52" i="27"/>
  <c r="G52" i="27" s="1"/>
  <c r="H52" i="27" s="1"/>
  <c r="E50" i="27"/>
  <c r="E44" i="27"/>
  <c r="G44" i="27" s="1"/>
  <c r="H44" i="27" s="1"/>
  <c r="E42" i="27"/>
  <c r="E41" i="27"/>
  <c r="G41" i="27" s="1"/>
  <c r="E40" i="27"/>
  <c r="G40" i="27" s="1"/>
  <c r="H40" i="27" s="1"/>
  <c r="E39" i="27"/>
  <c r="G39" i="27" s="1"/>
  <c r="H39" i="27" s="1"/>
  <c r="E38" i="27"/>
  <c r="E36" i="27"/>
  <c r="G36" i="27" s="1"/>
  <c r="E35" i="27"/>
  <c r="G35" i="27" s="1"/>
  <c r="H35" i="27" s="1"/>
  <c r="E34" i="27"/>
  <c r="G34" i="27" s="1"/>
  <c r="H34" i="27" s="1"/>
  <c r="E32" i="27"/>
  <c r="E30" i="27"/>
  <c r="E29" i="27"/>
  <c r="G29" i="27" s="1"/>
  <c r="H29" i="27" s="1"/>
  <c r="E28" i="27"/>
  <c r="G28" i="27" s="1"/>
  <c r="H28" i="27" s="1"/>
  <c r="E27" i="27"/>
  <c r="E26" i="27"/>
  <c r="G26" i="27" s="1"/>
  <c r="E25" i="27"/>
  <c r="G25" i="27" s="1"/>
  <c r="H25" i="27" s="1"/>
  <c r="E24" i="27"/>
  <c r="G24" i="27" s="1"/>
  <c r="H24" i="27" s="1"/>
  <c r="E23" i="27"/>
  <c r="E21" i="27"/>
  <c r="G21" i="27" s="1"/>
  <c r="E20" i="27"/>
  <c r="G20" i="27" s="1"/>
  <c r="H20" i="27" s="1"/>
  <c r="E18" i="27"/>
  <c r="G18" i="27" s="1"/>
  <c r="H18" i="27" s="1"/>
  <c r="E17" i="27"/>
  <c r="E16" i="27"/>
  <c r="G16" i="27" s="1"/>
  <c r="E15" i="27"/>
  <c r="G15" i="27" s="1"/>
  <c r="H15" i="27" s="1"/>
  <c r="E13" i="27"/>
  <c r="G13" i="27" s="1"/>
  <c r="H13" i="27" s="1"/>
  <c r="E12" i="27"/>
  <c r="E7" i="27"/>
  <c r="G7" i="27" s="1"/>
  <c r="E83" i="26"/>
  <c r="G83" i="26" s="1"/>
  <c r="H83" i="26" s="1"/>
  <c r="E82" i="26"/>
  <c r="E81" i="26"/>
  <c r="G81" i="26" s="1"/>
  <c r="H81" i="26" s="1"/>
  <c r="E80" i="26"/>
  <c r="G80" i="26" s="1"/>
  <c r="E75" i="26"/>
  <c r="G75" i="26" s="1"/>
  <c r="H75" i="26" s="1"/>
  <c r="E74" i="26"/>
  <c r="E73" i="26"/>
  <c r="G73" i="26" s="1"/>
  <c r="H73" i="26" s="1"/>
  <c r="E72" i="26"/>
  <c r="E71" i="26"/>
  <c r="G71" i="26" s="1"/>
  <c r="H71" i="26" s="1"/>
  <c r="E69" i="26"/>
  <c r="E68" i="26"/>
  <c r="G68" i="26" s="1"/>
  <c r="H68" i="26" s="1"/>
  <c r="E67" i="26"/>
  <c r="E65" i="26"/>
  <c r="G65" i="26" s="1"/>
  <c r="H65" i="26" s="1"/>
  <c r="E64" i="26"/>
  <c r="E62" i="26"/>
  <c r="G62" i="26" s="1"/>
  <c r="H62" i="26" s="1"/>
  <c r="E61" i="26"/>
  <c r="E59" i="26"/>
  <c r="G59" i="26" s="1"/>
  <c r="H59" i="26" s="1"/>
  <c r="E57" i="26"/>
  <c r="G57" i="26" s="1"/>
  <c r="E56" i="26"/>
  <c r="G56" i="26" s="1"/>
  <c r="H56" i="26" s="1"/>
  <c r="E54" i="26"/>
  <c r="E52" i="26"/>
  <c r="G52" i="26" s="1"/>
  <c r="H52" i="26" s="1"/>
  <c r="E50" i="26"/>
  <c r="E44" i="26"/>
  <c r="G44" i="26" s="1"/>
  <c r="H44" i="26" s="1"/>
  <c r="E42" i="26"/>
  <c r="E41" i="26"/>
  <c r="G41" i="26" s="1"/>
  <c r="H41" i="26" s="1"/>
  <c r="E40" i="26"/>
  <c r="E39" i="26"/>
  <c r="G39" i="26" s="1"/>
  <c r="H39" i="26" s="1"/>
  <c r="E38" i="26"/>
  <c r="E36" i="26"/>
  <c r="G36" i="26" s="1"/>
  <c r="H36" i="26" s="1"/>
  <c r="E35" i="26"/>
  <c r="E34" i="26"/>
  <c r="G34" i="26" s="1"/>
  <c r="H34" i="26" s="1"/>
  <c r="E32" i="26"/>
  <c r="G32" i="26" s="1"/>
  <c r="E30" i="26"/>
  <c r="G30" i="26" s="1"/>
  <c r="H30" i="26" s="1"/>
  <c r="E29" i="26"/>
  <c r="E28" i="26"/>
  <c r="G28" i="26" s="1"/>
  <c r="H28" i="26" s="1"/>
  <c r="E27" i="26"/>
  <c r="E26" i="26"/>
  <c r="G26" i="26" s="1"/>
  <c r="H26" i="26" s="1"/>
  <c r="E25" i="26"/>
  <c r="E24" i="26"/>
  <c r="G24" i="26" s="1"/>
  <c r="H24" i="26" s="1"/>
  <c r="E23" i="26"/>
  <c r="G23" i="26" s="1"/>
  <c r="E21" i="26"/>
  <c r="G21" i="26" s="1"/>
  <c r="H21" i="26" s="1"/>
  <c r="E20" i="26"/>
  <c r="E18" i="26"/>
  <c r="G18" i="26" s="1"/>
  <c r="H18" i="26" s="1"/>
  <c r="E17" i="26"/>
  <c r="E16" i="26"/>
  <c r="G16" i="26" s="1"/>
  <c r="H16" i="26" s="1"/>
  <c r="E15" i="26"/>
  <c r="E13" i="26"/>
  <c r="G13" i="26" s="1"/>
  <c r="H13" i="26" s="1"/>
  <c r="E12" i="26"/>
  <c r="G12" i="26" s="1"/>
  <c r="E7" i="26"/>
  <c r="E77" i="25"/>
  <c r="E76" i="25"/>
  <c r="G76" i="25" s="1"/>
  <c r="H76" i="25" s="1"/>
  <c r="E75" i="25"/>
  <c r="E74" i="25"/>
  <c r="E69" i="25"/>
  <c r="E68" i="25"/>
  <c r="E67" i="25"/>
  <c r="E66" i="25"/>
  <c r="G66" i="25" s="1"/>
  <c r="H66" i="25" s="1"/>
  <c r="E65" i="25"/>
  <c r="E63" i="25"/>
  <c r="E62" i="25"/>
  <c r="E61" i="25"/>
  <c r="G61" i="25" s="1"/>
  <c r="H61" i="25" s="1"/>
  <c r="E59" i="25"/>
  <c r="E58" i="25"/>
  <c r="E57" i="25"/>
  <c r="E55" i="25"/>
  <c r="E53" i="25"/>
  <c r="E52" i="25"/>
  <c r="E50" i="25"/>
  <c r="E48" i="25"/>
  <c r="E46" i="25"/>
  <c r="E44" i="25"/>
  <c r="E42" i="25"/>
  <c r="E40" i="25"/>
  <c r="E38" i="25"/>
  <c r="E36" i="25"/>
  <c r="E34" i="25"/>
  <c r="E33" i="25"/>
  <c r="E32" i="25"/>
  <c r="E31" i="25"/>
  <c r="E29" i="25"/>
  <c r="E28" i="25"/>
  <c r="E27" i="25"/>
  <c r="E26" i="25"/>
  <c r="E25" i="25"/>
  <c r="E24" i="25"/>
  <c r="E22" i="25"/>
  <c r="E20" i="25"/>
  <c r="E19" i="25"/>
  <c r="E15" i="25"/>
  <c r="E14" i="25"/>
  <c r="E13" i="25"/>
  <c r="E8" i="25"/>
  <c r="E7" i="25"/>
  <c r="E73" i="24"/>
  <c r="E72" i="24"/>
  <c r="E71" i="24"/>
  <c r="G70" i="24"/>
  <c r="E70" i="24"/>
  <c r="H70" i="24" s="1"/>
  <c r="E65" i="24"/>
  <c r="G64" i="24"/>
  <c r="E64" i="24"/>
  <c r="H64" i="24" s="1"/>
  <c r="E63" i="24"/>
  <c r="E62" i="24"/>
  <c r="E60" i="24"/>
  <c r="G59" i="24"/>
  <c r="E59" i="24"/>
  <c r="H59" i="24" s="1"/>
  <c r="E57" i="24"/>
  <c r="E56" i="24"/>
  <c r="E55" i="24"/>
  <c r="G53" i="24"/>
  <c r="E53" i="24"/>
  <c r="H53" i="24" s="1"/>
  <c r="E52" i="24"/>
  <c r="E50" i="24"/>
  <c r="E48" i="24"/>
  <c r="G46" i="24"/>
  <c r="E46" i="24"/>
  <c r="H46" i="24" s="1"/>
  <c r="E44" i="24"/>
  <c r="E42" i="24"/>
  <c r="E40" i="24"/>
  <c r="G38" i="24"/>
  <c r="E38" i="24"/>
  <c r="H38" i="24" s="1"/>
  <c r="E36" i="24"/>
  <c r="E34" i="24"/>
  <c r="E33" i="24"/>
  <c r="G32" i="24"/>
  <c r="E32" i="24"/>
  <c r="H32" i="24" s="1"/>
  <c r="E31" i="24"/>
  <c r="E29" i="24"/>
  <c r="E28" i="24"/>
  <c r="G27" i="24"/>
  <c r="E27" i="24"/>
  <c r="H27" i="24" s="1"/>
  <c r="E26" i="24"/>
  <c r="E25" i="24"/>
  <c r="E24" i="24"/>
  <c r="G22" i="24"/>
  <c r="E22" i="24"/>
  <c r="H22" i="24" s="1"/>
  <c r="E20" i="24"/>
  <c r="E19" i="24"/>
  <c r="G15" i="24"/>
  <c r="E15" i="24"/>
  <c r="H15" i="24" s="1"/>
  <c r="E14" i="24"/>
  <c r="E13" i="24"/>
  <c r="E8" i="24"/>
  <c r="E7" i="24"/>
  <c r="E72" i="23"/>
  <c r="E71" i="23"/>
  <c r="E70" i="23"/>
  <c r="G70" i="23" s="1"/>
  <c r="E65" i="23"/>
  <c r="E64" i="23"/>
  <c r="G64" i="23" s="1"/>
  <c r="H64" i="23" s="1"/>
  <c r="E63" i="23"/>
  <c r="E62" i="23"/>
  <c r="E60" i="23"/>
  <c r="E59" i="23"/>
  <c r="G59" i="23" s="1"/>
  <c r="H59" i="23" s="1"/>
  <c r="E57" i="23"/>
  <c r="E56" i="23"/>
  <c r="E55" i="23"/>
  <c r="E53" i="23"/>
  <c r="G53" i="23" s="1"/>
  <c r="H53" i="23" s="1"/>
  <c r="E52" i="23"/>
  <c r="E50" i="23"/>
  <c r="E48" i="23"/>
  <c r="E46" i="23"/>
  <c r="G46" i="23" s="1"/>
  <c r="H46" i="23" s="1"/>
  <c r="E44" i="23"/>
  <c r="E42" i="23"/>
  <c r="E40" i="23"/>
  <c r="E38" i="23"/>
  <c r="G38" i="23" s="1"/>
  <c r="H38" i="23" s="1"/>
  <c r="E36" i="23"/>
  <c r="E34" i="23"/>
  <c r="E33" i="23"/>
  <c r="E32" i="23"/>
  <c r="G32" i="23" s="1"/>
  <c r="H32" i="23" s="1"/>
  <c r="E31" i="23"/>
  <c r="E29" i="23"/>
  <c r="E28" i="23"/>
  <c r="E27" i="23"/>
  <c r="G27" i="23" s="1"/>
  <c r="H27" i="23" s="1"/>
  <c r="E26" i="23"/>
  <c r="E25" i="23"/>
  <c r="E24" i="23"/>
  <c r="E22" i="23"/>
  <c r="G22" i="23" s="1"/>
  <c r="H22" i="23" s="1"/>
  <c r="E20" i="23"/>
  <c r="E19" i="23"/>
  <c r="E15" i="23"/>
  <c r="G15" i="23" s="1"/>
  <c r="H15" i="23" s="1"/>
  <c r="E14" i="23"/>
  <c r="E13" i="23"/>
  <c r="E8" i="23"/>
  <c r="G8" i="23" s="1"/>
  <c r="H8" i="23" s="1"/>
  <c r="E7" i="23"/>
  <c r="E72" i="22"/>
  <c r="G72" i="22" s="1"/>
  <c r="H72" i="22" s="1"/>
  <c r="E71" i="22"/>
  <c r="E70" i="22"/>
  <c r="G70" i="22" s="1"/>
  <c r="E65" i="22"/>
  <c r="E64" i="22"/>
  <c r="G64" i="22" s="1"/>
  <c r="H64" i="22" s="1"/>
  <c r="E63" i="22"/>
  <c r="G63" i="22" s="1"/>
  <c r="E62" i="22"/>
  <c r="G62" i="22" s="1"/>
  <c r="H62" i="22" s="1"/>
  <c r="E60" i="22"/>
  <c r="E59" i="22"/>
  <c r="G59" i="22" s="1"/>
  <c r="H59" i="22" s="1"/>
  <c r="E57" i="22"/>
  <c r="G57" i="22" s="1"/>
  <c r="E56" i="22"/>
  <c r="G56" i="22" s="1"/>
  <c r="H56" i="22" s="1"/>
  <c r="E55" i="22"/>
  <c r="E53" i="22"/>
  <c r="G53" i="22" s="1"/>
  <c r="H53" i="22" s="1"/>
  <c r="E52" i="22"/>
  <c r="G52" i="22" s="1"/>
  <c r="E50" i="22"/>
  <c r="G50" i="22" s="1"/>
  <c r="H50" i="22" s="1"/>
  <c r="E48" i="22"/>
  <c r="E46" i="22"/>
  <c r="G46" i="22" s="1"/>
  <c r="H46" i="22" s="1"/>
  <c r="E44" i="22"/>
  <c r="G44" i="22" s="1"/>
  <c r="E42" i="22"/>
  <c r="G42" i="22" s="1"/>
  <c r="H42" i="22" s="1"/>
  <c r="E40" i="22"/>
  <c r="E38" i="22"/>
  <c r="G38" i="22" s="1"/>
  <c r="H38" i="22" s="1"/>
  <c r="E36" i="22"/>
  <c r="G36" i="22" s="1"/>
  <c r="E34" i="22"/>
  <c r="G34" i="22" s="1"/>
  <c r="H34" i="22" s="1"/>
  <c r="E33" i="22"/>
  <c r="E32" i="22"/>
  <c r="G32" i="22" s="1"/>
  <c r="H32" i="22" s="1"/>
  <c r="E31" i="22"/>
  <c r="E29" i="22"/>
  <c r="G29" i="22" s="1"/>
  <c r="H29" i="22" s="1"/>
  <c r="E28" i="22"/>
  <c r="E27" i="22"/>
  <c r="G27" i="22" s="1"/>
  <c r="H27" i="22" s="1"/>
  <c r="E26" i="22"/>
  <c r="G26" i="22" s="1"/>
  <c r="E25" i="22"/>
  <c r="G25" i="22" s="1"/>
  <c r="H25" i="22" s="1"/>
  <c r="E24" i="22"/>
  <c r="E22" i="22"/>
  <c r="G22" i="22" s="1"/>
  <c r="H22" i="22" s="1"/>
  <c r="E20" i="22"/>
  <c r="G20" i="22" s="1"/>
  <c r="E19" i="22"/>
  <c r="G19" i="22" s="1"/>
  <c r="H19" i="22" s="1"/>
  <c r="E15" i="22"/>
  <c r="G15" i="22" s="1"/>
  <c r="H15" i="22" s="1"/>
  <c r="E14" i="22"/>
  <c r="G14" i="22" s="1"/>
  <c r="E13" i="22"/>
  <c r="G13" i="22" s="1"/>
  <c r="E8" i="22"/>
  <c r="G8" i="22" s="1"/>
  <c r="H8" i="22" s="1"/>
  <c r="E7" i="22"/>
  <c r="E73" i="21"/>
  <c r="G72" i="21"/>
  <c r="E72" i="21"/>
  <c r="H72" i="21" s="1"/>
  <c r="E71" i="21"/>
  <c r="G71" i="21" s="1"/>
  <c r="G70" i="21"/>
  <c r="H70" i="21" s="1"/>
  <c r="E70" i="21"/>
  <c r="E65" i="21"/>
  <c r="G65" i="21" s="1"/>
  <c r="H65" i="21" s="1"/>
  <c r="G64" i="21"/>
  <c r="H64" i="21" s="1"/>
  <c r="E64" i="21"/>
  <c r="E63" i="21"/>
  <c r="G63" i="21" s="1"/>
  <c r="G62" i="21"/>
  <c r="E62" i="21"/>
  <c r="H62" i="21" s="1"/>
  <c r="E60" i="21"/>
  <c r="G60" i="21" s="1"/>
  <c r="H60" i="21" s="1"/>
  <c r="G59" i="21"/>
  <c r="H59" i="21" s="1"/>
  <c r="E59" i="21"/>
  <c r="E57" i="21"/>
  <c r="G56" i="21"/>
  <c r="E56" i="21"/>
  <c r="H56" i="21" s="1"/>
  <c r="E55" i="21"/>
  <c r="G55" i="21" s="1"/>
  <c r="H55" i="21" s="1"/>
  <c r="G53" i="21"/>
  <c r="H53" i="21" s="1"/>
  <c r="E53" i="21"/>
  <c r="E52" i="21"/>
  <c r="G50" i="21"/>
  <c r="E50" i="21"/>
  <c r="H50" i="21" s="1"/>
  <c r="E48" i="21"/>
  <c r="G48" i="21" s="1"/>
  <c r="H48" i="21" s="1"/>
  <c r="G46" i="21"/>
  <c r="H46" i="21" s="1"/>
  <c r="E46" i="21"/>
  <c r="E44" i="21"/>
  <c r="G42" i="21"/>
  <c r="E42" i="21"/>
  <c r="H42" i="21" s="1"/>
  <c r="E40" i="21"/>
  <c r="G40" i="21" s="1"/>
  <c r="H40" i="21" s="1"/>
  <c r="G38" i="21"/>
  <c r="H38" i="21" s="1"/>
  <c r="E38" i="21"/>
  <c r="E36" i="21"/>
  <c r="G34" i="21"/>
  <c r="E34" i="21"/>
  <c r="H34" i="21" s="1"/>
  <c r="E33" i="21"/>
  <c r="G33" i="21" s="1"/>
  <c r="H33" i="21" s="1"/>
  <c r="G32" i="21"/>
  <c r="H32" i="21" s="1"/>
  <c r="E32" i="21"/>
  <c r="E31" i="21"/>
  <c r="G29" i="21"/>
  <c r="E29" i="21"/>
  <c r="H29" i="21" s="1"/>
  <c r="E28" i="21"/>
  <c r="G28" i="21" s="1"/>
  <c r="H28" i="21" s="1"/>
  <c r="G27" i="21"/>
  <c r="H27" i="21" s="1"/>
  <c r="E27" i="21"/>
  <c r="E26" i="21"/>
  <c r="G25" i="21"/>
  <c r="E25" i="21"/>
  <c r="H25" i="21" s="1"/>
  <c r="E24" i="21"/>
  <c r="G24" i="21" s="1"/>
  <c r="H24" i="21" s="1"/>
  <c r="G22" i="21"/>
  <c r="H22" i="21" s="1"/>
  <c r="E22" i="21"/>
  <c r="E20" i="21"/>
  <c r="G19" i="21"/>
  <c r="E19" i="21"/>
  <c r="H19" i="21" s="1"/>
  <c r="G15" i="21"/>
  <c r="H15" i="21" s="1"/>
  <c r="E15" i="21"/>
  <c r="E14" i="21"/>
  <c r="G13" i="21"/>
  <c r="E13" i="21"/>
  <c r="H13" i="21" s="1"/>
  <c r="E8" i="21"/>
  <c r="G8" i="21" s="1"/>
  <c r="H8" i="21" s="1"/>
  <c r="E7" i="21"/>
  <c r="E82" i="20"/>
  <c r="G82" i="20" s="1"/>
  <c r="H82" i="20" s="1"/>
  <c r="E81" i="20"/>
  <c r="E80" i="20"/>
  <c r="G80" i="20" s="1"/>
  <c r="E75" i="20"/>
  <c r="E74" i="20"/>
  <c r="G74" i="20" s="1"/>
  <c r="H74" i="20" s="1"/>
  <c r="E73" i="20"/>
  <c r="E72" i="20"/>
  <c r="G72" i="20" s="1"/>
  <c r="H72" i="20" s="1"/>
  <c r="E70" i="20"/>
  <c r="E69" i="20"/>
  <c r="G69" i="20" s="1"/>
  <c r="H69" i="20" s="1"/>
  <c r="E67" i="20"/>
  <c r="E66" i="20"/>
  <c r="G66" i="20" s="1"/>
  <c r="H66" i="20" s="1"/>
  <c r="E65" i="20"/>
  <c r="E63" i="20"/>
  <c r="G63" i="20" s="1"/>
  <c r="H63" i="20" s="1"/>
  <c r="E62" i="20"/>
  <c r="E60" i="20"/>
  <c r="G60" i="20" s="1"/>
  <c r="H60" i="20" s="1"/>
  <c r="E58" i="20"/>
  <c r="E56" i="20"/>
  <c r="G56" i="20" s="1"/>
  <c r="H56" i="20" s="1"/>
  <c r="E54" i="20"/>
  <c r="E52" i="20"/>
  <c r="G52" i="20" s="1"/>
  <c r="H52" i="20" s="1"/>
  <c r="E50" i="20"/>
  <c r="E48" i="20"/>
  <c r="G48" i="20" s="1"/>
  <c r="H48" i="20" s="1"/>
  <c r="E46" i="20"/>
  <c r="E44" i="20"/>
  <c r="G44" i="20" s="1"/>
  <c r="H44" i="20" s="1"/>
  <c r="E43" i="20"/>
  <c r="E42" i="20"/>
  <c r="G42" i="20" s="1"/>
  <c r="H42" i="20" s="1"/>
  <c r="E41" i="20"/>
  <c r="G41" i="20" s="1"/>
  <c r="E40" i="20"/>
  <c r="G40" i="20" s="1"/>
  <c r="H40" i="20" s="1"/>
  <c r="E39" i="20"/>
  <c r="E38" i="20"/>
  <c r="G38" i="20" s="1"/>
  <c r="H38" i="20" s="1"/>
  <c r="E37" i="20"/>
  <c r="E36" i="20"/>
  <c r="G36" i="20" s="1"/>
  <c r="H36" i="20" s="1"/>
  <c r="E34" i="20"/>
  <c r="E33" i="20"/>
  <c r="G33" i="20" s="1"/>
  <c r="H33" i="20" s="1"/>
  <c r="E32" i="20"/>
  <c r="E31" i="20"/>
  <c r="G31" i="20" s="1"/>
  <c r="H31" i="20" s="1"/>
  <c r="E30" i="20"/>
  <c r="E29" i="20"/>
  <c r="G29" i="20" s="1"/>
  <c r="H29" i="20" s="1"/>
  <c r="E28" i="20"/>
  <c r="E27" i="20"/>
  <c r="G27" i="20" s="1"/>
  <c r="H27" i="20" s="1"/>
  <c r="E25" i="20"/>
  <c r="E23" i="20"/>
  <c r="G23" i="20" s="1"/>
  <c r="H23" i="20" s="1"/>
  <c r="E22" i="20"/>
  <c r="E18" i="20"/>
  <c r="E17" i="20"/>
  <c r="G17" i="20" s="1"/>
  <c r="H17" i="20" s="1"/>
  <c r="E16" i="20"/>
  <c r="G16" i="20" s="1"/>
  <c r="E14" i="20"/>
  <c r="G14" i="20" s="1"/>
  <c r="H14" i="20" s="1"/>
  <c r="E13" i="20"/>
  <c r="E8" i="20"/>
  <c r="E7" i="20"/>
  <c r="E82" i="19"/>
  <c r="E81" i="19"/>
  <c r="G81" i="19" s="1"/>
  <c r="H81" i="19" s="1"/>
  <c r="E80" i="19"/>
  <c r="G80" i="19" s="1"/>
  <c r="E75" i="19"/>
  <c r="G75" i="19" s="1"/>
  <c r="H75" i="19" s="1"/>
  <c r="E74" i="19"/>
  <c r="G74" i="19" s="1"/>
  <c r="H74" i="19" s="1"/>
  <c r="E73" i="19"/>
  <c r="G73" i="19" s="1"/>
  <c r="H73" i="19" s="1"/>
  <c r="E72" i="19"/>
  <c r="E70" i="19"/>
  <c r="G70" i="19" s="1"/>
  <c r="H70" i="19" s="1"/>
  <c r="E69" i="19"/>
  <c r="G69" i="19" s="1"/>
  <c r="H69" i="19" s="1"/>
  <c r="E67" i="19"/>
  <c r="G67" i="19" s="1"/>
  <c r="H67" i="19" s="1"/>
  <c r="E66" i="19"/>
  <c r="E65" i="19"/>
  <c r="G65" i="19" s="1"/>
  <c r="H65" i="19" s="1"/>
  <c r="E63" i="19"/>
  <c r="G63" i="19" s="1"/>
  <c r="H63" i="19" s="1"/>
  <c r="E62" i="19"/>
  <c r="G62" i="19" s="1"/>
  <c r="H62" i="19" s="1"/>
  <c r="E60" i="19"/>
  <c r="E58" i="19"/>
  <c r="G58" i="19" s="1"/>
  <c r="H58" i="19" s="1"/>
  <c r="E56" i="19"/>
  <c r="G56" i="19" s="1"/>
  <c r="H56" i="19" s="1"/>
  <c r="E54" i="19"/>
  <c r="G54" i="19" s="1"/>
  <c r="H54" i="19" s="1"/>
  <c r="E52" i="19"/>
  <c r="E50" i="19"/>
  <c r="G50" i="19" s="1"/>
  <c r="H50" i="19" s="1"/>
  <c r="E48" i="19"/>
  <c r="G48" i="19" s="1"/>
  <c r="H48" i="19" s="1"/>
  <c r="E46" i="19"/>
  <c r="G46" i="19" s="1"/>
  <c r="H46" i="19" s="1"/>
  <c r="E44" i="19"/>
  <c r="E43" i="19"/>
  <c r="G43" i="19" s="1"/>
  <c r="H43" i="19" s="1"/>
  <c r="E42" i="19"/>
  <c r="G42" i="19" s="1"/>
  <c r="H42" i="19" s="1"/>
  <c r="E41" i="19"/>
  <c r="G41" i="19" s="1"/>
  <c r="H41" i="19" s="1"/>
  <c r="E40" i="19"/>
  <c r="E39" i="19"/>
  <c r="G39" i="19" s="1"/>
  <c r="H39" i="19" s="1"/>
  <c r="E38" i="19"/>
  <c r="G38" i="19" s="1"/>
  <c r="H38" i="19" s="1"/>
  <c r="E37" i="19"/>
  <c r="G37" i="19" s="1"/>
  <c r="H37" i="19" s="1"/>
  <c r="E36" i="19"/>
  <c r="E34" i="19"/>
  <c r="G34" i="19" s="1"/>
  <c r="H34" i="19" s="1"/>
  <c r="E33" i="19"/>
  <c r="G33" i="19" s="1"/>
  <c r="H33" i="19" s="1"/>
  <c r="E32" i="19"/>
  <c r="G32" i="19" s="1"/>
  <c r="H32" i="19" s="1"/>
  <c r="E31" i="19"/>
  <c r="E30" i="19"/>
  <c r="G30" i="19" s="1"/>
  <c r="H30" i="19" s="1"/>
  <c r="E29" i="19"/>
  <c r="G29" i="19" s="1"/>
  <c r="H29" i="19" s="1"/>
  <c r="E28" i="19"/>
  <c r="G28" i="19" s="1"/>
  <c r="H28" i="19" s="1"/>
  <c r="E27" i="19"/>
  <c r="E25" i="19"/>
  <c r="G25" i="19" s="1"/>
  <c r="H25" i="19" s="1"/>
  <c r="E23" i="19"/>
  <c r="G23" i="19" s="1"/>
  <c r="H23" i="19" s="1"/>
  <c r="E22" i="19"/>
  <c r="G22" i="19" s="1"/>
  <c r="H22" i="19" s="1"/>
  <c r="E18" i="19"/>
  <c r="G18" i="19" s="1"/>
  <c r="H18" i="19" s="1"/>
  <c r="E17" i="19"/>
  <c r="G17" i="19" s="1"/>
  <c r="H17" i="19" s="1"/>
  <c r="E16" i="19"/>
  <c r="G16" i="19" s="1"/>
  <c r="H16" i="19" s="1"/>
  <c r="E14" i="19"/>
  <c r="E13" i="19"/>
  <c r="G13" i="19" s="1"/>
  <c r="E8" i="19"/>
  <c r="E7" i="19"/>
  <c r="G87" i="18"/>
  <c r="E87" i="18"/>
  <c r="H87" i="18" s="1"/>
  <c r="G86" i="18"/>
  <c r="E86" i="18"/>
  <c r="H86" i="18" s="1"/>
  <c r="G85" i="18"/>
  <c r="H85" i="18" s="1"/>
  <c r="E85" i="18"/>
  <c r="E84" i="18"/>
  <c r="G79" i="18"/>
  <c r="H79" i="18" s="1"/>
  <c r="E79" i="18"/>
  <c r="E78" i="18"/>
  <c r="G77" i="18"/>
  <c r="E77" i="18"/>
  <c r="H77" i="18" s="1"/>
  <c r="G76" i="18"/>
  <c r="E76" i="18"/>
  <c r="H76" i="18" s="1"/>
  <c r="G75" i="18"/>
  <c r="H75" i="18" s="1"/>
  <c r="E75" i="18"/>
  <c r="E73" i="18"/>
  <c r="G72" i="18"/>
  <c r="E72" i="18"/>
  <c r="H72" i="18" s="1"/>
  <c r="G71" i="18"/>
  <c r="E71" i="18"/>
  <c r="H71" i="18" s="1"/>
  <c r="G69" i="18"/>
  <c r="H69" i="18" s="1"/>
  <c r="E69" i="18"/>
  <c r="E68" i="18"/>
  <c r="G67" i="18"/>
  <c r="E67" i="18"/>
  <c r="H67" i="18" s="1"/>
  <c r="G65" i="18"/>
  <c r="E65" i="18"/>
  <c r="H65" i="18" s="1"/>
  <c r="G63" i="18"/>
  <c r="H63" i="18" s="1"/>
  <c r="E63" i="18"/>
  <c r="E62" i="18"/>
  <c r="G60" i="18"/>
  <c r="E60" i="18"/>
  <c r="H60" i="18" s="1"/>
  <c r="G58" i="18"/>
  <c r="E58" i="18"/>
  <c r="H58" i="18" s="1"/>
  <c r="G56" i="18"/>
  <c r="H56" i="18" s="1"/>
  <c r="E56" i="18"/>
  <c r="E54" i="18"/>
  <c r="G52" i="18"/>
  <c r="E52" i="18"/>
  <c r="H52" i="18" s="1"/>
  <c r="G50" i="18"/>
  <c r="E50" i="18"/>
  <c r="H50" i="18" s="1"/>
  <c r="G48" i="18"/>
  <c r="H48" i="18" s="1"/>
  <c r="E48" i="18"/>
  <c r="E46" i="18"/>
  <c r="G44" i="18"/>
  <c r="E44" i="18"/>
  <c r="H44" i="18" s="1"/>
  <c r="G43" i="18"/>
  <c r="E43" i="18"/>
  <c r="H43" i="18" s="1"/>
  <c r="G42" i="18"/>
  <c r="H42" i="18" s="1"/>
  <c r="E42" i="18"/>
  <c r="E41" i="18"/>
  <c r="G40" i="18"/>
  <c r="E40" i="18"/>
  <c r="H40" i="18" s="1"/>
  <c r="G39" i="18"/>
  <c r="E39" i="18"/>
  <c r="H39" i="18" s="1"/>
  <c r="G38" i="18"/>
  <c r="H38" i="18" s="1"/>
  <c r="E38" i="18"/>
  <c r="E37" i="18"/>
  <c r="G36" i="18"/>
  <c r="E36" i="18"/>
  <c r="H36" i="18" s="1"/>
  <c r="G34" i="18"/>
  <c r="E34" i="18"/>
  <c r="H34" i="18" s="1"/>
  <c r="G33" i="18"/>
  <c r="H33" i="18" s="1"/>
  <c r="E33" i="18"/>
  <c r="E32" i="18"/>
  <c r="G31" i="18"/>
  <c r="E31" i="18"/>
  <c r="H31" i="18" s="1"/>
  <c r="G30" i="18"/>
  <c r="E30" i="18"/>
  <c r="H30" i="18" s="1"/>
  <c r="G29" i="18"/>
  <c r="H29" i="18" s="1"/>
  <c r="E29" i="18"/>
  <c r="E28" i="18"/>
  <c r="G27" i="18"/>
  <c r="E27" i="18"/>
  <c r="H27" i="18" s="1"/>
  <c r="G25" i="18"/>
  <c r="E25" i="18"/>
  <c r="H25" i="18" s="1"/>
  <c r="G23" i="18"/>
  <c r="H23" i="18" s="1"/>
  <c r="E23" i="18"/>
  <c r="E22" i="18"/>
  <c r="G18" i="18"/>
  <c r="E18" i="18"/>
  <c r="H18" i="18" s="1"/>
  <c r="G17" i="18"/>
  <c r="H17" i="18" s="1"/>
  <c r="E17" i="18"/>
  <c r="E16" i="18"/>
  <c r="G14" i="18"/>
  <c r="E14" i="18"/>
  <c r="H14" i="18" s="1"/>
  <c r="G13" i="18"/>
  <c r="E13" i="18"/>
  <c r="H13" i="18" s="1"/>
  <c r="E8" i="18"/>
  <c r="E7" i="18"/>
  <c r="G7" i="18" s="1"/>
  <c r="E91" i="17"/>
  <c r="G90" i="17"/>
  <c r="H90" i="17" s="1"/>
  <c r="E90" i="17"/>
  <c r="G89" i="17"/>
  <c r="H89" i="17" s="1"/>
  <c r="E89" i="17"/>
  <c r="E88" i="17"/>
  <c r="G88" i="17" s="1"/>
  <c r="H88" i="17" s="1"/>
  <c r="E87" i="17"/>
  <c r="E82" i="17"/>
  <c r="G82" i="17" s="1"/>
  <c r="H82" i="17" s="1"/>
  <c r="E81" i="17"/>
  <c r="G80" i="17"/>
  <c r="H80" i="17" s="1"/>
  <c r="E80" i="17"/>
  <c r="G79" i="17"/>
  <c r="H79" i="17" s="1"/>
  <c r="E79" i="17"/>
  <c r="E78" i="17"/>
  <c r="G78" i="17" s="1"/>
  <c r="H78" i="17" s="1"/>
  <c r="E76" i="17"/>
  <c r="G75" i="17"/>
  <c r="H75" i="17" s="1"/>
  <c r="E75" i="17"/>
  <c r="G74" i="17"/>
  <c r="H74" i="17" s="1"/>
  <c r="E74" i="17"/>
  <c r="E72" i="17"/>
  <c r="G72" i="17" s="1"/>
  <c r="H72" i="17" s="1"/>
  <c r="E71" i="17"/>
  <c r="G70" i="17"/>
  <c r="H70" i="17" s="1"/>
  <c r="E70" i="17"/>
  <c r="G68" i="17"/>
  <c r="H68" i="17" s="1"/>
  <c r="E68" i="17"/>
  <c r="E67" i="17"/>
  <c r="G67" i="17" s="1"/>
  <c r="H67" i="17" s="1"/>
  <c r="E65" i="17"/>
  <c r="G64" i="17"/>
  <c r="H64" i="17" s="1"/>
  <c r="E64" i="17"/>
  <c r="G62" i="17"/>
  <c r="H62" i="17" s="1"/>
  <c r="E62" i="17"/>
  <c r="E60" i="17"/>
  <c r="G60" i="17" s="1"/>
  <c r="H60" i="17" s="1"/>
  <c r="E58" i="17"/>
  <c r="G56" i="17"/>
  <c r="H56" i="17" s="1"/>
  <c r="E56" i="17"/>
  <c r="G54" i="17"/>
  <c r="H54" i="17" s="1"/>
  <c r="E54" i="17"/>
  <c r="E52" i="17"/>
  <c r="G52" i="17" s="1"/>
  <c r="H52" i="17" s="1"/>
  <c r="E50" i="17"/>
  <c r="G48" i="17"/>
  <c r="H48" i="17" s="1"/>
  <c r="E48" i="17"/>
  <c r="G46" i="17"/>
  <c r="H46" i="17" s="1"/>
  <c r="E46" i="17"/>
  <c r="E44" i="17"/>
  <c r="G44" i="17" s="1"/>
  <c r="H44" i="17" s="1"/>
  <c r="E43" i="17"/>
  <c r="G42" i="17"/>
  <c r="H42" i="17" s="1"/>
  <c r="E42" i="17"/>
  <c r="G41" i="17"/>
  <c r="H41" i="17" s="1"/>
  <c r="E41" i="17"/>
  <c r="E40" i="17"/>
  <c r="G40" i="17" s="1"/>
  <c r="H40" i="17" s="1"/>
  <c r="E39" i="17"/>
  <c r="G38" i="17"/>
  <c r="H38" i="17" s="1"/>
  <c r="E38" i="17"/>
  <c r="G37" i="17"/>
  <c r="H37" i="17" s="1"/>
  <c r="E37" i="17"/>
  <c r="E36" i="17"/>
  <c r="G36" i="17" s="1"/>
  <c r="H36" i="17" s="1"/>
  <c r="E34" i="17"/>
  <c r="G33" i="17"/>
  <c r="H33" i="17" s="1"/>
  <c r="E33" i="17"/>
  <c r="G32" i="17"/>
  <c r="H32" i="17" s="1"/>
  <c r="E32" i="17"/>
  <c r="E31" i="17"/>
  <c r="G31" i="17" s="1"/>
  <c r="H31" i="17" s="1"/>
  <c r="E30" i="17"/>
  <c r="G29" i="17"/>
  <c r="H29" i="17" s="1"/>
  <c r="E29" i="17"/>
  <c r="G28" i="17"/>
  <c r="H28" i="17" s="1"/>
  <c r="E28" i="17"/>
  <c r="E27" i="17"/>
  <c r="G27" i="17" s="1"/>
  <c r="H27" i="17" s="1"/>
  <c r="E25" i="17"/>
  <c r="G23" i="17"/>
  <c r="H23" i="17" s="1"/>
  <c r="E23" i="17"/>
  <c r="G22" i="17"/>
  <c r="H22" i="17" s="1"/>
  <c r="E22" i="17"/>
  <c r="E18" i="17"/>
  <c r="G17" i="17"/>
  <c r="H17" i="17" s="1"/>
  <c r="E17" i="17"/>
  <c r="G16" i="17"/>
  <c r="H16" i="17" s="1"/>
  <c r="E16" i="17"/>
  <c r="E14" i="17"/>
  <c r="G14" i="17" s="1"/>
  <c r="H14" i="17" s="1"/>
  <c r="E13" i="17"/>
  <c r="E8" i="17"/>
  <c r="G8" i="17" s="1"/>
  <c r="H8" i="17" s="1"/>
  <c r="E7" i="17"/>
  <c r="G7" i="17" s="1"/>
  <c r="E82" i="16"/>
  <c r="E81" i="16"/>
  <c r="G81" i="16" s="1"/>
  <c r="H81" i="16" s="1"/>
  <c r="E80" i="16"/>
  <c r="E75" i="16"/>
  <c r="G75" i="16" s="1"/>
  <c r="H75" i="16" s="1"/>
  <c r="E74" i="16"/>
  <c r="E73" i="16"/>
  <c r="E72" i="16"/>
  <c r="E70" i="16"/>
  <c r="G70" i="16" s="1"/>
  <c r="H70" i="16" s="1"/>
  <c r="E69" i="16"/>
  <c r="E67" i="16"/>
  <c r="E66" i="16"/>
  <c r="E65" i="16"/>
  <c r="G65" i="16" s="1"/>
  <c r="H65" i="16" s="1"/>
  <c r="E63" i="16"/>
  <c r="E62" i="16"/>
  <c r="E60" i="16"/>
  <c r="E58" i="16"/>
  <c r="E56" i="16"/>
  <c r="E54" i="16"/>
  <c r="E52" i="16"/>
  <c r="E50" i="16"/>
  <c r="G50" i="16" s="1"/>
  <c r="H50" i="16" s="1"/>
  <c r="E48" i="16"/>
  <c r="E46" i="16"/>
  <c r="E44" i="16"/>
  <c r="E43" i="16"/>
  <c r="G43" i="16" s="1"/>
  <c r="H43" i="16" s="1"/>
  <c r="E42" i="16"/>
  <c r="E41" i="16"/>
  <c r="E40" i="16"/>
  <c r="E39" i="16"/>
  <c r="G39" i="16" s="1"/>
  <c r="H39" i="16" s="1"/>
  <c r="E38" i="16"/>
  <c r="E37" i="16"/>
  <c r="E36" i="16"/>
  <c r="E34" i="16"/>
  <c r="G34" i="16" s="1"/>
  <c r="H34" i="16" s="1"/>
  <c r="E33" i="16"/>
  <c r="E32" i="16"/>
  <c r="E31" i="16"/>
  <c r="E30" i="16"/>
  <c r="G30" i="16" s="1"/>
  <c r="H30" i="16" s="1"/>
  <c r="E29" i="16"/>
  <c r="E28" i="16"/>
  <c r="E27" i="16"/>
  <c r="E25" i="16"/>
  <c r="G25" i="16" s="1"/>
  <c r="H25" i="16" s="1"/>
  <c r="E23" i="16"/>
  <c r="E22" i="16"/>
  <c r="E18" i="16"/>
  <c r="E17" i="16"/>
  <c r="E16" i="16"/>
  <c r="E14" i="16"/>
  <c r="E13" i="16"/>
  <c r="G13" i="16" s="1"/>
  <c r="E8" i="16"/>
  <c r="E7" i="16"/>
  <c r="G57" i="15"/>
  <c r="E57" i="15"/>
  <c r="H57" i="15" s="1"/>
  <c r="E56" i="15"/>
  <c r="G55" i="15"/>
  <c r="H55" i="15" s="1"/>
  <c r="E55" i="15"/>
  <c r="E58" i="15" s="1"/>
  <c r="E50" i="15"/>
  <c r="G49" i="15"/>
  <c r="H49" i="15" s="1"/>
  <c r="E49" i="15"/>
  <c r="E48" i="15"/>
  <c r="G47" i="15"/>
  <c r="E47" i="15"/>
  <c r="H47" i="15" s="1"/>
  <c r="E45" i="15"/>
  <c r="G44" i="15"/>
  <c r="H44" i="15" s="1"/>
  <c r="E44" i="15"/>
  <c r="E42" i="15"/>
  <c r="G41" i="15"/>
  <c r="E41" i="15"/>
  <c r="H41" i="15" s="1"/>
  <c r="E39" i="15"/>
  <c r="G38" i="15"/>
  <c r="H38" i="15" s="1"/>
  <c r="E38" i="15"/>
  <c r="E36" i="15"/>
  <c r="G34" i="15"/>
  <c r="E34" i="15"/>
  <c r="H34" i="15" s="1"/>
  <c r="E32" i="15"/>
  <c r="E28" i="15"/>
  <c r="G26" i="15"/>
  <c r="E26" i="15"/>
  <c r="H26" i="15" s="1"/>
  <c r="E24" i="15"/>
  <c r="G23" i="15"/>
  <c r="H23" i="15" s="1"/>
  <c r="E23" i="15"/>
  <c r="E22" i="15"/>
  <c r="G21" i="15"/>
  <c r="E21" i="15"/>
  <c r="H21" i="15" s="1"/>
  <c r="E20" i="15"/>
  <c r="G18" i="15"/>
  <c r="H18" i="15" s="1"/>
  <c r="E18" i="15"/>
  <c r="E17" i="15"/>
  <c r="G16" i="15"/>
  <c r="E16" i="15"/>
  <c r="H16" i="15" s="1"/>
  <c r="E15" i="15"/>
  <c r="G13" i="15"/>
  <c r="H13" i="15" s="1"/>
  <c r="E13" i="15"/>
  <c r="E12" i="15"/>
  <c r="E7" i="15"/>
  <c r="E8" i="15" s="1"/>
  <c r="E64" i="14"/>
  <c r="G63" i="14"/>
  <c r="E63" i="14"/>
  <c r="H63" i="14" s="1"/>
  <c r="E62" i="14"/>
  <c r="E61" i="14"/>
  <c r="E56" i="14"/>
  <c r="E55" i="14"/>
  <c r="E54" i="14"/>
  <c r="G53" i="14"/>
  <c r="E53" i="14"/>
  <c r="H53" i="14" s="1"/>
  <c r="E52" i="14"/>
  <c r="E50" i="14"/>
  <c r="E49" i="14"/>
  <c r="G48" i="14"/>
  <c r="E48" i="14"/>
  <c r="H48" i="14" s="1"/>
  <c r="E46" i="14"/>
  <c r="E45" i="14"/>
  <c r="E44" i="14"/>
  <c r="G42" i="14"/>
  <c r="E42" i="14"/>
  <c r="H42" i="14" s="1"/>
  <c r="E41" i="14"/>
  <c r="E40" i="14"/>
  <c r="E38" i="14"/>
  <c r="G36" i="14"/>
  <c r="E36" i="14"/>
  <c r="H36" i="14" s="1"/>
  <c r="E34" i="14"/>
  <c r="E30" i="14"/>
  <c r="G28" i="14"/>
  <c r="E28" i="14"/>
  <c r="H28" i="14" s="1"/>
  <c r="E26" i="14"/>
  <c r="E25" i="14"/>
  <c r="E23" i="14"/>
  <c r="G22" i="14"/>
  <c r="E22" i="14"/>
  <c r="H22" i="14" s="1"/>
  <c r="E21" i="14"/>
  <c r="E20" i="14"/>
  <c r="E19" i="14"/>
  <c r="G17" i="14"/>
  <c r="E17" i="14"/>
  <c r="H17" i="14" s="1"/>
  <c r="E16" i="14"/>
  <c r="E15" i="14"/>
  <c r="E13" i="14"/>
  <c r="G12" i="14"/>
  <c r="E12" i="14"/>
  <c r="H12" i="14" s="1"/>
  <c r="E7" i="14"/>
  <c r="E8" i="14" s="1"/>
  <c r="E66" i="13"/>
  <c r="G65" i="13"/>
  <c r="H65" i="13" s="1"/>
  <c r="E65" i="13"/>
  <c r="H64" i="13"/>
  <c r="G64" i="13"/>
  <c r="E64" i="13"/>
  <c r="G63" i="13"/>
  <c r="H63" i="13" s="1"/>
  <c r="E63" i="13"/>
  <c r="H62" i="13"/>
  <c r="G62" i="13"/>
  <c r="G66" i="13" s="1"/>
  <c r="H66" i="13" s="1"/>
  <c r="E62" i="13"/>
  <c r="G57" i="13"/>
  <c r="H57" i="13" s="1"/>
  <c r="E57" i="13"/>
  <c r="H56" i="13"/>
  <c r="G56" i="13"/>
  <c r="E56" i="13"/>
  <c r="G55" i="13"/>
  <c r="H55" i="13" s="1"/>
  <c r="E55" i="13"/>
  <c r="H54" i="13"/>
  <c r="G54" i="13"/>
  <c r="E54" i="13"/>
  <c r="G53" i="13"/>
  <c r="H53" i="13" s="1"/>
  <c r="E53" i="13"/>
  <c r="H51" i="13"/>
  <c r="G51" i="13"/>
  <c r="E51" i="13"/>
  <c r="G50" i="13"/>
  <c r="H50" i="13" s="1"/>
  <c r="E50" i="13"/>
  <c r="H49" i="13"/>
  <c r="G49" i="13"/>
  <c r="E49" i="13"/>
  <c r="G47" i="13"/>
  <c r="H47" i="13" s="1"/>
  <c r="E47" i="13"/>
  <c r="H46" i="13"/>
  <c r="G46" i="13"/>
  <c r="E46" i="13"/>
  <c r="G45" i="13"/>
  <c r="H45" i="13" s="1"/>
  <c r="E45" i="13"/>
  <c r="H43" i="13"/>
  <c r="G43" i="13"/>
  <c r="E43" i="13"/>
  <c r="G42" i="13"/>
  <c r="H42" i="13" s="1"/>
  <c r="E42" i="13"/>
  <c r="H41" i="13"/>
  <c r="G41" i="13"/>
  <c r="E41" i="13"/>
  <c r="G39" i="13"/>
  <c r="H39" i="13" s="1"/>
  <c r="E39" i="13"/>
  <c r="H37" i="13"/>
  <c r="G37" i="13"/>
  <c r="E37" i="13"/>
  <c r="G35" i="13"/>
  <c r="H35" i="13" s="1"/>
  <c r="E35" i="13"/>
  <c r="G31" i="13"/>
  <c r="H31" i="13" s="1"/>
  <c r="E31" i="13"/>
  <c r="H29" i="13"/>
  <c r="G29" i="13"/>
  <c r="E29" i="13"/>
  <c r="G27" i="13"/>
  <c r="H27" i="13" s="1"/>
  <c r="E27" i="13"/>
  <c r="H26" i="13"/>
  <c r="G26" i="13"/>
  <c r="E26" i="13"/>
  <c r="G24" i="13"/>
  <c r="H24" i="13" s="1"/>
  <c r="E24" i="13"/>
  <c r="H23" i="13"/>
  <c r="G23" i="13"/>
  <c r="E23" i="13"/>
  <c r="G22" i="13"/>
  <c r="H22" i="13" s="1"/>
  <c r="E22" i="13"/>
  <c r="H21" i="13"/>
  <c r="G21" i="13"/>
  <c r="E21" i="13"/>
  <c r="G20" i="13"/>
  <c r="H20" i="13" s="1"/>
  <c r="E20" i="13"/>
  <c r="H18" i="13"/>
  <c r="G18" i="13"/>
  <c r="E18" i="13"/>
  <c r="G17" i="13"/>
  <c r="H17" i="13" s="1"/>
  <c r="E17" i="13"/>
  <c r="H16" i="13"/>
  <c r="G16" i="13"/>
  <c r="E16" i="13"/>
  <c r="G15" i="13"/>
  <c r="H15" i="13" s="1"/>
  <c r="E15" i="13"/>
  <c r="H13" i="13"/>
  <c r="G13" i="13"/>
  <c r="E13" i="13"/>
  <c r="G12" i="13"/>
  <c r="H12" i="13" s="1"/>
  <c r="E12" i="13"/>
  <c r="E7" i="13"/>
  <c r="G7" i="13" s="1"/>
  <c r="G8" i="13" s="1"/>
  <c r="G73" i="12"/>
  <c r="E73" i="12"/>
  <c r="H73" i="12" s="1"/>
  <c r="E72" i="12"/>
  <c r="G72" i="12" s="1"/>
  <c r="H72" i="12" s="1"/>
  <c r="E71" i="12"/>
  <c r="E70" i="12"/>
  <c r="E74" i="12" s="1"/>
  <c r="G69" i="12"/>
  <c r="E69" i="12"/>
  <c r="H69" i="12" s="1"/>
  <c r="E64" i="12"/>
  <c r="G63" i="12"/>
  <c r="E63" i="12"/>
  <c r="H63" i="12" s="1"/>
  <c r="E62" i="12"/>
  <c r="G62" i="12" s="1"/>
  <c r="H62" i="12" s="1"/>
  <c r="E61" i="12"/>
  <c r="E60" i="12"/>
  <c r="G59" i="12"/>
  <c r="E59" i="12"/>
  <c r="H59" i="12" s="1"/>
  <c r="E57" i="12"/>
  <c r="G57" i="12" s="1"/>
  <c r="H57" i="12" s="1"/>
  <c r="E56" i="12"/>
  <c r="E55" i="12"/>
  <c r="G55" i="12" s="1"/>
  <c r="G54" i="12"/>
  <c r="E54" i="12"/>
  <c r="H54" i="12" s="1"/>
  <c r="E52" i="12"/>
  <c r="G52" i="12" s="1"/>
  <c r="H52" i="12" s="1"/>
  <c r="G51" i="12"/>
  <c r="E51" i="12"/>
  <c r="H51" i="12" s="1"/>
  <c r="E50" i="12"/>
  <c r="G48" i="12"/>
  <c r="E48" i="12"/>
  <c r="H48" i="12" s="1"/>
  <c r="E47" i="12"/>
  <c r="G47" i="12" s="1"/>
  <c r="H47" i="12" s="1"/>
  <c r="G45" i="12"/>
  <c r="E45" i="12"/>
  <c r="H45" i="12" s="1"/>
  <c r="E44" i="12"/>
  <c r="G43" i="12"/>
  <c r="E43" i="12"/>
  <c r="H43" i="12" s="1"/>
  <c r="E41" i="12"/>
  <c r="G41" i="12" s="1"/>
  <c r="H41" i="12" s="1"/>
  <c r="G39" i="12"/>
  <c r="E39" i="12"/>
  <c r="H39" i="12" s="1"/>
  <c r="E37" i="12"/>
  <c r="E33" i="12"/>
  <c r="G33" i="12" s="1"/>
  <c r="H33" i="12" s="1"/>
  <c r="G31" i="12"/>
  <c r="E31" i="12"/>
  <c r="H31" i="12" s="1"/>
  <c r="E29" i="12"/>
  <c r="G29" i="12" s="1"/>
  <c r="G27" i="12"/>
  <c r="E27" i="12"/>
  <c r="H27" i="12" s="1"/>
  <c r="E26" i="12"/>
  <c r="G26" i="12" s="1"/>
  <c r="H26" i="12" s="1"/>
  <c r="G24" i="12"/>
  <c r="E24" i="12"/>
  <c r="H24" i="12" s="1"/>
  <c r="E23" i="12"/>
  <c r="G22" i="12"/>
  <c r="E22" i="12"/>
  <c r="H22" i="12" s="1"/>
  <c r="E21" i="12"/>
  <c r="G21" i="12" s="1"/>
  <c r="H21" i="12" s="1"/>
  <c r="G20" i="12"/>
  <c r="E20" i="12"/>
  <c r="H20" i="12" s="1"/>
  <c r="E18" i="12"/>
  <c r="G17" i="12"/>
  <c r="E17" i="12"/>
  <c r="H17" i="12" s="1"/>
  <c r="E16" i="12"/>
  <c r="G16" i="12" s="1"/>
  <c r="H16" i="12" s="1"/>
  <c r="G15" i="12"/>
  <c r="E15" i="12"/>
  <c r="H15" i="12" s="1"/>
  <c r="E13" i="12"/>
  <c r="G12" i="12"/>
  <c r="E12" i="12"/>
  <c r="E7" i="12"/>
  <c r="E8" i="12" s="1"/>
  <c r="G61" i="11"/>
  <c r="H61" i="11" s="1"/>
  <c r="E61" i="11"/>
  <c r="E62" i="11" s="1"/>
  <c r="G60" i="11"/>
  <c r="H60" i="11" s="1"/>
  <c r="E60" i="11"/>
  <c r="E59" i="11"/>
  <c r="G59" i="11" s="1"/>
  <c r="G54" i="11"/>
  <c r="H54" i="11" s="1"/>
  <c r="E54" i="11"/>
  <c r="E53" i="11"/>
  <c r="G53" i="11" s="1"/>
  <c r="H53" i="11" s="1"/>
  <c r="G52" i="11"/>
  <c r="E52" i="11"/>
  <c r="H52" i="11" s="1"/>
  <c r="G51" i="11"/>
  <c r="H51" i="11" s="1"/>
  <c r="E51" i="11"/>
  <c r="G49" i="11"/>
  <c r="H49" i="11" s="1"/>
  <c r="E49" i="11"/>
  <c r="E48" i="11"/>
  <c r="G48" i="11" s="1"/>
  <c r="H48" i="11" s="1"/>
  <c r="G46" i="11"/>
  <c r="E46" i="11"/>
  <c r="H46" i="11" s="1"/>
  <c r="G45" i="11"/>
  <c r="H45" i="11" s="1"/>
  <c r="E45" i="11"/>
  <c r="G43" i="11"/>
  <c r="H43" i="11" s="1"/>
  <c r="E43" i="11"/>
  <c r="E42" i="11"/>
  <c r="G42" i="11" s="1"/>
  <c r="H42" i="11" s="1"/>
  <c r="G40" i="11"/>
  <c r="E40" i="11"/>
  <c r="H40" i="11" s="1"/>
  <c r="G38" i="11"/>
  <c r="H38" i="11" s="1"/>
  <c r="E38" i="11"/>
  <c r="G36" i="11"/>
  <c r="H36" i="11" s="1"/>
  <c r="E36" i="11"/>
  <c r="G32" i="11"/>
  <c r="E32" i="11"/>
  <c r="H32" i="11" s="1"/>
  <c r="G30" i="11"/>
  <c r="H30" i="11" s="1"/>
  <c r="E30" i="11"/>
  <c r="G28" i="11"/>
  <c r="H28" i="11" s="1"/>
  <c r="E28" i="11"/>
  <c r="E26" i="11"/>
  <c r="G26" i="11" s="1"/>
  <c r="H26" i="11" s="1"/>
  <c r="G25" i="11"/>
  <c r="E25" i="11"/>
  <c r="H25" i="11" s="1"/>
  <c r="G24" i="11"/>
  <c r="H24" i="11" s="1"/>
  <c r="E24" i="11"/>
  <c r="G23" i="11"/>
  <c r="H23" i="11" s="1"/>
  <c r="E23" i="11"/>
  <c r="E22" i="11"/>
  <c r="G22" i="11" s="1"/>
  <c r="H22" i="11" s="1"/>
  <c r="G20" i="11"/>
  <c r="E20" i="11"/>
  <c r="H20" i="11" s="1"/>
  <c r="G19" i="11"/>
  <c r="H19" i="11" s="1"/>
  <c r="E19" i="11"/>
  <c r="G18" i="11"/>
  <c r="H18" i="11" s="1"/>
  <c r="E18" i="11"/>
  <c r="E17" i="11"/>
  <c r="G17" i="11" s="1"/>
  <c r="H17" i="11" s="1"/>
  <c r="G16" i="11"/>
  <c r="E16" i="11"/>
  <c r="H16" i="11" s="1"/>
  <c r="G15" i="11"/>
  <c r="H15" i="11" s="1"/>
  <c r="E15" i="11"/>
  <c r="G13" i="11"/>
  <c r="H13" i="11" s="1"/>
  <c r="E13" i="11"/>
  <c r="E12" i="11"/>
  <c r="G12" i="11" s="1"/>
  <c r="E7" i="11"/>
  <c r="E8" i="11" s="1"/>
  <c r="E69" i="10"/>
  <c r="G69" i="10" s="1"/>
  <c r="H69" i="10" s="1"/>
  <c r="E68" i="10"/>
  <c r="E67" i="10"/>
  <c r="G67" i="10" s="1"/>
  <c r="H67" i="10" s="1"/>
  <c r="E66" i="10"/>
  <c r="E61" i="10"/>
  <c r="G61" i="10" s="1"/>
  <c r="H61" i="10" s="1"/>
  <c r="E60" i="10"/>
  <c r="E59" i="10"/>
  <c r="G59" i="10" s="1"/>
  <c r="H59" i="10" s="1"/>
  <c r="E58" i="10"/>
  <c r="E57" i="10"/>
  <c r="G57" i="10" s="1"/>
  <c r="H57" i="10" s="1"/>
  <c r="E55" i="10"/>
  <c r="E54" i="10"/>
  <c r="G54" i="10" s="1"/>
  <c r="H54" i="10" s="1"/>
  <c r="E53" i="10"/>
  <c r="E51" i="10"/>
  <c r="G51" i="10" s="1"/>
  <c r="H51" i="10" s="1"/>
  <c r="E50" i="10"/>
  <c r="E48" i="10"/>
  <c r="G48" i="10" s="1"/>
  <c r="H48" i="10" s="1"/>
  <c r="E47" i="10"/>
  <c r="E45" i="10"/>
  <c r="G45" i="10" s="1"/>
  <c r="H45" i="10" s="1"/>
  <c r="E44" i="10"/>
  <c r="E42" i="10"/>
  <c r="G42" i="10" s="1"/>
  <c r="H42" i="10" s="1"/>
  <c r="E40" i="10"/>
  <c r="E38" i="10"/>
  <c r="G38" i="10" s="1"/>
  <c r="H38" i="10" s="1"/>
  <c r="E34" i="10"/>
  <c r="G34" i="10" s="1"/>
  <c r="H34" i="10" s="1"/>
  <c r="E32" i="10"/>
  <c r="E30" i="10"/>
  <c r="G30" i="10" s="1"/>
  <c r="H30" i="10" s="1"/>
  <c r="E28" i="10"/>
  <c r="E26" i="10"/>
  <c r="G26" i="10" s="1"/>
  <c r="H26" i="10" s="1"/>
  <c r="E25" i="10"/>
  <c r="E24" i="10"/>
  <c r="G24" i="10" s="1"/>
  <c r="H24" i="10" s="1"/>
  <c r="E23" i="10"/>
  <c r="E22" i="10"/>
  <c r="G22" i="10" s="1"/>
  <c r="H22" i="10" s="1"/>
  <c r="E20" i="10"/>
  <c r="E19" i="10"/>
  <c r="G19" i="10" s="1"/>
  <c r="H19" i="10" s="1"/>
  <c r="E18" i="10"/>
  <c r="E17" i="10"/>
  <c r="G17" i="10" s="1"/>
  <c r="H17" i="10" s="1"/>
  <c r="E16" i="10"/>
  <c r="E15" i="10"/>
  <c r="G15" i="10" s="1"/>
  <c r="H15" i="10" s="1"/>
  <c r="E13" i="10"/>
  <c r="E12" i="10"/>
  <c r="E7" i="10"/>
  <c r="G7" i="10" s="1"/>
  <c r="E56" i="57" l="1"/>
  <c r="E64" i="57" s="1"/>
  <c r="E63" i="56"/>
  <c r="E72" i="56" s="1"/>
  <c r="E73" i="56" s="1"/>
  <c r="E71" i="54"/>
  <c r="E80" i="54" s="1"/>
  <c r="E81" i="54" s="1"/>
  <c r="E57" i="50"/>
  <c r="E58" i="50" s="1"/>
  <c r="E69" i="48"/>
  <c r="E78" i="48" s="1"/>
  <c r="E79" i="48" s="1"/>
  <c r="G48" i="45"/>
  <c r="H48" i="45" s="1"/>
  <c r="E74" i="45"/>
  <c r="E76" i="43"/>
  <c r="E77" i="43" s="1"/>
  <c r="E76" i="42"/>
  <c r="E85" i="42" s="1"/>
  <c r="E70" i="41"/>
  <c r="E72" i="39"/>
  <c r="E81" i="39" s="1"/>
  <c r="E82" i="39" s="1"/>
  <c r="G44" i="38"/>
  <c r="H44" i="38" s="1"/>
  <c r="G42" i="38"/>
  <c r="H42" i="38" s="1"/>
  <c r="E72" i="38"/>
  <c r="E81" i="38" s="1"/>
  <c r="E82" i="38" s="1"/>
  <c r="E79" i="36"/>
  <c r="E88" i="36" s="1"/>
  <c r="G50" i="36"/>
  <c r="H50" i="36" s="1"/>
  <c r="E76" i="35"/>
  <c r="E77" i="35" s="1"/>
  <c r="G46" i="34"/>
  <c r="H46" i="34" s="1"/>
  <c r="E76" i="34"/>
  <c r="E77" i="34" s="1"/>
  <c r="G44" i="33"/>
  <c r="H44" i="33" s="1"/>
  <c r="E70" i="33"/>
  <c r="E79" i="33" s="1"/>
  <c r="G46" i="32"/>
  <c r="H46" i="32" s="1"/>
  <c r="G7" i="32"/>
  <c r="G8" i="32" s="1"/>
  <c r="H8" i="32" s="1"/>
  <c r="G44" i="32"/>
  <c r="H44" i="32" s="1"/>
  <c r="E75" i="32"/>
  <c r="E76" i="32" s="1"/>
  <c r="E72" i="31"/>
  <c r="E73" i="31" s="1"/>
  <c r="E72" i="30"/>
  <c r="E81" i="30" s="1"/>
  <c r="E79" i="28"/>
  <c r="E80" i="28" s="1"/>
  <c r="E76" i="27"/>
  <c r="E85" i="27" s="1"/>
  <c r="E70" i="25"/>
  <c r="E79" i="25" s="1"/>
  <c r="G20" i="18"/>
  <c r="H20" i="18" s="1"/>
  <c r="E83" i="17"/>
  <c r="E92" i="17" s="1"/>
  <c r="E76" i="16"/>
  <c r="E58" i="13"/>
  <c r="E67" i="13" s="1"/>
  <c r="G58" i="13"/>
  <c r="G67" i="13" s="1"/>
  <c r="G35" i="12"/>
  <c r="H35" i="12" s="1"/>
  <c r="E65" i="12"/>
  <c r="E66" i="12" s="1"/>
  <c r="E62" i="10"/>
  <c r="E8" i="59"/>
  <c r="H51" i="59"/>
  <c r="H19" i="59"/>
  <c r="H37" i="59"/>
  <c r="H22" i="59"/>
  <c r="H56" i="59"/>
  <c r="H43" i="59"/>
  <c r="G8" i="59"/>
  <c r="H7" i="59"/>
  <c r="H62" i="59"/>
  <c r="H12" i="59"/>
  <c r="E58" i="59"/>
  <c r="E65" i="59"/>
  <c r="H65" i="59" s="1"/>
  <c r="G17" i="59"/>
  <c r="H17" i="59" s="1"/>
  <c r="G22" i="59"/>
  <c r="G27" i="59"/>
  <c r="H27" i="59" s="1"/>
  <c r="G35" i="59"/>
  <c r="H35" i="59" s="1"/>
  <c r="G43" i="59"/>
  <c r="G49" i="59"/>
  <c r="H49" i="59" s="1"/>
  <c r="G55" i="59"/>
  <c r="H55" i="59" s="1"/>
  <c r="G12" i="59"/>
  <c r="G19" i="59"/>
  <c r="G24" i="59"/>
  <c r="H24" i="59" s="1"/>
  <c r="G29" i="59"/>
  <c r="H29" i="59" s="1"/>
  <c r="G37" i="59"/>
  <c r="G45" i="59"/>
  <c r="H45" i="59" s="1"/>
  <c r="G51" i="59"/>
  <c r="G56" i="59"/>
  <c r="G62" i="59"/>
  <c r="G65" i="59" s="1"/>
  <c r="G14" i="59"/>
  <c r="H14" i="59" s="1"/>
  <c r="G20" i="59"/>
  <c r="H20" i="59" s="1"/>
  <c r="G25" i="59"/>
  <c r="H25" i="59" s="1"/>
  <c r="G7" i="58"/>
  <c r="G8" i="58" s="1"/>
  <c r="H8" i="58" s="1"/>
  <c r="H39" i="58"/>
  <c r="H12" i="58"/>
  <c r="H57" i="58"/>
  <c r="H62" i="58"/>
  <c r="G65" i="58"/>
  <c r="H46" i="58"/>
  <c r="H31" i="58"/>
  <c r="E58" i="58"/>
  <c r="E65" i="58"/>
  <c r="H65" i="58" s="1"/>
  <c r="G14" i="58"/>
  <c r="H14" i="58" s="1"/>
  <c r="G21" i="58"/>
  <c r="H21" i="58" s="1"/>
  <c r="G25" i="58"/>
  <c r="H25" i="58" s="1"/>
  <c r="G31" i="58"/>
  <c r="G39" i="58"/>
  <c r="G46" i="58"/>
  <c r="G52" i="58"/>
  <c r="H52" i="58" s="1"/>
  <c r="G57" i="58"/>
  <c r="G63" i="58"/>
  <c r="H63" i="58" s="1"/>
  <c r="E8" i="57"/>
  <c r="H60" i="57"/>
  <c r="G8" i="57"/>
  <c r="H7" i="57"/>
  <c r="G62" i="57"/>
  <c r="G63" i="57" s="1"/>
  <c r="H63" i="57" s="1"/>
  <c r="H19" i="57"/>
  <c r="H24" i="57"/>
  <c r="H31" i="57"/>
  <c r="H39" i="57"/>
  <c r="H46" i="57"/>
  <c r="H52" i="57"/>
  <c r="G12" i="57"/>
  <c r="G56" i="57" s="1"/>
  <c r="H26" i="56"/>
  <c r="H44" i="56"/>
  <c r="H51" i="56"/>
  <c r="H67" i="56"/>
  <c r="H21" i="56"/>
  <c r="H54" i="56"/>
  <c r="H69" i="56"/>
  <c r="G70" i="56"/>
  <c r="H70" i="56" s="1"/>
  <c r="H17" i="56"/>
  <c r="H22" i="56"/>
  <c r="H27" i="56"/>
  <c r="H34" i="56"/>
  <c r="H42" i="56"/>
  <c r="H49" i="56"/>
  <c r="H55" i="56"/>
  <c r="H60" i="56"/>
  <c r="E71" i="56"/>
  <c r="G12" i="56"/>
  <c r="H12" i="56" s="1"/>
  <c r="G18" i="56"/>
  <c r="H18" i="56" s="1"/>
  <c r="G23" i="56"/>
  <c r="H23" i="56" s="1"/>
  <c r="G28" i="56"/>
  <c r="H28" i="56" s="1"/>
  <c r="G36" i="56"/>
  <c r="H36" i="56" s="1"/>
  <c r="G44" i="56"/>
  <c r="G51" i="56"/>
  <c r="G56" i="56"/>
  <c r="H56" i="56" s="1"/>
  <c r="G61" i="56"/>
  <c r="H61" i="56" s="1"/>
  <c r="G67" i="56"/>
  <c r="G7" i="56"/>
  <c r="G8" i="56" s="1"/>
  <c r="G15" i="56"/>
  <c r="H15" i="56" s="1"/>
  <c r="G21" i="56"/>
  <c r="G26" i="56"/>
  <c r="G32" i="56"/>
  <c r="H32" i="56" s="1"/>
  <c r="G40" i="56"/>
  <c r="H40" i="56" s="1"/>
  <c r="G47" i="56"/>
  <c r="H47" i="56" s="1"/>
  <c r="G54" i="56"/>
  <c r="G59" i="56"/>
  <c r="H59" i="56" s="1"/>
  <c r="G69" i="56"/>
  <c r="H37" i="55"/>
  <c r="H61" i="55"/>
  <c r="H23" i="55"/>
  <c r="H12" i="55"/>
  <c r="H72" i="55"/>
  <c r="H33" i="55"/>
  <c r="G7" i="55"/>
  <c r="G8" i="55" s="1"/>
  <c r="H8" i="55" s="1"/>
  <c r="G75" i="55"/>
  <c r="H75" i="55" s="1"/>
  <c r="H15" i="55"/>
  <c r="H21" i="55"/>
  <c r="H26" i="55"/>
  <c r="H31" i="55"/>
  <c r="H39" i="55"/>
  <c r="H47" i="55"/>
  <c r="H54" i="55"/>
  <c r="H60" i="55"/>
  <c r="H65" i="55"/>
  <c r="E76" i="55"/>
  <c r="G17" i="55"/>
  <c r="H17" i="55" s="1"/>
  <c r="G23" i="55"/>
  <c r="G27" i="55"/>
  <c r="H27" i="55" s="1"/>
  <c r="G33" i="55"/>
  <c r="G41" i="55"/>
  <c r="H41" i="55" s="1"/>
  <c r="G49" i="55"/>
  <c r="H49" i="55" s="1"/>
  <c r="G56" i="55"/>
  <c r="H56" i="55" s="1"/>
  <c r="G61" i="55"/>
  <c r="G66" i="55"/>
  <c r="H66" i="55" s="1"/>
  <c r="G72" i="55"/>
  <c r="E68" i="55"/>
  <c r="G14" i="55"/>
  <c r="G68" i="55" s="1"/>
  <c r="G20" i="55"/>
  <c r="H20" i="55" s="1"/>
  <c r="G25" i="55"/>
  <c r="H25" i="55" s="1"/>
  <c r="G30" i="55"/>
  <c r="H30" i="55" s="1"/>
  <c r="G37" i="55"/>
  <c r="G45" i="55"/>
  <c r="H45" i="55" s="1"/>
  <c r="G52" i="55"/>
  <c r="H52" i="55" s="1"/>
  <c r="G59" i="55"/>
  <c r="H59" i="55" s="1"/>
  <c r="G64" i="55"/>
  <c r="H64" i="55" s="1"/>
  <c r="G74" i="55"/>
  <c r="H74" i="55" s="1"/>
  <c r="H15" i="54"/>
  <c r="H30" i="54"/>
  <c r="H53" i="54"/>
  <c r="H69" i="54"/>
  <c r="H75" i="54"/>
  <c r="H21" i="54"/>
  <c r="H37" i="54"/>
  <c r="E79" i="54"/>
  <c r="G7" i="54"/>
  <c r="G8" i="54" s="1"/>
  <c r="H8" i="54" s="1"/>
  <c r="G15" i="54"/>
  <c r="G21" i="54"/>
  <c r="G26" i="54"/>
  <c r="H26" i="54" s="1"/>
  <c r="G30" i="54"/>
  <c r="G71" i="54" s="1"/>
  <c r="G37" i="54"/>
  <c r="G45" i="54"/>
  <c r="H45" i="54" s="1"/>
  <c r="G53" i="54"/>
  <c r="G59" i="54"/>
  <c r="H59" i="54" s="1"/>
  <c r="G64" i="54"/>
  <c r="H64" i="54" s="1"/>
  <c r="G69" i="54"/>
  <c r="G75" i="54"/>
  <c r="G79" i="54" s="1"/>
  <c r="E8" i="53"/>
  <c r="H12" i="53"/>
  <c r="H14" i="53"/>
  <c r="H32" i="53"/>
  <c r="H36" i="53"/>
  <c r="H44" i="53"/>
  <c r="G8" i="53"/>
  <c r="H7" i="53"/>
  <c r="H67" i="53"/>
  <c r="G20" i="53"/>
  <c r="H20" i="53" s="1"/>
  <c r="G62" i="53"/>
  <c r="H62" i="53" s="1"/>
  <c r="E63" i="53"/>
  <c r="G25" i="53"/>
  <c r="H25" i="53" s="1"/>
  <c r="G68" i="53"/>
  <c r="G70" i="53" s="1"/>
  <c r="E70" i="53"/>
  <c r="G17" i="53"/>
  <c r="H17" i="53" s="1"/>
  <c r="G23" i="53"/>
  <c r="H23" i="53" s="1"/>
  <c r="G27" i="53"/>
  <c r="H27" i="53" s="1"/>
  <c r="G32" i="53"/>
  <c r="G40" i="53"/>
  <c r="H40" i="53" s="1"/>
  <c r="G48" i="53"/>
  <c r="H48" i="53" s="1"/>
  <c r="G54" i="53"/>
  <c r="H54" i="53" s="1"/>
  <c r="G60" i="53"/>
  <c r="H60" i="53" s="1"/>
  <c r="G29" i="53"/>
  <c r="H29" i="53" s="1"/>
  <c r="G44" i="53"/>
  <c r="G51" i="53"/>
  <c r="H51" i="53" s="1"/>
  <c r="G57" i="53"/>
  <c r="H57" i="53" s="1"/>
  <c r="G14" i="53"/>
  <c r="G36" i="53"/>
  <c r="H21" i="52"/>
  <c r="H54" i="52"/>
  <c r="H41" i="52"/>
  <c r="H43" i="52"/>
  <c r="H26" i="52"/>
  <c r="H14" i="52"/>
  <c r="H17" i="52"/>
  <c r="G54" i="52"/>
  <c r="H7" i="52"/>
  <c r="E8" i="52"/>
  <c r="E65" i="52"/>
  <c r="H65" i="52" s="1"/>
  <c r="E58" i="52"/>
  <c r="G41" i="52"/>
  <c r="H64" i="52"/>
  <c r="G17" i="52"/>
  <c r="G22" i="52"/>
  <c r="H22" i="52" s="1"/>
  <c r="G27" i="52"/>
  <c r="H27" i="52" s="1"/>
  <c r="G35" i="52"/>
  <c r="H35" i="52" s="1"/>
  <c r="G43" i="52"/>
  <c r="G49" i="52"/>
  <c r="H49" i="52" s="1"/>
  <c r="G55" i="52"/>
  <c r="H55" i="52" s="1"/>
  <c r="H48" i="52"/>
  <c r="G26" i="52"/>
  <c r="G15" i="52"/>
  <c r="H15" i="52" s="1"/>
  <c r="H33" i="52"/>
  <c r="G21" i="52"/>
  <c r="G7" i="51"/>
  <c r="G8" i="51" s="1"/>
  <c r="E8" i="51"/>
  <c r="H46" i="51"/>
  <c r="H14" i="51"/>
  <c r="G65" i="51"/>
  <c r="H17" i="51"/>
  <c r="H23" i="51"/>
  <c r="H27" i="51"/>
  <c r="H34" i="51"/>
  <c r="H42" i="51"/>
  <c r="H49" i="51"/>
  <c r="H55" i="51"/>
  <c r="H65" i="51"/>
  <c r="G14" i="51"/>
  <c r="G21" i="51"/>
  <c r="H21" i="51" s="1"/>
  <c r="G25" i="51"/>
  <c r="H25" i="51" s="1"/>
  <c r="G30" i="51"/>
  <c r="H30" i="51" s="1"/>
  <c r="G38" i="51"/>
  <c r="H38" i="51" s="1"/>
  <c r="G46" i="51"/>
  <c r="G52" i="51"/>
  <c r="H52" i="51" s="1"/>
  <c r="G57" i="51"/>
  <c r="H57" i="51" s="1"/>
  <c r="G63" i="51"/>
  <c r="G66" i="51" s="1"/>
  <c r="H66" i="51" s="1"/>
  <c r="E59" i="51"/>
  <c r="H44" i="50"/>
  <c r="H63" i="50"/>
  <c r="H24" i="50"/>
  <c r="H48" i="50"/>
  <c r="H32" i="50"/>
  <c r="H54" i="50"/>
  <c r="H50" i="50"/>
  <c r="H30" i="50"/>
  <c r="H19" i="50"/>
  <c r="H56" i="50"/>
  <c r="H22" i="50"/>
  <c r="G21" i="50"/>
  <c r="H21" i="50" s="1"/>
  <c r="G25" i="50"/>
  <c r="H25" i="50" s="1"/>
  <c r="G32" i="50"/>
  <c r="G40" i="50"/>
  <c r="H40" i="50" s="1"/>
  <c r="G47" i="50"/>
  <c r="H47" i="50" s="1"/>
  <c r="G53" i="50"/>
  <c r="H53" i="50" s="1"/>
  <c r="G63" i="50"/>
  <c r="G14" i="50"/>
  <c r="H14" i="50" s="1"/>
  <c r="E64" i="50"/>
  <c r="H64" i="50" s="1"/>
  <c r="G7" i="50"/>
  <c r="G8" i="50" s="1"/>
  <c r="G16" i="50"/>
  <c r="H16" i="50" s="1"/>
  <c r="G22" i="50"/>
  <c r="G26" i="50"/>
  <c r="H26" i="50" s="1"/>
  <c r="G34" i="50"/>
  <c r="H34" i="50" s="1"/>
  <c r="G42" i="50"/>
  <c r="H42" i="50" s="1"/>
  <c r="G48" i="50"/>
  <c r="G54" i="50"/>
  <c r="G17" i="50"/>
  <c r="H17" i="50" s="1"/>
  <c r="G23" i="50"/>
  <c r="H23" i="50" s="1"/>
  <c r="G28" i="50"/>
  <c r="H28" i="50" s="1"/>
  <c r="G36" i="50"/>
  <c r="H36" i="50" s="1"/>
  <c r="G44" i="50"/>
  <c r="G50" i="50"/>
  <c r="G55" i="50"/>
  <c r="H55" i="50" s="1"/>
  <c r="G61" i="50"/>
  <c r="G64" i="50" s="1"/>
  <c r="G12" i="50"/>
  <c r="H12" i="50" s="1"/>
  <c r="G19" i="50"/>
  <c r="G24" i="50"/>
  <c r="G30" i="50"/>
  <c r="G38" i="50"/>
  <c r="H38" i="50" s="1"/>
  <c r="G45" i="50"/>
  <c r="H45" i="50" s="1"/>
  <c r="G51" i="50"/>
  <c r="H51" i="50" s="1"/>
  <c r="G56" i="50"/>
  <c r="G62" i="50"/>
  <c r="H62" i="50" s="1"/>
  <c r="H44" i="49"/>
  <c r="H27" i="49"/>
  <c r="H42" i="49"/>
  <c r="H28" i="49"/>
  <c r="H18" i="49"/>
  <c r="H32" i="49"/>
  <c r="H34" i="49"/>
  <c r="H67" i="49"/>
  <c r="H21" i="49"/>
  <c r="H17" i="49"/>
  <c r="H54" i="49"/>
  <c r="H23" i="49"/>
  <c r="H69" i="49"/>
  <c r="H40" i="49"/>
  <c r="H56" i="49"/>
  <c r="H70" i="49"/>
  <c r="G17" i="49"/>
  <c r="G22" i="49"/>
  <c r="H22" i="49" s="1"/>
  <c r="G27" i="49"/>
  <c r="G34" i="49"/>
  <c r="G42" i="49"/>
  <c r="G49" i="49"/>
  <c r="H49" i="49" s="1"/>
  <c r="G55" i="49"/>
  <c r="H55" i="49" s="1"/>
  <c r="G60" i="49"/>
  <c r="H60" i="49" s="1"/>
  <c r="G70" i="49"/>
  <c r="E71" i="49"/>
  <c r="G12" i="49"/>
  <c r="G18" i="49"/>
  <c r="G23" i="49"/>
  <c r="G28" i="49"/>
  <c r="G36" i="49"/>
  <c r="H36" i="49" s="1"/>
  <c r="G44" i="49"/>
  <c r="G51" i="49"/>
  <c r="H51" i="49" s="1"/>
  <c r="G56" i="49"/>
  <c r="G61" i="49"/>
  <c r="H61" i="49" s="1"/>
  <c r="G67" i="49"/>
  <c r="E63" i="49"/>
  <c r="E64" i="49" s="1"/>
  <c r="G7" i="49"/>
  <c r="G8" i="49" s="1"/>
  <c r="G15" i="49"/>
  <c r="H15" i="49" s="1"/>
  <c r="G21" i="49"/>
  <c r="G26" i="49"/>
  <c r="H26" i="49" s="1"/>
  <c r="G32" i="49"/>
  <c r="G40" i="49"/>
  <c r="G47" i="49"/>
  <c r="H47" i="49" s="1"/>
  <c r="G54" i="49"/>
  <c r="G59" i="49"/>
  <c r="H59" i="49" s="1"/>
  <c r="G69" i="49"/>
  <c r="H46" i="48"/>
  <c r="H27" i="48"/>
  <c r="H48" i="48"/>
  <c r="H66" i="48"/>
  <c r="H53" i="48"/>
  <c r="H21" i="48"/>
  <c r="H64" i="48"/>
  <c r="H20" i="48"/>
  <c r="G55" i="48"/>
  <c r="H55" i="48" s="1"/>
  <c r="H12" i="48"/>
  <c r="H18" i="48"/>
  <c r="H24" i="48"/>
  <c r="H28" i="48"/>
  <c r="H34" i="48"/>
  <c r="H42" i="48"/>
  <c r="H50" i="48"/>
  <c r="H57" i="48"/>
  <c r="H62" i="48"/>
  <c r="H67" i="48"/>
  <c r="G61" i="48"/>
  <c r="H61" i="48" s="1"/>
  <c r="G73" i="48"/>
  <c r="G77" i="48" s="1"/>
  <c r="H77" i="48" s="1"/>
  <c r="G66" i="48"/>
  <c r="G12" i="48"/>
  <c r="G14" i="48"/>
  <c r="H14" i="48" s="1"/>
  <c r="G20" i="48"/>
  <c r="G25" i="48"/>
  <c r="H25" i="48" s="1"/>
  <c r="G29" i="48"/>
  <c r="H29" i="48" s="1"/>
  <c r="G36" i="48"/>
  <c r="H36" i="48" s="1"/>
  <c r="G44" i="48"/>
  <c r="H44" i="48" s="1"/>
  <c r="G52" i="48"/>
  <c r="H52" i="48" s="1"/>
  <c r="G58" i="48"/>
  <c r="H58" i="48" s="1"/>
  <c r="G64" i="48"/>
  <c r="G68" i="48"/>
  <c r="H68" i="48" s="1"/>
  <c r="G74" i="48"/>
  <c r="H74" i="48" s="1"/>
  <c r="G27" i="48"/>
  <c r="G48" i="48"/>
  <c r="H23" i="48"/>
  <c r="H40" i="48"/>
  <c r="G17" i="48"/>
  <c r="H17" i="48" s="1"/>
  <c r="G32" i="48"/>
  <c r="H32" i="48" s="1"/>
  <c r="G76" i="48"/>
  <c r="H76" i="48" s="1"/>
  <c r="G7" i="48"/>
  <c r="G8" i="48" s="1"/>
  <c r="G15" i="48"/>
  <c r="H15" i="48" s="1"/>
  <c r="G21" i="48"/>
  <c r="G26" i="48"/>
  <c r="H26" i="48" s="1"/>
  <c r="G31" i="48"/>
  <c r="H31" i="48" s="1"/>
  <c r="G38" i="48"/>
  <c r="H38" i="48" s="1"/>
  <c r="G46" i="48"/>
  <c r="G53" i="48"/>
  <c r="G60" i="48"/>
  <c r="H60" i="48" s="1"/>
  <c r="G65" i="48"/>
  <c r="H65" i="48" s="1"/>
  <c r="G75" i="48"/>
  <c r="H75" i="48" s="1"/>
  <c r="H68" i="47"/>
  <c r="H25" i="47"/>
  <c r="H12" i="47"/>
  <c r="G80" i="47"/>
  <c r="H63" i="47"/>
  <c r="H20" i="47"/>
  <c r="H50" i="47"/>
  <c r="H79" i="47"/>
  <c r="G26" i="47"/>
  <c r="H26" i="47" s="1"/>
  <c r="G79" i="47"/>
  <c r="H7" i="47"/>
  <c r="H15" i="47"/>
  <c r="H21" i="47"/>
  <c r="H30" i="47"/>
  <c r="H36" i="47"/>
  <c r="H44" i="47"/>
  <c r="H52" i="47"/>
  <c r="H58" i="47"/>
  <c r="H64" i="47"/>
  <c r="H69" i="47"/>
  <c r="E8" i="47"/>
  <c r="E80" i="47"/>
  <c r="E72" i="47"/>
  <c r="G14" i="47"/>
  <c r="G72" i="47" s="1"/>
  <c r="G20" i="47"/>
  <c r="G25" i="47"/>
  <c r="G29" i="47"/>
  <c r="H29" i="47" s="1"/>
  <c r="G34" i="47"/>
  <c r="H34" i="47" s="1"/>
  <c r="G42" i="47"/>
  <c r="H42" i="47" s="1"/>
  <c r="G50" i="47"/>
  <c r="G57" i="47"/>
  <c r="H57" i="47" s="1"/>
  <c r="G63" i="47"/>
  <c r="G68" i="47"/>
  <c r="G78" i="47"/>
  <c r="H78" i="47" s="1"/>
  <c r="H7" i="46"/>
  <c r="G8" i="46"/>
  <c r="E8" i="46"/>
  <c r="H25" i="46"/>
  <c r="H35" i="46"/>
  <c r="H51" i="46"/>
  <c r="H28" i="46"/>
  <c r="H43" i="46"/>
  <c r="H57" i="46"/>
  <c r="H71" i="46"/>
  <c r="E64" i="46"/>
  <c r="G12" i="46"/>
  <c r="G18" i="46"/>
  <c r="H18" i="46" s="1"/>
  <c r="G24" i="46"/>
  <c r="H24" i="46" s="1"/>
  <c r="G28" i="46"/>
  <c r="G33" i="46"/>
  <c r="H33" i="46" s="1"/>
  <c r="G41" i="46"/>
  <c r="H41" i="46" s="1"/>
  <c r="G49" i="46"/>
  <c r="H49" i="46" s="1"/>
  <c r="G55" i="46"/>
  <c r="H55" i="46" s="1"/>
  <c r="G61" i="46"/>
  <c r="H61" i="46" s="1"/>
  <c r="G14" i="46"/>
  <c r="H14" i="46" s="1"/>
  <c r="G20" i="46"/>
  <c r="H20" i="46" s="1"/>
  <c r="G25" i="46"/>
  <c r="G29" i="46"/>
  <c r="H29" i="46" s="1"/>
  <c r="G35" i="46"/>
  <c r="G43" i="46"/>
  <c r="G51" i="46"/>
  <c r="G57" i="46"/>
  <c r="G62" i="46"/>
  <c r="H62" i="46" s="1"/>
  <c r="G68" i="46"/>
  <c r="G71" i="46" s="1"/>
  <c r="H50" i="45"/>
  <c r="H22" i="45"/>
  <c r="H63" i="45"/>
  <c r="H31" i="45"/>
  <c r="H57" i="45"/>
  <c r="G81" i="45"/>
  <c r="H81" i="45" s="1"/>
  <c r="H7" i="45"/>
  <c r="H14" i="45"/>
  <c r="H19" i="45"/>
  <c r="H25" i="45"/>
  <c r="H29" i="45"/>
  <c r="H35" i="45"/>
  <c r="H40" i="45"/>
  <c r="H46" i="45"/>
  <c r="H54" i="45"/>
  <c r="H60" i="45"/>
  <c r="H66" i="45"/>
  <c r="H71" i="45"/>
  <c r="E8" i="45"/>
  <c r="E82" i="45"/>
  <c r="G12" i="45"/>
  <c r="H12" i="45" s="1"/>
  <c r="G17" i="45"/>
  <c r="H17" i="45" s="1"/>
  <c r="G22" i="45"/>
  <c r="G27" i="45"/>
  <c r="H27" i="45" s="1"/>
  <c r="G31" i="45"/>
  <c r="G38" i="45"/>
  <c r="H38" i="45" s="1"/>
  <c r="G42" i="45"/>
  <c r="H42" i="45" s="1"/>
  <c r="G50" i="45"/>
  <c r="G57" i="45"/>
  <c r="G63" i="45"/>
  <c r="G69" i="45"/>
  <c r="H69" i="45" s="1"/>
  <c r="G73" i="45"/>
  <c r="H73" i="45" s="1"/>
  <c r="G79" i="45"/>
  <c r="G82" i="45" s="1"/>
  <c r="H71" i="44"/>
  <c r="H72" i="44"/>
  <c r="H59" i="44"/>
  <c r="H54" i="44"/>
  <c r="H12" i="44"/>
  <c r="H42" i="44"/>
  <c r="H65" i="44"/>
  <c r="H13" i="44"/>
  <c r="G13" i="44"/>
  <c r="G18" i="44"/>
  <c r="H18" i="44" s="1"/>
  <c r="G24" i="44"/>
  <c r="H24" i="44" s="1"/>
  <c r="G28" i="44"/>
  <c r="H28" i="44" s="1"/>
  <c r="G33" i="44"/>
  <c r="H33" i="44" s="1"/>
  <c r="G40" i="44"/>
  <c r="H40" i="44" s="1"/>
  <c r="G44" i="44"/>
  <c r="H44" i="44" s="1"/>
  <c r="G52" i="44"/>
  <c r="H52" i="44" s="1"/>
  <c r="G59" i="44"/>
  <c r="G65" i="44"/>
  <c r="G71" i="44"/>
  <c r="G76" i="44"/>
  <c r="H76" i="44" s="1"/>
  <c r="G86" i="44"/>
  <c r="H86" i="44" s="1"/>
  <c r="E87" i="44"/>
  <c r="G7" i="44"/>
  <c r="G8" i="44" s="1"/>
  <c r="G14" i="44"/>
  <c r="H14" i="44" s="1"/>
  <c r="G19" i="44"/>
  <c r="H19" i="44" s="1"/>
  <c r="G25" i="44"/>
  <c r="H25" i="44" s="1"/>
  <c r="G29" i="44"/>
  <c r="H29" i="44" s="1"/>
  <c r="G35" i="44"/>
  <c r="H35" i="44" s="1"/>
  <c r="G41" i="44"/>
  <c r="H41" i="44" s="1"/>
  <c r="G46" i="44"/>
  <c r="H46" i="44" s="1"/>
  <c r="G54" i="44"/>
  <c r="G61" i="44"/>
  <c r="H61" i="44" s="1"/>
  <c r="G67" i="44"/>
  <c r="H67" i="44" s="1"/>
  <c r="G72" i="44"/>
  <c r="G77" i="44"/>
  <c r="H77" i="44" s="1"/>
  <c r="G83" i="44"/>
  <c r="G16" i="44"/>
  <c r="H16" i="44" s="1"/>
  <c r="G21" i="44"/>
  <c r="H21" i="44" s="1"/>
  <c r="G26" i="44"/>
  <c r="H26" i="44" s="1"/>
  <c r="G30" i="44"/>
  <c r="H30" i="44" s="1"/>
  <c r="G37" i="44"/>
  <c r="H37" i="44" s="1"/>
  <c r="G42" i="44"/>
  <c r="G48" i="44"/>
  <c r="H48" i="44" s="1"/>
  <c r="G56" i="44"/>
  <c r="H56" i="44" s="1"/>
  <c r="G62" i="44"/>
  <c r="H62" i="44" s="1"/>
  <c r="G68" i="44"/>
  <c r="H68" i="44" s="1"/>
  <c r="G74" i="44"/>
  <c r="H74" i="44" s="1"/>
  <c r="G78" i="44"/>
  <c r="H78" i="44" s="1"/>
  <c r="G84" i="44"/>
  <c r="H84" i="44" s="1"/>
  <c r="E79" i="44"/>
  <c r="E80" i="44" s="1"/>
  <c r="G12" i="44"/>
  <c r="G17" i="44"/>
  <c r="H17" i="44" s="1"/>
  <c r="G22" i="44"/>
  <c r="H22" i="44" s="1"/>
  <c r="G27" i="44"/>
  <c r="H27" i="44" s="1"/>
  <c r="G31" i="44"/>
  <c r="H31" i="44" s="1"/>
  <c r="G43" i="44"/>
  <c r="H43" i="44" s="1"/>
  <c r="G50" i="44"/>
  <c r="H50" i="44" s="1"/>
  <c r="G58" i="44"/>
  <c r="H58" i="44" s="1"/>
  <c r="G64" i="44"/>
  <c r="H64" i="44" s="1"/>
  <c r="G70" i="44"/>
  <c r="H70" i="44" s="1"/>
  <c r="G75" i="44"/>
  <c r="H75" i="44" s="1"/>
  <c r="G85" i="44"/>
  <c r="H85" i="44" s="1"/>
  <c r="H14" i="43"/>
  <c r="H19" i="43"/>
  <c r="H35" i="43"/>
  <c r="H56" i="43"/>
  <c r="H24" i="43"/>
  <c r="H75" i="43"/>
  <c r="H80" i="43"/>
  <c r="H41" i="43"/>
  <c r="H62" i="43"/>
  <c r="H29" i="43"/>
  <c r="H28" i="43"/>
  <c r="H44" i="43"/>
  <c r="G16" i="43"/>
  <c r="H16" i="43" s="1"/>
  <c r="G21" i="43"/>
  <c r="H21" i="43" s="1"/>
  <c r="G26" i="43"/>
  <c r="H26" i="43" s="1"/>
  <c r="G30" i="43"/>
  <c r="H30" i="43" s="1"/>
  <c r="G36" i="43"/>
  <c r="H36" i="43" s="1"/>
  <c r="G41" i="43"/>
  <c r="G48" i="43"/>
  <c r="H48" i="43" s="1"/>
  <c r="G56" i="43"/>
  <c r="G62" i="43"/>
  <c r="G68" i="43"/>
  <c r="H68" i="43" s="1"/>
  <c r="G73" i="43"/>
  <c r="H73" i="43" s="1"/>
  <c r="G83" i="43"/>
  <c r="H83" i="43" s="1"/>
  <c r="E84" i="43"/>
  <c r="G12" i="43"/>
  <c r="G13" i="43"/>
  <c r="H13" i="43" s="1"/>
  <c r="G18" i="43"/>
  <c r="H18" i="43" s="1"/>
  <c r="G24" i="43"/>
  <c r="G28" i="43"/>
  <c r="G33" i="43"/>
  <c r="H33" i="43" s="1"/>
  <c r="G39" i="43"/>
  <c r="H39" i="43" s="1"/>
  <c r="G44" i="43"/>
  <c r="G52" i="43"/>
  <c r="H52" i="43" s="1"/>
  <c r="G59" i="43"/>
  <c r="H59" i="43" s="1"/>
  <c r="G65" i="43"/>
  <c r="H65" i="43" s="1"/>
  <c r="G71" i="43"/>
  <c r="H71" i="43" s="1"/>
  <c r="G75" i="43"/>
  <c r="G81" i="43"/>
  <c r="G84" i="43" s="1"/>
  <c r="G7" i="43"/>
  <c r="G8" i="43" s="1"/>
  <c r="H8" i="43" s="1"/>
  <c r="G14" i="43"/>
  <c r="G19" i="43"/>
  <c r="G25" i="43"/>
  <c r="H25" i="43" s="1"/>
  <c r="G29" i="43"/>
  <c r="G35" i="43"/>
  <c r="G40" i="43"/>
  <c r="H40" i="43" s="1"/>
  <c r="G46" i="43"/>
  <c r="H46" i="43" s="1"/>
  <c r="G54" i="43"/>
  <c r="H54" i="43" s="1"/>
  <c r="G61" i="43"/>
  <c r="H61" i="43" s="1"/>
  <c r="G67" i="43"/>
  <c r="H67" i="43" s="1"/>
  <c r="G72" i="43"/>
  <c r="H72" i="43" s="1"/>
  <c r="G82" i="43"/>
  <c r="H82" i="43" s="1"/>
  <c r="G7" i="42"/>
  <c r="H7" i="42" s="1"/>
  <c r="H71" i="42"/>
  <c r="H83" i="42"/>
  <c r="H62" i="42"/>
  <c r="H73" i="42"/>
  <c r="H39" i="42"/>
  <c r="H28" i="42"/>
  <c r="H56" i="42"/>
  <c r="H68" i="42"/>
  <c r="G16" i="42"/>
  <c r="H16" i="42" s="1"/>
  <c r="G21" i="42"/>
  <c r="H21" i="42" s="1"/>
  <c r="G26" i="42"/>
  <c r="H26" i="42" s="1"/>
  <c r="G30" i="42"/>
  <c r="H30" i="42" s="1"/>
  <c r="G36" i="42"/>
  <c r="H36" i="42" s="1"/>
  <c r="G41" i="42"/>
  <c r="H41" i="42" s="1"/>
  <c r="G48" i="42"/>
  <c r="H48" i="42" s="1"/>
  <c r="G56" i="42"/>
  <c r="G62" i="42"/>
  <c r="G68" i="42"/>
  <c r="G73" i="42"/>
  <c r="G83" i="42"/>
  <c r="H12" i="42"/>
  <c r="G13" i="42"/>
  <c r="H13" i="42" s="1"/>
  <c r="G18" i="42"/>
  <c r="H18" i="42" s="1"/>
  <c r="G24" i="42"/>
  <c r="H24" i="42" s="1"/>
  <c r="G28" i="42"/>
  <c r="G33" i="42"/>
  <c r="H33" i="42" s="1"/>
  <c r="G39" i="42"/>
  <c r="G44" i="42"/>
  <c r="H44" i="42" s="1"/>
  <c r="G52" i="42"/>
  <c r="H52" i="42" s="1"/>
  <c r="G59" i="42"/>
  <c r="H59" i="42" s="1"/>
  <c r="G65" i="42"/>
  <c r="H65" i="42" s="1"/>
  <c r="G71" i="42"/>
  <c r="G75" i="42"/>
  <c r="H75" i="42" s="1"/>
  <c r="G81" i="42"/>
  <c r="H81" i="42" s="1"/>
  <c r="E8" i="41"/>
  <c r="H7" i="41"/>
  <c r="G8" i="41"/>
  <c r="H16" i="41"/>
  <c r="H74" i="41"/>
  <c r="G78" i="41"/>
  <c r="H21" i="41"/>
  <c r="H36" i="41"/>
  <c r="G16" i="41"/>
  <c r="G21" i="41"/>
  <c r="G25" i="41"/>
  <c r="H25" i="41" s="1"/>
  <c r="G30" i="41"/>
  <c r="H30" i="41" s="1"/>
  <c r="G36" i="41"/>
  <c r="G42" i="41"/>
  <c r="H42" i="41" s="1"/>
  <c r="G50" i="41"/>
  <c r="H50" i="41" s="1"/>
  <c r="G56" i="41"/>
  <c r="H56" i="41" s="1"/>
  <c r="G62" i="41"/>
  <c r="H62" i="41" s="1"/>
  <c r="G67" i="41"/>
  <c r="H67" i="41" s="1"/>
  <c r="E78" i="41"/>
  <c r="G12" i="41"/>
  <c r="H12" i="40"/>
  <c r="H66" i="40"/>
  <c r="H54" i="40"/>
  <c r="H13" i="40"/>
  <c r="H60" i="40"/>
  <c r="H79" i="40"/>
  <c r="G83" i="40"/>
  <c r="H24" i="40"/>
  <c r="G24" i="40"/>
  <c r="G82" i="40"/>
  <c r="H82" i="40" s="1"/>
  <c r="H7" i="40"/>
  <c r="H14" i="40"/>
  <c r="H19" i="40"/>
  <c r="H28" i="40"/>
  <c r="H35" i="40"/>
  <c r="H40" i="40"/>
  <c r="H48" i="40"/>
  <c r="H55" i="40"/>
  <c r="H61" i="40"/>
  <c r="H67" i="40"/>
  <c r="H72" i="40"/>
  <c r="E8" i="40"/>
  <c r="E83" i="40"/>
  <c r="G13" i="40"/>
  <c r="G18" i="40"/>
  <c r="H18" i="40" s="1"/>
  <c r="G23" i="40"/>
  <c r="H23" i="40" s="1"/>
  <c r="G27" i="40"/>
  <c r="H27" i="40" s="1"/>
  <c r="G34" i="40"/>
  <c r="H34" i="40" s="1"/>
  <c r="G39" i="40"/>
  <c r="H39" i="40" s="1"/>
  <c r="G46" i="40"/>
  <c r="H46" i="40" s="1"/>
  <c r="G54" i="40"/>
  <c r="G60" i="40"/>
  <c r="G66" i="40"/>
  <c r="G71" i="40"/>
  <c r="H71" i="40" s="1"/>
  <c r="G81" i="40"/>
  <c r="H81" i="40" s="1"/>
  <c r="E75" i="40"/>
  <c r="H22" i="39"/>
  <c r="H63" i="39"/>
  <c r="H65" i="39"/>
  <c r="H67" i="39"/>
  <c r="H16" i="39"/>
  <c r="H68" i="39"/>
  <c r="H32" i="39"/>
  <c r="H53" i="39"/>
  <c r="H70" i="39"/>
  <c r="H19" i="39"/>
  <c r="H55" i="39"/>
  <c r="H36" i="39"/>
  <c r="H76" i="39"/>
  <c r="H23" i="39"/>
  <c r="H60" i="39"/>
  <c r="H78" i="39"/>
  <c r="H40" i="39"/>
  <c r="G12" i="39"/>
  <c r="G22" i="39"/>
  <c r="G32" i="39"/>
  <c r="G52" i="39"/>
  <c r="H52" i="39" s="1"/>
  <c r="G79" i="39"/>
  <c r="H79" i="39" s="1"/>
  <c r="H12" i="39"/>
  <c r="H17" i="39"/>
  <c r="H26" i="39"/>
  <c r="H37" i="39"/>
  <c r="H44" i="39"/>
  <c r="H58" i="39"/>
  <c r="H64" i="39"/>
  <c r="H69" i="39"/>
  <c r="E80" i="39"/>
  <c r="G13" i="39"/>
  <c r="H13" i="39" s="1"/>
  <c r="G18" i="39"/>
  <c r="H18" i="39" s="1"/>
  <c r="G23" i="39"/>
  <c r="G27" i="39"/>
  <c r="H27" i="39" s="1"/>
  <c r="G33" i="39"/>
  <c r="H33" i="39" s="1"/>
  <c r="G38" i="39"/>
  <c r="H38" i="39" s="1"/>
  <c r="G46" i="39"/>
  <c r="H46" i="39" s="1"/>
  <c r="G53" i="39"/>
  <c r="G60" i="39"/>
  <c r="G65" i="39"/>
  <c r="G70" i="39"/>
  <c r="G76" i="39"/>
  <c r="G7" i="39"/>
  <c r="G8" i="39" s="1"/>
  <c r="G14" i="39"/>
  <c r="H14" i="39" s="1"/>
  <c r="G19" i="39"/>
  <c r="G24" i="39"/>
  <c r="H24" i="39" s="1"/>
  <c r="G28" i="39"/>
  <c r="H28" i="39" s="1"/>
  <c r="G34" i="39"/>
  <c r="H34" i="39" s="1"/>
  <c r="G40" i="39"/>
  <c r="G48" i="39"/>
  <c r="H48" i="39" s="1"/>
  <c r="G55" i="39"/>
  <c r="G61" i="39"/>
  <c r="H61" i="39" s="1"/>
  <c r="G67" i="39"/>
  <c r="G71" i="39"/>
  <c r="H71" i="39" s="1"/>
  <c r="G77" i="39"/>
  <c r="H77" i="39" s="1"/>
  <c r="G16" i="39"/>
  <c r="G21" i="39"/>
  <c r="H21" i="39" s="1"/>
  <c r="G25" i="39"/>
  <c r="H25" i="39" s="1"/>
  <c r="G30" i="39"/>
  <c r="H30" i="39" s="1"/>
  <c r="G36" i="39"/>
  <c r="G42" i="39"/>
  <c r="H42" i="39" s="1"/>
  <c r="G50" i="39"/>
  <c r="H50" i="39" s="1"/>
  <c r="G57" i="39"/>
  <c r="H57" i="39" s="1"/>
  <c r="G63" i="39"/>
  <c r="G68" i="39"/>
  <c r="G78" i="39"/>
  <c r="H12" i="38"/>
  <c r="G80" i="38"/>
  <c r="H80" i="38" s="1"/>
  <c r="G7" i="38"/>
  <c r="E8" i="37"/>
  <c r="H80" i="37"/>
  <c r="H13" i="37"/>
  <c r="H44" i="37"/>
  <c r="H33" i="37"/>
  <c r="H39" i="37"/>
  <c r="H59" i="37"/>
  <c r="G82" i="37"/>
  <c r="G8" i="37"/>
  <c r="H7" i="37"/>
  <c r="H12" i="37"/>
  <c r="E82" i="37"/>
  <c r="G16" i="37"/>
  <c r="H16" i="37" s="1"/>
  <c r="G26" i="37"/>
  <c r="H26" i="37" s="1"/>
  <c r="G36" i="37"/>
  <c r="H36" i="37" s="1"/>
  <c r="H21" i="37"/>
  <c r="H30" i="37"/>
  <c r="H41" i="37"/>
  <c r="H48" i="37"/>
  <c r="H55" i="37"/>
  <c r="H62" i="37"/>
  <c r="H67" i="37"/>
  <c r="H72" i="37"/>
  <c r="H78" i="37"/>
  <c r="E74" i="37"/>
  <c r="G13" i="37"/>
  <c r="G74" i="37" s="1"/>
  <c r="G83" i="37" s="1"/>
  <c r="G18" i="37"/>
  <c r="H18" i="37" s="1"/>
  <c r="G24" i="37"/>
  <c r="H24" i="37" s="1"/>
  <c r="G28" i="37"/>
  <c r="H28" i="37" s="1"/>
  <c r="G33" i="37"/>
  <c r="G39" i="37"/>
  <c r="G44" i="37"/>
  <c r="G52" i="37"/>
  <c r="H52" i="37" s="1"/>
  <c r="G59" i="37"/>
  <c r="G65" i="37"/>
  <c r="H65" i="37" s="1"/>
  <c r="G70" i="37"/>
  <c r="H70" i="37" s="1"/>
  <c r="G80" i="37"/>
  <c r="H7" i="36"/>
  <c r="E8" i="36"/>
  <c r="H8" i="36" s="1"/>
  <c r="H39" i="36"/>
  <c r="H59" i="36"/>
  <c r="H76" i="36"/>
  <c r="H52" i="36"/>
  <c r="H71" i="36"/>
  <c r="G87" i="36"/>
  <c r="H87" i="36" s="1"/>
  <c r="H13" i="36"/>
  <c r="G13" i="36"/>
  <c r="G18" i="36"/>
  <c r="H18" i="36" s="1"/>
  <c r="G24" i="36"/>
  <c r="H24" i="36" s="1"/>
  <c r="G28" i="36"/>
  <c r="H28" i="36" s="1"/>
  <c r="G33" i="36"/>
  <c r="H33" i="36" s="1"/>
  <c r="G39" i="36"/>
  <c r="G44" i="36"/>
  <c r="H44" i="36" s="1"/>
  <c r="G52" i="36"/>
  <c r="G59" i="36"/>
  <c r="G65" i="36"/>
  <c r="H65" i="36" s="1"/>
  <c r="G71" i="36"/>
  <c r="G76" i="36"/>
  <c r="G86" i="36"/>
  <c r="H86" i="36" s="1"/>
  <c r="H67" i="35"/>
  <c r="H56" i="35"/>
  <c r="H71" i="35"/>
  <c r="H61" i="35"/>
  <c r="H42" i="35"/>
  <c r="H13" i="35"/>
  <c r="H75" i="35"/>
  <c r="H16" i="35"/>
  <c r="H30" i="35"/>
  <c r="H81" i="35"/>
  <c r="G16" i="35"/>
  <c r="G21" i="35"/>
  <c r="H21" i="35" s="1"/>
  <c r="G26" i="35"/>
  <c r="H26" i="35" s="1"/>
  <c r="G30" i="35"/>
  <c r="G36" i="35"/>
  <c r="H36" i="35" s="1"/>
  <c r="G41" i="35"/>
  <c r="H41" i="35" s="1"/>
  <c r="G48" i="35"/>
  <c r="H48" i="35" s="1"/>
  <c r="G56" i="35"/>
  <c r="G62" i="35"/>
  <c r="H62" i="35" s="1"/>
  <c r="G68" i="35"/>
  <c r="H68" i="35" s="1"/>
  <c r="G73" i="35"/>
  <c r="H73" i="35" s="1"/>
  <c r="G83" i="35"/>
  <c r="H83" i="35" s="1"/>
  <c r="E84" i="35"/>
  <c r="G12" i="35"/>
  <c r="G17" i="35"/>
  <c r="H17" i="35" s="1"/>
  <c r="G22" i="35"/>
  <c r="H22" i="35" s="1"/>
  <c r="G27" i="35"/>
  <c r="H27" i="35" s="1"/>
  <c r="G31" i="35"/>
  <c r="H31" i="35" s="1"/>
  <c r="G37" i="35"/>
  <c r="H37" i="35" s="1"/>
  <c r="G42" i="35"/>
  <c r="G74" i="35"/>
  <c r="H74" i="35" s="1"/>
  <c r="G80" i="35"/>
  <c r="G84" i="35" s="1"/>
  <c r="H50" i="35"/>
  <c r="G13" i="35"/>
  <c r="G18" i="35"/>
  <c r="H18" i="35" s="1"/>
  <c r="G24" i="35"/>
  <c r="H24" i="35" s="1"/>
  <c r="G28" i="35"/>
  <c r="H28" i="35" s="1"/>
  <c r="G33" i="35"/>
  <c r="H33" i="35" s="1"/>
  <c r="G39" i="35"/>
  <c r="H39" i="35" s="1"/>
  <c r="G44" i="35"/>
  <c r="H44" i="35" s="1"/>
  <c r="G52" i="35"/>
  <c r="H52" i="35" s="1"/>
  <c r="G59" i="35"/>
  <c r="H59" i="35" s="1"/>
  <c r="G65" i="35"/>
  <c r="H65" i="35" s="1"/>
  <c r="G71" i="35"/>
  <c r="G75" i="35"/>
  <c r="G81" i="35"/>
  <c r="G7" i="35"/>
  <c r="G8" i="35" s="1"/>
  <c r="G14" i="35"/>
  <c r="H14" i="35" s="1"/>
  <c r="G19" i="35"/>
  <c r="H19" i="35" s="1"/>
  <c r="G25" i="35"/>
  <c r="H25" i="35" s="1"/>
  <c r="G29" i="35"/>
  <c r="H29" i="35" s="1"/>
  <c r="G35" i="35"/>
  <c r="H35" i="35" s="1"/>
  <c r="G40" i="35"/>
  <c r="H40" i="35" s="1"/>
  <c r="G46" i="35"/>
  <c r="H46" i="35" s="1"/>
  <c r="G54" i="35"/>
  <c r="H54" i="35" s="1"/>
  <c r="G61" i="35"/>
  <c r="G67" i="35"/>
  <c r="G82" i="35"/>
  <c r="H82" i="35" s="1"/>
  <c r="G7" i="34"/>
  <c r="G8" i="34" s="1"/>
  <c r="H8" i="34" s="1"/>
  <c r="H31" i="34"/>
  <c r="G26" i="34"/>
  <c r="H26" i="34" s="1"/>
  <c r="G16" i="34"/>
  <c r="H16" i="34" s="1"/>
  <c r="G21" i="34"/>
  <c r="H21" i="34" s="1"/>
  <c r="G83" i="34"/>
  <c r="H83" i="34" s="1"/>
  <c r="H30" i="34"/>
  <c r="H36" i="34"/>
  <c r="H41" i="34"/>
  <c r="H48" i="34"/>
  <c r="H56" i="34"/>
  <c r="H62" i="34"/>
  <c r="H68" i="34"/>
  <c r="H73" i="34"/>
  <c r="E84" i="34"/>
  <c r="G12" i="34"/>
  <c r="G17" i="34"/>
  <c r="H17" i="34" s="1"/>
  <c r="G22" i="34"/>
  <c r="H22" i="34" s="1"/>
  <c r="G27" i="34"/>
  <c r="H27" i="34" s="1"/>
  <c r="G31" i="34"/>
  <c r="G37" i="34"/>
  <c r="H37" i="34" s="1"/>
  <c r="G42" i="34"/>
  <c r="H42" i="34" s="1"/>
  <c r="G50" i="34"/>
  <c r="H50" i="34" s="1"/>
  <c r="G57" i="34"/>
  <c r="H57" i="34" s="1"/>
  <c r="G64" i="34"/>
  <c r="H64" i="34" s="1"/>
  <c r="G69" i="34"/>
  <c r="H69" i="34" s="1"/>
  <c r="G74" i="34"/>
  <c r="H74" i="34" s="1"/>
  <c r="G80" i="34"/>
  <c r="G84" i="34" s="1"/>
  <c r="H7" i="33"/>
  <c r="E8" i="33"/>
  <c r="H8" i="33" s="1"/>
  <c r="H67" i="33"/>
  <c r="H46" i="33"/>
  <c r="H36" i="33"/>
  <c r="H18" i="33"/>
  <c r="H27" i="33"/>
  <c r="H77" i="33"/>
  <c r="G16" i="33"/>
  <c r="H16" i="33" s="1"/>
  <c r="G21" i="33"/>
  <c r="H21" i="33" s="1"/>
  <c r="G25" i="33"/>
  <c r="H25" i="33" s="1"/>
  <c r="G31" i="33"/>
  <c r="H31" i="33" s="1"/>
  <c r="G36" i="33"/>
  <c r="G42" i="33"/>
  <c r="H42" i="33" s="1"/>
  <c r="G50" i="33"/>
  <c r="H50" i="33" s="1"/>
  <c r="G56" i="33"/>
  <c r="H56" i="33" s="1"/>
  <c r="G62" i="33"/>
  <c r="H62" i="33" s="1"/>
  <c r="G67" i="33"/>
  <c r="G77" i="33"/>
  <c r="H12" i="33"/>
  <c r="G13" i="33"/>
  <c r="H13" i="33" s="1"/>
  <c r="G18" i="33"/>
  <c r="G23" i="33"/>
  <c r="H23" i="33" s="1"/>
  <c r="G27" i="33"/>
  <c r="G33" i="33"/>
  <c r="H33" i="33" s="1"/>
  <c r="G38" i="33"/>
  <c r="H38" i="33" s="1"/>
  <c r="G46" i="33"/>
  <c r="G53" i="33"/>
  <c r="H53" i="33" s="1"/>
  <c r="G59" i="33"/>
  <c r="H59" i="33" s="1"/>
  <c r="G65" i="33"/>
  <c r="H65" i="33" s="1"/>
  <c r="G69" i="33"/>
  <c r="H69" i="33" s="1"/>
  <c r="G75" i="33"/>
  <c r="G78" i="33" s="1"/>
  <c r="H78" i="33" s="1"/>
  <c r="H50" i="32"/>
  <c r="H73" i="32"/>
  <c r="H31" i="32"/>
  <c r="H57" i="32"/>
  <c r="H68" i="32"/>
  <c r="H16" i="32"/>
  <c r="G16" i="32"/>
  <c r="G21" i="32"/>
  <c r="H21" i="32" s="1"/>
  <c r="G25" i="32"/>
  <c r="H25" i="32" s="1"/>
  <c r="G31" i="32"/>
  <c r="G37" i="32"/>
  <c r="H37" i="32" s="1"/>
  <c r="G42" i="32"/>
  <c r="H42" i="32" s="1"/>
  <c r="G50" i="32"/>
  <c r="G57" i="32"/>
  <c r="G63" i="32"/>
  <c r="H63" i="32" s="1"/>
  <c r="G68" i="32"/>
  <c r="G73" i="32"/>
  <c r="G79" i="32"/>
  <c r="G83" i="32" s="1"/>
  <c r="E83" i="32"/>
  <c r="H12" i="32"/>
  <c r="H55" i="31"/>
  <c r="H70" i="31"/>
  <c r="H58" i="31"/>
  <c r="H60" i="31"/>
  <c r="H65" i="31"/>
  <c r="H48" i="31"/>
  <c r="G12" i="31"/>
  <c r="G17" i="31"/>
  <c r="H17" i="31" s="1"/>
  <c r="G22" i="31"/>
  <c r="H22" i="31" s="1"/>
  <c r="G26" i="31"/>
  <c r="H26" i="31" s="1"/>
  <c r="G32" i="31"/>
  <c r="H32" i="31" s="1"/>
  <c r="G37" i="31"/>
  <c r="H37" i="31" s="1"/>
  <c r="G44" i="31"/>
  <c r="H44" i="31" s="1"/>
  <c r="G52" i="31"/>
  <c r="H52" i="31" s="1"/>
  <c r="G58" i="31"/>
  <c r="G64" i="31"/>
  <c r="H64" i="31" s="1"/>
  <c r="G69" i="31"/>
  <c r="H69" i="31" s="1"/>
  <c r="G79" i="31"/>
  <c r="H79" i="31" s="1"/>
  <c r="H12" i="31"/>
  <c r="G18" i="31"/>
  <c r="H18" i="31" s="1"/>
  <c r="G23" i="31"/>
  <c r="H23" i="31" s="1"/>
  <c r="G27" i="31"/>
  <c r="H27" i="31" s="1"/>
  <c r="G33" i="31"/>
  <c r="H33" i="31" s="1"/>
  <c r="G38" i="31"/>
  <c r="H38" i="31" s="1"/>
  <c r="G46" i="31"/>
  <c r="H46" i="31" s="1"/>
  <c r="G53" i="31"/>
  <c r="H53" i="31" s="1"/>
  <c r="G60" i="31"/>
  <c r="G65" i="31"/>
  <c r="G70" i="31"/>
  <c r="G76" i="31"/>
  <c r="E80" i="31"/>
  <c r="G13" i="31"/>
  <c r="H13" i="31" s="1"/>
  <c r="G7" i="31"/>
  <c r="G8" i="31" s="1"/>
  <c r="G15" i="31"/>
  <c r="H15" i="31" s="1"/>
  <c r="G20" i="31"/>
  <c r="H20" i="31" s="1"/>
  <c r="G24" i="31"/>
  <c r="H24" i="31" s="1"/>
  <c r="G29" i="31"/>
  <c r="H29" i="31" s="1"/>
  <c r="G35" i="31"/>
  <c r="H35" i="31" s="1"/>
  <c r="G40" i="31"/>
  <c r="H40" i="31" s="1"/>
  <c r="G48" i="31"/>
  <c r="G55" i="31"/>
  <c r="G61" i="31"/>
  <c r="H61" i="31" s="1"/>
  <c r="G67" i="31"/>
  <c r="H67" i="31" s="1"/>
  <c r="G71" i="31"/>
  <c r="H71" i="31" s="1"/>
  <c r="G77" i="31"/>
  <c r="H77" i="31" s="1"/>
  <c r="E8" i="30"/>
  <c r="H27" i="30"/>
  <c r="H12" i="30"/>
  <c r="H18" i="30"/>
  <c r="H33" i="30"/>
  <c r="H53" i="30"/>
  <c r="H16" i="30"/>
  <c r="H78" i="30"/>
  <c r="G8" i="30"/>
  <c r="H7" i="30"/>
  <c r="G13" i="30"/>
  <c r="G18" i="30"/>
  <c r="G23" i="30"/>
  <c r="H23" i="30" s="1"/>
  <c r="G27" i="30"/>
  <c r="G33" i="30"/>
  <c r="G38" i="30"/>
  <c r="H38" i="30" s="1"/>
  <c r="G46" i="30"/>
  <c r="H46" i="30" s="1"/>
  <c r="G53" i="30"/>
  <c r="G60" i="30"/>
  <c r="H60" i="30" s="1"/>
  <c r="G65" i="30"/>
  <c r="H65" i="30" s="1"/>
  <c r="H13" i="30"/>
  <c r="H70" i="30"/>
  <c r="H76" i="30"/>
  <c r="G76" i="30"/>
  <c r="G16" i="30"/>
  <c r="G21" i="30"/>
  <c r="H21" i="30" s="1"/>
  <c r="G31" i="30"/>
  <c r="H31" i="30" s="1"/>
  <c r="G36" i="30"/>
  <c r="H36" i="30" s="1"/>
  <c r="G42" i="30"/>
  <c r="H42" i="30" s="1"/>
  <c r="G50" i="30"/>
  <c r="H50" i="30" s="1"/>
  <c r="G57" i="30"/>
  <c r="H57" i="30" s="1"/>
  <c r="G63" i="30"/>
  <c r="H63" i="30" s="1"/>
  <c r="G68" i="30"/>
  <c r="H68" i="30" s="1"/>
  <c r="G78" i="30"/>
  <c r="G25" i="30"/>
  <c r="H25" i="30" s="1"/>
  <c r="H27" i="29"/>
  <c r="H69" i="29"/>
  <c r="H20" i="29"/>
  <c r="H54" i="29"/>
  <c r="H71" i="29"/>
  <c r="H77" i="29"/>
  <c r="H25" i="29"/>
  <c r="H40" i="29"/>
  <c r="H79" i="29"/>
  <c r="E81" i="29"/>
  <c r="H81" i="29" s="1"/>
  <c r="G7" i="29"/>
  <c r="G8" i="29" s="1"/>
  <c r="H8" i="29" s="1"/>
  <c r="G15" i="29"/>
  <c r="H15" i="29" s="1"/>
  <c r="G20" i="29"/>
  <c r="G25" i="29"/>
  <c r="G29" i="29"/>
  <c r="H29" i="29" s="1"/>
  <c r="G35" i="29"/>
  <c r="H35" i="29" s="1"/>
  <c r="G40" i="29"/>
  <c r="G47" i="29"/>
  <c r="H47" i="29" s="1"/>
  <c r="G54" i="29"/>
  <c r="G61" i="29"/>
  <c r="H61" i="29" s="1"/>
  <c r="G66" i="29"/>
  <c r="H66" i="29" s="1"/>
  <c r="G71" i="29"/>
  <c r="G77" i="29"/>
  <c r="G81" i="29" s="1"/>
  <c r="E73" i="29"/>
  <c r="E74" i="29" s="1"/>
  <c r="G12" i="29"/>
  <c r="G17" i="29"/>
  <c r="H17" i="29" s="1"/>
  <c r="G23" i="29"/>
  <c r="H23" i="29" s="1"/>
  <c r="G27" i="29"/>
  <c r="G32" i="29"/>
  <c r="H32" i="29" s="1"/>
  <c r="G38" i="29"/>
  <c r="H38" i="29" s="1"/>
  <c r="G43" i="29"/>
  <c r="H43" i="29" s="1"/>
  <c r="G51" i="29"/>
  <c r="H51" i="29" s="1"/>
  <c r="G58" i="29"/>
  <c r="H58" i="29" s="1"/>
  <c r="G64" i="29"/>
  <c r="H64" i="29" s="1"/>
  <c r="G69" i="29"/>
  <c r="G79" i="29"/>
  <c r="E9" i="21"/>
  <c r="G7" i="28"/>
  <c r="G8" i="28" s="1"/>
  <c r="H8" i="28" s="1"/>
  <c r="H76" i="28"/>
  <c r="H21" i="28"/>
  <c r="H30" i="28"/>
  <c r="H44" i="28"/>
  <c r="H59" i="28"/>
  <c r="H71" i="28"/>
  <c r="H84" i="28"/>
  <c r="H16" i="28"/>
  <c r="G18" i="28"/>
  <c r="H18" i="28" s="1"/>
  <c r="G24" i="28"/>
  <c r="H24" i="28" s="1"/>
  <c r="G28" i="28"/>
  <c r="H28" i="28" s="1"/>
  <c r="G34" i="28"/>
  <c r="H34" i="28" s="1"/>
  <c r="G44" i="28"/>
  <c r="G52" i="28"/>
  <c r="H52" i="28" s="1"/>
  <c r="G59" i="28"/>
  <c r="G65" i="28"/>
  <c r="H65" i="28" s="1"/>
  <c r="G71" i="28"/>
  <c r="G76" i="28"/>
  <c r="G86" i="28"/>
  <c r="H86" i="28" s="1"/>
  <c r="H13" i="28"/>
  <c r="H40" i="28"/>
  <c r="H83" i="28"/>
  <c r="G16" i="28"/>
  <c r="G21" i="28"/>
  <c r="G26" i="28"/>
  <c r="H26" i="28" s="1"/>
  <c r="G30" i="28"/>
  <c r="G37" i="28"/>
  <c r="H37" i="28" s="1"/>
  <c r="G42" i="28"/>
  <c r="H42" i="28" s="1"/>
  <c r="G48" i="28"/>
  <c r="H48" i="28" s="1"/>
  <c r="G56" i="28"/>
  <c r="H56" i="28" s="1"/>
  <c r="G62" i="28"/>
  <c r="H62" i="28" s="1"/>
  <c r="G68" i="28"/>
  <c r="H68" i="28" s="1"/>
  <c r="G74" i="28"/>
  <c r="H74" i="28" s="1"/>
  <c r="G78" i="28"/>
  <c r="H78" i="28" s="1"/>
  <c r="G84" i="28"/>
  <c r="G87" i="28" s="1"/>
  <c r="H87" i="28" s="1"/>
  <c r="E8" i="27"/>
  <c r="H17" i="27"/>
  <c r="H32" i="27"/>
  <c r="H7" i="27"/>
  <c r="G8" i="27"/>
  <c r="H27" i="27"/>
  <c r="G30" i="27"/>
  <c r="H30" i="27" s="1"/>
  <c r="G83" i="27"/>
  <c r="H83" i="27" s="1"/>
  <c r="H16" i="27"/>
  <c r="H21" i="27"/>
  <c r="H26" i="27"/>
  <c r="H36" i="27"/>
  <c r="H41" i="27"/>
  <c r="H48" i="27"/>
  <c r="H56" i="27"/>
  <c r="H62" i="27"/>
  <c r="H68" i="27"/>
  <c r="H73" i="27"/>
  <c r="E84" i="27"/>
  <c r="G12" i="27"/>
  <c r="H12" i="27" s="1"/>
  <c r="G17" i="27"/>
  <c r="G23" i="27"/>
  <c r="H23" i="27" s="1"/>
  <c r="G27" i="27"/>
  <c r="G32" i="27"/>
  <c r="G38" i="27"/>
  <c r="H38" i="27" s="1"/>
  <c r="G42" i="27"/>
  <c r="H42" i="27" s="1"/>
  <c r="G50" i="27"/>
  <c r="H50" i="27" s="1"/>
  <c r="G57" i="27"/>
  <c r="H57" i="27" s="1"/>
  <c r="G64" i="27"/>
  <c r="H64" i="27" s="1"/>
  <c r="G69" i="27"/>
  <c r="H69" i="27" s="1"/>
  <c r="G74" i="27"/>
  <c r="H74" i="27" s="1"/>
  <c r="G80" i="27"/>
  <c r="G84" i="27" s="1"/>
  <c r="E9" i="24"/>
  <c r="H42" i="26"/>
  <c r="H29" i="26"/>
  <c r="H67" i="26"/>
  <c r="H69" i="26"/>
  <c r="H20" i="26"/>
  <c r="H35" i="26"/>
  <c r="H74" i="26"/>
  <c r="H61" i="26"/>
  <c r="E76" i="26"/>
  <c r="E8" i="26"/>
  <c r="E84" i="26"/>
  <c r="G17" i="26"/>
  <c r="H17" i="26" s="1"/>
  <c r="G27" i="26"/>
  <c r="H27" i="26" s="1"/>
  <c r="G38" i="26"/>
  <c r="H38" i="26" s="1"/>
  <c r="G42" i="26"/>
  <c r="G50" i="26"/>
  <c r="H50" i="26" s="1"/>
  <c r="G64" i="26"/>
  <c r="H64" i="26" s="1"/>
  <c r="G69" i="26"/>
  <c r="G74" i="26"/>
  <c r="H12" i="26"/>
  <c r="H23" i="26"/>
  <c r="H32" i="26"/>
  <c r="H57" i="26"/>
  <c r="H80" i="26"/>
  <c r="G7" i="26"/>
  <c r="G8" i="26" s="1"/>
  <c r="G15" i="26"/>
  <c r="H15" i="26" s="1"/>
  <c r="G20" i="26"/>
  <c r="G25" i="26"/>
  <c r="H25" i="26" s="1"/>
  <c r="G29" i="26"/>
  <c r="G35" i="26"/>
  <c r="G40" i="26"/>
  <c r="H40" i="26" s="1"/>
  <c r="G46" i="26"/>
  <c r="H46" i="26" s="1"/>
  <c r="G54" i="26"/>
  <c r="H54" i="26" s="1"/>
  <c r="G61" i="26"/>
  <c r="G67" i="26"/>
  <c r="G72" i="26"/>
  <c r="H72" i="26" s="1"/>
  <c r="G82" i="26"/>
  <c r="H82" i="26" s="1"/>
  <c r="E9" i="25"/>
  <c r="H62" i="25"/>
  <c r="H26" i="25"/>
  <c r="H28" i="25"/>
  <c r="H48" i="25"/>
  <c r="H29" i="25"/>
  <c r="H52" i="25"/>
  <c r="H68" i="25"/>
  <c r="H15" i="25"/>
  <c r="H53" i="25"/>
  <c r="H24" i="25"/>
  <c r="H55" i="25"/>
  <c r="H34" i="25"/>
  <c r="H20" i="25"/>
  <c r="H36" i="25"/>
  <c r="H58" i="25"/>
  <c r="H77" i="25"/>
  <c r="G13" i="25"/>
  <c r="G19" i="25"/>
  <c r="H19" i="25" s="1"/>
  <c r="G25" i="25"/>
  <c r="H25" i="25" s="1"/>
  <c r="G29" i="25"/>
  <c r="G34" i="25"/>
  <c r="G42" i="25"/>
  <c r="H42" i="25" s="1"/>
  <c r="G50" i="25"/>
  <c r="H50" i="25" s="1"/>
  <c r="G57" i="25"/>
  <c r="H57" i="25" s="1"/>
  <c r="G62" i="25"/>
  <c r="G67" i="25"/>
  <c r="H67" i="25" s="1"/>
  <c r="G77" i="25"/>
  <c r="H13" i="25"/>
  <c r="E78" i="25"/>
  <c r="G7" i="25"/>
  <c r="H7" i="25" s="1"/>
  <c r="G14" i="25"/>
  <c r="H14" i="25" s="1"/>
  <c r="G20" i="25"/>
  <c r="G26" i="25"/>
  <c r="G31" i="25"/>
  <c r="H31" i="25" s="1"/>
  <c r="G36" i="25"/>
  <c r="G44" i="25"/>
  <c r="H44" i="25" s="1"/>
  <c r="G52" i="25"/>
  <c r="G58" i="25"/>
  <c r="G63" i="25"/>
  <c r="H63" i="25" s="1"/>
  <c r="G68" i="25"/>
  <c r="G74" i="25"/>
  <c r="G8" i="25"/>
  <c r="H8" i="25" s="1"/>
  <c r="G15" i="25"/>
  <c r="G22" i="25"/>
  <c r="H22" i="25" s="1"/>
  <c r="G27" i="25"/>
  <c r="H27" i="25" s="1"/>
  <c r="G32" i="25"/>
  <c r="H32" i="25" s="1"/>
  <c r="G38" i="25"/>
  <c r="H38" i="25" s="1"/>
  <c r="G46" i="25"/>
  <c r="H46" i="25" s="1"/>
  <c r="G53" i="25"/>
  <c r="G59" i="25"/>
  <c r="H59" i="25" s="1"/>
  <c r="G65" i="25"/>
  <c r="H65" i="25" s="1"/>
  <c r="G69" i="25"/>
  <c r="H69" i="25" s="1"/>
  <c r="G75" i="25"/>
  <c r="H75" i="25" s="1"/>
  <c r="G17" i="25"/>
  <c r="H17" i="25" s="1"/>
  <c r="G24" i="25"/>
  <c r="G28" i="25"/>
  <c r="G33" i="25"/>
  <c r="H33" i="25" s="1"/>
  <c r="G40" i="25"/>
  <c r="H40" i="25" s="1"/>
  <c r="G48" i="25"/>
  <c r="G55" i="25"/>
  <c r="E9" i="22"/>
  <c r="G8" i="24"/>
  <c r="H8" i="24" s="1"/>
  <c r="H56" i="24"/>
  <c r="H26" i="24"/>
  <c r="H29" i="24"/>
  <c r="H20" i="24"/>
  <c r="H33" i="24"/>
  <c r="H52" i="24"/>
  <c r="H13" i="24"/>
  <c r="H55" i="24"/>
  <c r="H57" i="24"/>
  <c r="H36" i="24"/>
  <c r="E66" i="24"/>
  <c r="G13" i="24"/>
  <c r="G19" i="24"/>
  <c r="H19" i="24" s="1"/>
  <c r="G25" i="24"/>
  <c r="H25" i="24" s="1"/>
  <c r="G29" i="24"/>
  <c r="G34" i="24"/>
  <c r="H34" i="24" s="1"/>
  <c r="G42" i="24"/>
  <c r="H42" i="24" s="1"/>
  <c r="G50" i="24"/>
  <c r="H50" i="24" s="1"/>
  <c r="G56" i="24"/>
  <c r="G62" i="24"/>
  <c r="H62" i="24" s="1"/>
  <c r="G72" i="24"/>
  <c r="H72" i="24" s="1"/>
  <c r="G7" i="24"/>
  <c r="G14" i="24"/>
  <c r="H14" i="24" s="1"/>
  <c r="G20" i="24"/>
  <c r="G26" i="24"/>
  <c r="G31" i="24"/>
  <c r="H31" i="24" s="1"/>
  <c r="G36" i="24"/>
  <c r="G44" i="24"/>
  <c r="H44" i="24" s="1"/>
  <c r="G52" i="24"/>
  <c r="G57" i="24"/>
  <c r="G63" i="24"/>
  <c r="H63" i="24" s="1"/>
  <c r="G17" i="24"/>
  <c r="H17" i="24" s="1"/>
  <c r="G24" i="24"/>
  <c r="H24" i="24" s="1"/>
  <c r="G28" i="24"/>
  <c r="H28" i="24" s="1"/>
  <c r="G33" i="24"/>
  <c r="G40" i="24"/>
  <c r="H40" i="24" s="1"/>
  <c r="G48" i="24"/>
  <c r="H48" i="24" s="1"/>
  <c r="G55" i="24"/>
  <c r="G60" i="24"/>
  <c r="H60" i="24" s="1"/>
  <c r="G65" i="24"/>
  <c r="H65" i="24" s="1"/>
  <c r="G71" i="24"/>
  <c r="H71" i="24" s="1"/>
  <c r="E9" i="23"/>
  <c r="H28" i="23"/>
  <c r="H65" i="23"/>
  <c r="H29" i="23"/>
  <c r="H70" i="23"/>
  <c r="H14" i="23"/>
  <c r="H52" i="23"/>
  <c r="H71" i="23"/>
  <c r="H33" i="23"/>
  <c r="H56" i="23"/>
  <c r="H20" i="23"/>
  <c r="H57" i="23"/>
  <c r="H62" i="23"/>
  <c r="H34" i="23"/>
  <c r="H36" i="23"/>
  <c r="H63" i="23"/>
  <c r="G13" i="23"/>
  <c r="H13" i="23" s="1"/>
  <c r="G19" i="23"/>
  <c r="H19" i="23" s="1"/>
  <c r="G25" i="23"/>
  <c r="H25" i="23" s="1"/>
  <c r="G29" i="23"/>
  <c r="G34" i="23"/>
  <c r="G42" i="23"/>
  <c r="H42" i="23" s="1"/>
  <c r="G50" i="23"/>
  <c r="H50" i="23" s="1"/>
  <c r="G56" i="23"/>
  <c r="G62" i="23"/>
  <c r="G72" i="23"/>
  <c r="H72" i="23" s="1"/>
  <c r="E66" i="23"/>
  <c r="E73" i="23"/>
  <c r="G7" i="23"/>
  <c r="G9" i="23" s="1"/>
  <c r="G14" i="23"/>
  <c r="G20" i="23"/>
  <c r="G26" i="23"/>
  <c r="H26" i="23" s="1"/>
  <c r="G31" i="23"/>
  <c r="H31" i="23" s="1"/>
  <c r="G36" i="23"/>
  <c r="G44" i="23"/>
  <c r="H44" i="23" s="1"/>
  <c r="G52" i="23"/>
  <c r="G57" i="23"/>
  <c r="G63" i="23"/>
  <c r="G17" i="23"/>
  <c r="H17" i="23" s="1"/>
  <c r="G24" i="23"/>
  <c r="H24" i="23" s="1"/>
  <c r="G28" i="23"/>
  <c r="G33" i="23"/>
  <c r="G40" i="23"/>
  <c r="H40" i="23" s="1"/>
  <c r="G48" i="23"/>
  <c r="H48" i="23" s="1"/>
  <c r="G55" i="23"/>
  <c r="H55" i="23" s="1"/>
  <c r="G60" i="23"/>
  <c r="H60" i="23" s="1"/>
  <c r="G65" i="23"/>
  <c r="G71" i="23"/>
  <c r="G73" i="23" s="1"/>
  <c r="H48" i="22"/>
  <c r="H33" i="22"/>
  <c r="H13" i="22"/>
  <c r="H70" i="22"/>
  <c r="G73" i="22"/>
  <c r="H31" i="22"/>
  <c r="E66" i="22"/>
  <c r="E73" i="22"/>
  <c r="G7" i="22"/>
  <c r="G9" i="22" s="1"/>
  <c r="G31" i="22"/>
  <c r="H14" i="22"/>
  <c r="H20" i="22"/>
  <c r="H26" i="22"/>
  <c r="H36" i="22"/>
  <c r="H44" i="22"/>
  <c r="H52" i="22"/>
  <c r="H57" i="22"/>
  <c r="H63" i="22"/>
  <c r="G17" i="22"/>
  <c r="G66" i="22" s="1"/>
  <c r="G74" i="22" s="1"/>
  <c r="G24" i="22"/>
  <c r="H24" i="22" s="1"/>
  <c r="G28" i="22"/>
  <c r="H28" i="22" s="1"/>
  <c r="G33" i="22"/>
  <c r="G40" i="22"/>
  <c r="H40" i="22" s="1"/>
  <c r="G48" i="22"/>
  <c r="G55" i="22"/>
  <c r="H55" i="22" s="1"/>
  <c r="G60" i="22"/>
  <c r="H60" i="22" s="1"/>
  <c r="G65" i="22"/>
  <c r="H65" i="22" s="1"/>
  <c r="G71" i="22"/>
  <c r="H71" i="22" s="1"/>
  <c r="H73" i="21"/>
  <c r="H44" i="21"/>
  <c r="H71" i="21"/>
  <c r="G73" i="21"/>
  <c r="E66" i="21"/>
  <c r="G7" i="21"/>
  <c r="G9" i="21" s="1"/>
  <c r="G20" i="21"/>
  <c r="H20" i="21" s="1"/>
  <c r="G26" i="21"/>
  <c r="H26" i="21" s="1"/>
  <c r="G31" i="21"/>
  <c r="H31" i="21" s="1"/>
  <c r="G36" i="21"/>
  <c r="H36" i="21" s="1"/>
  <c r="G44" i="21"/>
  <c r="G52" i="21"/>
  <c r="H52" i="21" s="1"/>
  <c r="G57" i="21"/>
  <c r="H57" i="21" s="1"/>
  <c r="G14" i="21"/>
  <c r="G66" i="21" s="1"/>
  <c r="G74" i="21" s="1"/>
  <c r="H63" i="21"/>
  <c r="E9" i="20"/>
  <c r="H25" i="20"/>
  <c r="H80" i="20"/>
  <c r="G83" i="20"/>
  <c r="H30" i="20"/>
  <c r="H43" i="20"/>
  <c r="H65" i="20"/>
  <c r="H39" i="20"/>
  <c r="H81" i="20"/>
  <c r="H22" i="20"/>
  <c r="H37" i="20"/>
  <c r="H32" i="20"/>
  <c r="H70" i="20"/>
  <c r="G43" i="20"/>
  <c r="E76" i="20"/>
  <c r="G7" i="20"/>
  <c r="G22" i="20"/>
  <c r="G73" i="20"/>
  <c r="H73" i="20" s="1"/>
  <c r="H16" i="20"/>
  <c r="H41" i="20"/>
  <c r="G8" i="20"/>
  <c r="H8" i="20" s="1"/>
  <c r="G37" i="20"/>
  <c r="G54" i="20"/>
  <c r="H54" i="20" s="1"/>
  <c r="E83" i="20"/>
  <c r="G28" i="20"/>
  <c r="H28" i="20" s="1"/>
  <c r="G32" i="20"/>
  <c r="G46" i="20"/>
  <c r="H46" i="20" s="1"/>
  <c r="G62" i="20"/>
  <c r="H62" i="20" s="1"/>
  <c r="G67" i="20"/>
  <c r="H67" i="20" s="1"/>
  <c r="G13" i="20"/>
  <c r="G18" i="20"/>
  <c r="H18" i="20" s="1"/>
  <c r="G25" i="20"/>
  <c r="G30" i="20"/>
  <c r="G34" i="20"/>
  <c r="H34" i="20" s="1"/>
  <c r="G39" i="20"/>
  <c r="G50" i="20"/>
  <c r="H50" i="20" s="1"/>
  <c r="G58" i="20"/>
  <c r="H58" i="20" s="1"/>
  <c r="G65" i="20"/>
  <c r="G70" i="20"/>
  <c r="G75" i="20"/>
  <c r="H75" i="20" s="1"/>
  <c r="G81" i="20"/>
  <c r="E9" i="19"/>
  <c r="H27" i="19"/>
  <c r="H60" i="19"/>
  <c r="H13" i="19"/>
  <c r="H14" i="19"/>
  <c r="H80" i="19"/>
  <c r="G7" i="19"/>
  <c r="G14" i="19"/>
  <c r="G20" i="19"/>
  <c r="H20" i="19" s="1"/>
  <c r="G27" i="19"/>
  <c r="G31" i="19"/>
  <c r="H31" i="19" s="1"/>
  <c r="G36" i="19"/>
  <c r="H36" i="19" s="1"/>
  <c r="G40" i="19"/>
  <c r="H40" i="19" s="1"/>
  <c r="G44" i="19"/>
  <c r="H44" i="19" s="1"/>
  <c r="G52" i="19"/>
  <c r="H52" i="19" s="1"/>
  <c r="G60" i="19"/>
  <c r="G66" i="19"/>
  <c r="H66" i="19" s="1"/>
  <c r="G72" i="19"/>
  <c r="H72" i="19" s="1"/>
  <c r="G82" i="19"/>
  <c r="H82" i="19" s="1"/>
  <c r="E76" i="19"/>
  <c r="E83" i="19"/>
  <c r="G8" i="19"/>
  <c r="H8" i="19" s="1"/>
  <c r="E9" i="18"/>
  <c r="H7" i="18"/>
  <c r="H62" i="18"/>
  <c r="H46" i="18"/>
  <c r="H16" i="18"/>
  <c r="G8" i="18"/>
  <c r="G9" i="18" s="1"/>
  <c r="G16" i="18"/>
  <c r="G22" i="18"/>
  <c r="H22" i="18" s="1"/>
  <c r="G28" i="18"/>
  <c r="H28" i="18" s="1"/>
  <c r="G32" i="18"/>
  <c r="H32" i="18" s="1"/>
  <c r="G37" i="18"/>
  <c r="H37" i="18" s="1"/>
  <c r="G41" i="18"/>
  <c r="H41" i="18" s="1"/>
  <c r="G46" i="18"/>
  <c r="G54" i="18"/>
  <c r="H54" i="18" s="1"/>
  <c r="G62" i="18"/>
  <c r="G68" i="18"/>
  <c r="H68" i="18" s="1"/>
  <c r="G73" i="18"/>
  <c r="H73" i="18" s="1"/>
  <c r="G78" i="18"/>
  <c r="H78" i="18" s="1"/>
  <c r="G84" i="18"/>
  <c r="G88" i="18" s="1"/>
  <c r="E88" i="18"/>
  <c r="E80" i="18"/>
  <c r="H18" i="17"/>
  <c r="H7" i="17"/>
  <c r="G9" i="17"/>
  <c r="H71" i="17"/>
  <c r="H65" i="17"/>
  <c r="H58" i="17"/>
  <c r="H25" i="17"/>
  <c r="H43" i="17"/>
  <c r="E9" i="17"/>
  <c r="G13" i="17"/>
  <c r="H13" i="17" s="1"/>
  <c r="G18" i="17"/>
  <c r="G25" i="17"/>
  <c r="G30" i="17"/>
  <c r="H30" i="17" s="1"/>
  <c r="G34" i="17"/>
  <c r="H34" i="17" s="1"/>
  <c r="G39" i="17"/>
  <c r="H39" i="17" s="1"/>
  <c r="G43" i="17"/>
  <c r="G50" i="17"/>
  <c r="H50" i="17" s="1"/>
  <c r="G58" i="17"/>
  <c r="G65" i="17"/>
  <c r="G71" i="17"/>
  <c r="G76" i="17"/>
  <c r="H76" i="17" s="1"/>
  <c r="G81" i="17"/>
  <c r="H81" i="17" s="1"/>
  <c r="G87" i="17"/>
  <c r="G91" i="17" s="1"/>
  <c r="H91" i="17" s="1"/>
  <c r="E9" i="16"/>
  <c r="H13" i="16"/>
  <c r="H17" i="16"/>
  <c r="H66" i="16"/>
  <c r="H32" i="16"/>
  <c r="H46" i="16"/>
  <c r="H69" i="16"/>
  <c r="H18" i="16"/>
  <c r="H37" i="16"/>
  <c r="H48" i="16"/>
  <c r="H38" i="16"/>
  <c r="H74" i="16"/>
  <c r="H60" i="16"/>
  <c r="H41" i="16"/>
  <c r="H62" i="16"/>
  <c r="G7" i="16"/>
  <c r="G14" i="16"/>
  <c r="G20" i="16"/>
  <c r="H20" i="16" s="1"/>
  <c r="G27" i="16"/>
  <c r="H27" i="16" s="1"/>
  <c r="G31" i="16"/>
  <c r="H31" i="16" s="1"/>
  <c r="G36" i="16"/>
  <c r="H36" i="16" s="1"/>
  <c r="G40" i="16"/>
  <c r="H40" i="16" s="1"/>
  <c r="G44" i="16"/>
  <c r="H44" i="16" s="1"/>
  <c r="G52" i="16"/>
  <c r="H52" i="16" s="1"/>
  <c r="G60" i="16"/>
  <c r="G66" i="16"/>
  <c r="G72" i="16"/>
  <c r="H72" i="16" s="1"/>
  <c r="G82" i="16"/>
  <c r="H82" i="16" s="1"/>
  <c r="H14" i="16"/>
  <c r="E83" i="16"/>
  <c r="G8" i="16"/>
  <c r="H8" i="16" s="1"/>
  <c r="G16" i="16"/>
  <c r="H16" i="16" s="1"/>
  <c r="G22" i="16"/>
  <c r="H22" i="16" s="1"/>
  <c r="G28" i="16"/>
  <c r="H28" i="16" s="1"/>
  <c r="G32" i="16"/>
  <c r="G37" i="16"/>
  <c r="G41" i="16"/>
  <c r="G46" i="16"/>
  <c r="G54" i="16"/>
  <c r="H54" i="16" s="1"/>
  <c r="G62" i="16"/>
  <c r="G67" i="16"/>
  <c r="H67" i="16" s="1"/>
  <c r="G73" i="16"/>
  <c r="H73" i="16" s="1"/>
  <c r="G17" i="16"/>
  <c r="G23" i="16"/>
  <c r="H23" i="16" s="1"/>
  <c r="G29" i="16"/>
  <c r="H29" i="16" s="1"/>
  <c r="G33" i="16"/>
  <c r="H33" i="16" s="1"/>
  <c r="G38" i="16"/>
  <c r="G42" i="16"/>
  <c r="H42" i="16" s="1"/>
  <c r="G48" i="16"/>
  <c r="G56" i="16"/>
  <c r="H56" i="16" s="1"/>
  <c r="G63" i="16"/>
  <c r="H63" i="16" s="1"/>
  <c r="G69" i="16"/>
  <c r="G74" i="16"/>
  <c r="G80" i="16"/>
  <c r="G83" i="16" s="1"/>
  <c r="G18" i="16"/>
  <c r="G58" i="16"/>
  <c r="H58" i="16" s="1"/>
  <c r="H36" i="15"/>
  <c r="H48" i="15"/>
  <c r="H24" i="15"/>
  <c r="H28" i="15"/>
  <c r="H42" i="15"/>
  <c r="H56" i="15"/>
  <c r="E51" i="15"/>
  <c r="E52" i="15" s="1"/>
  <c r="G12" i="15"/>
  <c r="G17" i="15"/>
  <c r="H17" i="15" s="1"/>
  <c r="G22" i="15"/>
  <c r="H22" i="15" s="1"/>
  <c r="G28" i="15"/>
  <c r="G36" i="15"/>
  <c r="G42" i="15"/>
  <c r="G48" i="15"/>
  <c r="G58" i="15"/>
  <c r="H58" i="15" s="1"/>
  <c r="G7" i="15"/>
  <c r="G8" i="15" s="1"/>
  <c r="H8" i="15" s="1"/>
  <c r="G15" i="15"/>
  <c r="H15" i="15" s="1"/>
  <c r="G20" i="15"/>
  <c r="H20" i="15" s="1"/>
  <c r="G24" i="15"/>
  <c r="G32" i="15"/>
  <c r="H32" i="15" s="1"/>
  <c r="G39" i="15"/>
  <c r="H39" i="15" s="1"/>
  <c r="G45" i="15"/>
  <c r="H45" i="15" s="1"/>
  <c r="G50" i="15"/>
  <c r="H50" i="15" s="1"/>
  <c r="G56" i="15"/>
  <c r="H64" i="14"/>
  <c r="H20" i="14"/>
  <c r="H40" i="14"/>
  <c r="H13" i="14"/>
  <c r="H26" i="14"/>
  <c r="H15" i="14"/>
  <c r="H61" i="14"/>
  <c r="H46" i="14"/>
  <c r="H49" i="14"/>
  <c r="G13" i="14"/>
  <c r="G19" i="14"/>
  <c r="G23" i="14"/>
  <c r="H23" i="14" s="1"/>
  <c r="G30" i="14"/>
  <c r="H30" i="14" s="1"/>
  <c r="G38" i="14"/>
  <c r="H38" i="14" s="1"/>
  <c r="G44" i="14"/>
  <c r="H44" i="14" s="1"/>
  <c r="G49" i="14"/>
  <c r="G54" i="14"/>
  <c r="H54" i="14" s="1"/>
  <c r="G64" i="14"/>
  <c r="E65" i="14"/>
  <c r="G7" i="14"/>
  <c r="G8" i="14" s="1"/>
  <c r="G15" i="14"/>
  <c r="G20" i="14"/>
  <c r="G25" i="14"/>
  <c r="H25" i="14" s="1"/>
  <c r="G32" i="14"/>
  <c r="H32" i="14" s="1"/>
  <c r="G40" i="14"/>
  <c r="G45" i="14"/>
  <c r="H45" i="14" s="1"/>
  <c r="G50" i="14"/>
  <c r="H50" i="14" s="1"/>
  <c r="G55" i="14"/>
  <c r="H55" i="14" s="1"/>
  <c r="G61" i="14"/>
  <c r="G16" i="14"/>
  <c r="H16" i="14" s="1"/>
  <c r="G21" i="14"/>
  <c r="H21" i="14" s="1"/>
  <c r="G26" i="14"/>
  <c r="G34" i="14"/>
  <c r="H34" i="14" s="1"/>
  <c r="G41" i="14"/>
  <c r="H41" i="14" s="1"/>
  <c r="G46" i="14"/>
  <c r="G52" i="14"/>
  <c r="H52" i="14" s="1"/>
  <c r="G56" i="14"/>
  <c r="H56" i="14" s="1"/>
  <c r="G62" i="14"/>
  <c r="H62" i="14" s="1"/>
  <c r="E57" i="14"/>
  <c r="E58" i="14" s="1"/>
  <c r="H7" i="13"/>
  <c r="E8" i="13"/>
  <c r="G7" i="12"/>
  <c r="G8" i="12" s="1"/>
  <c r="H8" i="12" s="1"/>
  <c r="H37" i="12"/>
  <c r="H64" i="12"/>
  <c r="H44" i="12"/>
  <c r="H12" i="12"/>
  <c r="G13" i="12"/>
  <c r="H13" i="12" s="1"/>
  <c r="G18" i="12"/>
  <c r="H18" i="12" s="1"/>
  <c r="G23" i="12"/>
  <c r="H23" i="12" s="1"/>
  <c r="G37" i="12"/>
  <c r="G44" i="12"/>
  <c r="G50" i="12"/>
  <c r="H50" i="12" s="1"/>
  <c r="G60" i="12"/>
  <c r="H60" i="12" s="1"/>
  <c r="G64" i="12"/>
  <c r="H29" i="12"/>
  <c r="H55" i="12"/>
  <c r="G70" i="12"/>
  <c r="H70" i="12" s="1"/>
  <c r="G56" i="12"/>
  <c r="H56" i="12" s="1"/>
  <c r="G61" i="12"/>
  <c r="H61" i="12" s="1"/>
  <c r="G71" i="12"/>
  <c r="H71" i="12" s="1"/>
  <c r="G7" i="11"/>
  <c r="G8" i="11" s="1"/>
  <c r="H12" i="11"/>
  <c r="G55" i="11"/>
  <c r="H59" i="11"/>
  <c r="G62" i="11"/>
  <c r="H62" i="11" s="1"/>
  <c r="E55" i="11"/>
  <c r="E56" i="11" s="1"/>
  <c r="E8" i="10"/>
  <c r="H68" i="10"/>
  <c r="H53" i="10"/>
  <c r="H32" i="10"/>
  <c r="H23" i="10"/>
  <c r="H44" i="10"/>
  <c r="H40" i="10"/>
  <c r="G8" i="10"/>
  <c r="H7" i="10"/>
  <c r="H25" i="10"/>
  <c r="G12" i="10"/>
  <c r="E70" i="10"/>
  <c r="H70" i="10" s="1"/>
  <c r="G13" i="10"/>
  <c r="H13" i="10" s="1"/>
  <c r="G18" i="10"/>
  <c r="H18" i="10" s="1"/>
  <c r="G23" i="10"/>
  <c r="G28" i="10"/>
  <c r="H28" i="10" s="1"/>
  <c r="G36" i="10"/>
  <c r="H36" i="10" s="1"/>
  <c r="G44" i="10"/>
  <c r="G50" i="10"/>
  <c r="H50" i="10" s="1"/>
  <c r="G55" i="10"/>
  <c r="H55" i="10" s="1"/>
  <c r="G60" i="10"/>
  <c r="H60" i="10" s="1"/>
  <c r="G66" i="10"/>
  <c r="G70" i="10" s="1"/>
  <c r="G16" i="10"/>
  <c r="H16" i="10" s="1"/>
  <c r="G20" i="10"/>
  <c r="H20" i="10" s="1"/>
  <c r="G25" i="10"/>
  <c r="G32" i="10"/>
  <c r="G40" i="10"/>
  <c r="G47" i="10"/>
  <c r="H47" i="10" s="1"/>
  <c r="G53" i="10"/>
  <c r="G58" i="10"/>
  <c r="H58" i="10" s="1"/>
  <c r="G68" i="10"/>
  <c r="E77" i="42" l="1"/>
  <c r="G79" i="36"/>
  <c r="G88" i="36" s="1"/>
  <c r="G89" i="36" s="1"/>
  <c r="E71" i="41"/>
  <c r="H7" i="32"/>
  <c r="E59" i="59"/>
  <c r="E57" i="57"/>
  <c r="E64" i="56"/>
  <c r="E72" i="54"/>
  <c r="G63" i="53"/>
  <c r="G71" i="53" s="1"/>
  <c r="G72" i="53" s="1"/>
  <c r="E70" i="48"/>
  <c r="G76" i="42"/>
  <c r="G85" i="42" s="1"/>
  <c r="H85" i="42" s="1"/>
  <c r="E73" i="39"/>
  <c r="E73" i="38"/>
  <c r="G72" i="38"/>
  <c r="H72" i="38" s="1"/>
  <c r="H8" i="37"/>
  <c r="E75" i="37"/>
  <c r="E80" i="36"/>
  <c r="E85" i="35"/>
  <c r="E86" i="35" s="1"/>
  <c r="G76" i="34"/>
  <c r="G85" i="34" s="1"/>
  <c r="G86" i="34" s="1"/>
  <c r="E71" i="33"/>
  <c r="E81" i="31"/>
  <c r="E82" i="31" s="1"/>
  <c r="G72" i="30"/>
  <c r="H72" i="30" s="1"/>
  <c r="E73" i="30"/>
  <c r="E88" i="28"/>
  <c r="E89" i="28" s="1"/>
  <c r="G79" i="28"/>
  <c r="H79" i="28" s="1"/>
  <c r="E71" i="25"/>
  <c r="E77" i="27"/>
  <c r="E67" i="22"/>
  <c r="H17" i="22"/>
  <c r="G59" i="13"/>
  <c r="E77" i="20"/>
  <c r="E77" i="16"/>
  <c r="G76" i="19"/>
  <c r="H76" i="19" s="1"/>
  <c r="E77" i="19"/>
  <c r="H58" i="13"/>
  <c r="G76" i="16"/>
  <c r="G84" i="16" s="1"/>
  <c r="G57" i="14"/>
  <c r="G58" i="14" s="1"/>
  <c r="H58" i="14" s="1"/>
  <c r="G65" i="12"/>
  <c r="H65" i="12" s="1"/>
  <c r="E63" i="10"/>
  <c r="H67" i="13"/>
  <c r="G68" i="13"/>
  <c r="E75" i="12"/>
  <c r="E76" i="12" s="1"/>
  <c r="G56" i="11"/>
  <c r="H56" i="11" s="1"/>
  <c r="H8" i="59"/>
  <c r="E66" i="59"/>
  <c r="G58" i="59"/>
  <c r="G66" i="59" s="1"/>
  <c r="G67" i="59" s="1"/>
  <c r="H7" i="58"/>
  <c r="G58" i="58"/>
  <c r="H58" i="58" s="1"/>
  <c r="E66" i="58"/>
  <c r="E59" i="58"/>
  <c r="E65" i="57"/>
  <c r="H12" i="57"/>
  <c r="H62" i="57"/>
  <c r="G64" i="57"/>
  <c r="G65" i="57" s="1"/>
  <c r="H56" i="57"/>
  <c r="H8" i="57"/>
  <c r="G57" i="57"/>
  <c r="G71" i="56"/>
  <c r="H71" i="56" s="1"/>
  <c r="G63" i="56"/>
  <c r="H7" i="56"/>
  <c r="H8" i="56"/>
  <c r="E64" i="53"/>
  <c r="H14" i="55"/>
  <c r="H7" i="55"/>
  <c r="H68" i="55"/>
  <c r="E77" i="55"/>
  <c r="G69" i="55"/>
  <c r="G76" i="55"/>
  <c r="G77" i="55" s="1"/>
  <c r="G78" i="55" s="1"/>
  <c r="E69" i="55"/>
  <c r="H7" i="54"/>
  <c r="G80" i="54"/>
  <c r="H80" i="54" s="1"/>
  <c r="H71" i="54"/>
  <c r="G72" i="54"/>
  <c r="H79" i="54"/>
  <c r="H68" i="53"/>
  <c r="H70" i="53"/>
  <c r="E71" i="53"/>
  <c r="H8" i="53"/>
  <c r="E60" i="51"/>
  <c r="G58" i="52"/>
  <c r="H58" i="52" s="1"/>
  <c r="E66" i="52"/>
  <c r="E67" i="52" s="1"/>
  <c r="H8" i="52"/>
  <c r="E59" i="52"/>
  <c r="H8" i="51"/>
  <c r="H7" i="51"/>
  <c r="E67" i="51"/>
  <c r="H63" i="51"/>
  <c r="G59" i="51"/>
  <c r="H59" i="51" s="1"/>
  <c r="H8" i="50"/>
  <c r="H61" i="50"/>
  <c r="H7" i="50"/>
  <c r="G57" i="50"/>
  <c r="G58" i="50" s="1"/>
  <c r="H58" i="50" s="1"/>
  <c r="E65" i="50"/>
  <c r="H7" i="49"/>
  <c r="G63" i="49"/>
  <c r="G72" i="49" s="1"/>
  <c r="G73" i="49" s="1"/>
  <c r="E72" i="49"/>
  <c r="H8" i="49"/>
  <c r="G71" i="49"/>
  <c r="H71" i="49" s="1"/>
  <c r="H12" i="49"/>
  <c r="H8" i="48"/>
  <c r="H7" i="48"/>
  <c r="H73" i="48"/>
  <c r="G69" i="48"/>
  <c r="G70" i="48" s="1"/>
  <c r="G81" i="47"/>
  <c r="G82" i="47" s="1"/>
  <c r="G73" i="47"/>
  <c r="H14" i="47"/>
  <c r="H72" i="47"/>
  <c r="E81" i="47"/>
  <c r="E82" i="47" s="1"/>
  <c r="H80" i="47"/>
  <c r="E73" i="47"/>
  <c r="H8" i="47"/>
  <c r="H8" i="46"/>
  <c r="G64" i="46"/>
  <c r="H64" i="46" s="1"/>
  <c r="H68" i="46"/>
  <c r="H12" i="46"/>
  <c r="E65" i="46"/>
  <c r="E72" i="46"/>
  <c r="H79" i="45"/>
  <c r="G74" i="45"/>
  <c r="H82" i="45"/>
  <c r="E75" i="45"/>
  <c r="H8" i="45"/>
  <c r="E83" i="45"/>
  <c r="E84" i="45" s="1"/>
  <c r="H7" i="44"/>
  <c r="G87" i="44"/>
  <c r="H87" i="44" s="1"/>
  <c r="G79" i="44"/>
  <c r="G88" i="44" s="1"/>
  <c r="G89" i="44" s="1"/>
  <c r="E88" i="44"/>
  <c r="H83" i="44"/>
  <c r="H8" i="44"/>
  <c r="H7" i="43"/>
  <c r="H84" i="43"/>
  <c r="H81" i="43"/>
  <c r="G76" i="43"/>
  <c r="G77" i="43" s="1"/>
  <c r="H77" i="43" s="1"/>
  <c r="H12" i="43"/>
  <c r="E85" i="43"/>
  <c r="G8" i="42"/>
  <c r="H8" i="42" s="1"/>
  <c r="G84" i="42"/>
  <c r="H84" i="42" s="1"/>
  <c r="E86" i="42"/>
  <c r="H78" i="41"/>
  <c r="G70" i="41"/>
  <c r="G71" i="41" s="1"/>
  <c r="H12" i="41"/>
  <c r="H8" i="41"/>
  <c r="E79" i="41"/>
  <c r="G75" i="40"/>
  <c r="H75" i="40" s="1"/>
  <c r="E84" i="40"/>
  <c r="E85" i="40" s="1"/>
  <c r="H83" i="40"/>
  <c r="E76" i="40"/>
  <c r="H8" i="40"/>
  <c r="H7" i="39"/>
  <c r="H8" i="39"/>
  <c r="G80" i="39"/>
  <c r="H80" i="39"/>
  <c r="G72" i="39"/>
  <c r="G73" i="39" s="1"/>
  <c r="G8" i="38"/>
  <c r="H7" i="38"/>
  <c r="H74" i="37"/>
  <c r="E83" i="37"/>
  <c r="H82" i="37"/>
  <c r="G84" i="37"/>
  <c r="G75" i="37"/>
  <c r="E89" i="36"/>
  <c r="H7" i="35"/>
  <c r="H80" i="35"/>
  <c r="G76" i="35"/>
  <c r="H84" i="35"/>
  <c r="H8" i="35"/>
  <c r="H12" i="35"/>
  <c r="H7" i="34"/>
  <c r="H84" i="34"/>
  <c r="H80" i="34"/>
  <c r="E85" i="34"/>
  <c r="H12" i="34"/>
  <c r="G70" i="33"/>
  <c r="H75" i="33"/>
  <c r="E80" i="33"/>
  <c r="H79" i="32"/>
  <c r="G75" i="32"/>
  <c r="H83" i="32"/>
  <c r="E84" i="32"/>
  <c r="H8" i="30"/>
  <c r="H7" i="31"/>
  <c r="H8" i="31"/>
  <c r="G72" i="31"/>
  <c r="G80" i="31"/>
  <c r="H80" i="31" s="1"/>
  <c r="H76" i="31"/>
  <c r="G80" i="30"/>
  <c r="H80" i="30" s="1"/>
  <c r="E82" i="30"/>
  <c r="H7" i="28"/>
  <c r="H9" i="21"/>
  <c r="G73" i="29"/>
  <c r="G82" i="29" s="1"/>
  <c r="G83" i="29" s="1"/>
  <c r="E82" i="29"/>
  <c r="H7" i="29"/>
  <c r="H12" i="29"/>
  <c r="H8" i="27"/>
  <c r="H84" i="27"/>
  <c r="G76" i="27"/>
  <c r="G77" i="27" s="1"/>
  <c r="E86" i="27"/>
  <c r="H80" i="27"/>
  <c r="E67" i="24"/>
  <c r="H9" i="22"/>
  <c r="E80" i="25"/>
  <c r="G76" i="26"/>
  <c r="G85" i="26" s="1"/>
  <c r="G86" i="26" s="1"/>
  <c r="H84" i="26"/>
  <c r="H7" i="26"/>
  <c r="H8" i="26"/>
  <c r="E77" i="26"/>
  <c r="G84" i="26"/>
  <c r="E85" i="26"/>
  <c r="E101" i="26" s="1"/>
  <c r="G78" i="25"/>
  <c r="H78" i="25" s="1"/>
  <c r="G70" i="25"/>
  <c r="H74" i="25"/>
  <c r="G9" i="25"/>
  <c r="G9" i="24"/>
  <c r="H9" i="24" s="1"/>
  <c r="H9" i="23"/>
  <c r="G73" i="24"/>
  <c r="H73" i="24" s="1"/>
  <c r="G66" i="24"/>
  <c r="G74" i="24" s="1"/>
  <c r="H7" i="24"/>
  <c r="E74" i="24"/>
  <c r="G66" i="23"/>
  <c r="G74" i="23" s="1"/>
  <c r="G75" i="23" s="1"/>
  <c r="H73" i="23"/>
  <c r="E74" i="23"/>
  <c r="H7" i="23"/>
  <c r="E67" i="23"/>
  <c r="G75" i="22"/>
  <c r="G67" i="22"/>
  <c r="H7" i="22"/>
  <c r="H73" i="22"/>
  <c r="E74" i="22"/>
  <c r="H66" i="22"/>
  <c r="G75" i="21"/>
  <c r="G67" i="21"/>
  <c r="E74" i="21"/>
  <c r="H66" i="21"/>
  <c r="H14" i="21"/>
  <c r="H7" i="21"/>
  <c r="E67" i="21"/>
  <c r="H83" i="20"/>
  <c r="G76" i="20"/>
  <c r="G84" i="20" s="1"/>
  <c r="E84" i="20"/>
  <c r="H13" i="20"/>
  <c r="G9" i="20"/>
  <c r="H7" i="20"/>
  <c r="H83" i="19"/>
  <c r="E84" i="19"/>
  <c r="G9" i="19"/>
  <c r="H7" i="19"/>
  <c r="G83" i="19"/>
  <c r="H8" i="18"/>
  <c r="G80" i="18"/>
  <c r="G89" i="18" s="1"/>
  <c r="G90" i="18" s="1"/>
  <c r="E89" i="18"/>
  <c r="H84" i="18"/>
  <c r="H88" i="18"/>
  <c r="E81" i="18"/>
  <c r="H9" i="18"/>
  <c r="E93" i="17"/>
  <c r="H9" i="17"/>
  <c r="E84" i="17"/>
  <c r="H87" i="17"/>
  <c r="G83" i="17"/>
  <c r="G84" i="17" s="1"/>
  <c r="G9" i="16"/>
  <c r="H9" i="16" s="1"/>
  <c r="H7" i="16"/>
  <c r="H83" i="16"/>
  <c r="H80" i="16"/>
  <c r="E84" i="16"/>
  <c r="G51" i="15"/>
  <c r="G59" i="15" s="1"/>
  <c r="G60" i="15" s="1"/>
  <c r="E59" i="15"/>
  <c r="H12" i="15"/>
  <c r="H7" i="15"/>
  <c r="H19" i="14"/>
  <c r="H7" i="14"/>
  <c r="H8" i="14"/>
  <c r="G65" i="14"/>
  <c r="E66" i="14"/>
  <c r="E59" i="13"/>
  <c r="E68" i="13"/>
  <c r="H8" i="13"/>
  <c r="H7" i="12"/>
  <c r="G74" i="12"/>
  <c r="H74" i="12" s="1"/>
  <c r="H8" i="11"/>
  <c r="H7" i="11"/>
  <c r="G63" i="11"/>
  <c r="G64" i="11" s="1"/>
  <c r="H55" i="11"/>
  <c r="E63" i="11"/>
  <c r="H8" i="10"/>
  <c r="H66" i="10"/>
  <c r="G62" i="10"/>
  <c r="G63" i="10" s="1"/>
  <c r="H12" i="10"/>
  <c r="E71" i="10"/>
  <c r="H71" i="41" l="1"/>
  <c r="H79" i="36"/>
  <c r="G80" i="36"/>
  <c r="H80" i="36" s="1"/>
  <c r="H76" i="34"/>
  <c r="H76" i="42"/>
  <c r="H58" i="59"/>
  <c r="H72" i="54"/>
  <c r="H57" i="57"/>
  <c r="G64" i="53"/>
  <c r="H64" i="53" s="1"/>
  <c r="H63" i="53"/>
  <c r="H70" i="48"/>
  <c r="H73" i="39"/>
  <c r="G81" i="38"/>
  <c r="H81" i="38" s="1"/>
  <c r="H75" i="37"/>
  <c r="H88" i="36"/>
  <c r="G77" i="34"/>
  <c r="H77" i="34" s="1"/>
  <c r="G73" i="30"/>
  <c r="H73" i="30" s="1"/>
  <c r="G74" i="29"/>
  <c r="H74" i="29" s="1"/>
  <c r="H73" i="29"/>
  <c r="G80" i="28"/>
  <c r="H80" i="28" s="1"/>
  <c r="G88" i="28"/>
  <c r="G89" i="28" s="1"/>
  <c r="H89" i="28" s="1"/>
  <c r="H77" i="27"/>
  <c r="H76" i="26"/>
  <c r="H67" i="22"/>
  <c r="H59" i="13"/>
  <c r="H66" i="24"/>
  <c r="H66" i="23"/>
  <c r="G84" i="19"/>
  <c r="H84" i="19" s="1"/>
  <c r="G66" i="14"/>
  <c r="G67" i="14" s="1"/>
  <c r="G75" i="12"/>
  <c r="G76" i="12" s="1"/>
  <c r="H76" i="12" s="1"/>
  <c r="H80" i="18"/>
  <c r="G81" i="18"/>
  <c r="H81" i="18" s="1"/>
  <c r="H76" i="16"/>
  <c r="H57" i="14"/>
  <c r="H68" i="13"/>
  <c r="G66" i="12"/>
  <c r="H66" i="12" s="1"/>
  <c r="G52" i="15"/>
  <c r="H52" i="15" s="1"/>
  <c r="H51" i="15"/>
  <c r="H63" i="10"/>
  <c r="G59" i="59"/>
  <c r="H59" i="59" s="1"/>
  <c r="H66" i="59"/>
  <c r="E67" i="59"/>
  <c r="H67" i="59" s="1"/>
  <c r="H65" i="57"/>
  <c r="E67" i="58"/>
  <c r="G66" i="58"/>
  <c r="G67" i="58" s="1"/>
  <c r="G59" i="58"/>
  <c r="H59" i="58" s="1"/>
  <c r="H64" i="57"/>
  <c r="G72" i="56"/>
  <c r="H63" i="56"/>
  <c r="G64" i="56"/>
  <c r="H64" i="56" s="1"/>
  <c r="H69" i="55"/>
  <c r="H77" i="55"/>
  <c r="E78" i="55"/>
  <c r="H78" i="55" s="1"/>
  <c r="H76" i="55"/>
  <c r="G81" i="54"/>
  <c r="H81" i="54" s="1"/>
  <c r="H71" i="53"/>
  <c r="E72" i="53"/>
  <c r="H72" i="53" s="1"/>
  <c r="G66" i="52"/>
  <c r="G67" i="52" s="1"/>
  <c r="H67" i="52" s="1"/>
  <c r="G59" i="52"/>
  <c r="H59" i="52" s="1"/>
  <c r="G67" i="51"/>
  <c r="G68" i="51" s="1"/>
  <c r="G60" i="51"/>
  <c r="H60" i="51" s="1"/>
  <c r="E68" i="51"/>
  <c r="E66" i="50"/>
  <c r="G65" i="50"/>
  <c r="G66" i="50" s="1"/>
  <c r="H57" i="50"/>
  <c r="H72" i="49"/>
  <c r="E73" i="49"/>
  <c r="H73" i="49" s="1"/>
  <c r="H63" i="49"/>
  <c r="G64" i="49"/>
  <c r="H64" i="49" s="1"/>
  <c r="G78" i="48"/>
  <c r="H69" i="48"/>
  <c r="H73" i="47"/>
  <c r="H82" i="47"/>
  <c r="H81" i="47"/>
  <c r="E73" i="46"/>
  <c r="G72" i="46"/>
  <c r="G73" i="46" s="1"/>
  <c r="G65" i="46"/>
  <c r="H65" i="46" s="1"/>
  <c r="G83" i="45"/>
  <c r="G84" i="45" s="1"/>
  <c r="H84" i="45" s="1"/>
  <c r="H74" i="45"/>
  <c r="G75" i="45"/>
  <c r="H75" i="45" s="1"/>
  <c r="H88" i="44"/>
  <c r="E89" i="44"/>
  <c r="H89" i="44" s="1"/>
  <c r="H79" i="44"/>
  <c r="G80" i="44"/>
  <c r="H80" i="44" s="1"/>
  <c r="E86" i="43"/>
  <c r="G85" i="43"/>
  <c r="G86" i="43" s="1"/>
  <c r="H76" i="43"/>
  <c r="G77" i="42"/>
  <c r="H77" i="42" s="1"/>
  <c r="G86" i="42"/>
  <c r="H86" i="42" s="1"/>
  <c r="E80" i="41"/>
  <c r="G79" i="41"/>
  <c r="G80" i="41" s="1"/>
  <c r="H70" i="41"/>
  <c r="G84" i="40"/>
  <c r="G85" i="40" s="1"/>
  <c r="H85" i="40" s="1"/>
  <c r="G76" i="40"/>
  <c r="H76" i="40" s="1"/>
  <c r="G81" i="39"/>
  <c r="H72" i="39"/>
  <c r="G73" i="38"/>
  <c r="H73" i="38" s="1"/>
  <c r="H8" i="38"/>
  <c r="H83" i="37"/>
  <c r="E84" i="37"/>
  <c r="H84" i="37" s="1"/>
  <c r="H89" i="36"/>
  <c r="G85" i="35"/>
  <c r="H76" i="35"/>
  <c r="G77" i="35"/>
  <c r="H77" i="35" s="1"/>
  <c r="H85" i="34"/>
  <c r="E86" i="34"/>
  <c r="H86" i="34" s="1"/>
  <c r="G79" i="33"/>
  <c r="H70" i="33"/>
  <c r="G71" i="33"/>
  <c r="H71" i="33" s="1"/>
  <c r="E85" i="32"/>
  <c r="G84" i="32"/>
  <c r="G85" i="32" s="1"/>
  <c r="G76" i="32"/>
  <c r="H76" i="32" s="1"/>
  <c r="H75" i="32"/>
  <c r="G81" i="31"/>
  <c r="H72" i="31"/>
  <c r="G73" i="31"/>
  <c r="H73" i="31" s="1"/>
  <c r="G81" i="30"/>
  <c r="H82" i="29"/>
  <c r="E83" i="29"/>
  <c r="H83" i="29" s="1"/>
  <c r="G85" i="27"/>
  <c r="H76" i="27"/>
  <c r="G75" i="24"/>
  <c r="G77" i="26"/>
  <c r="H77" i="26" s="1"/>
  <c r="H85" i="26"/>
  <c r="E86" i="26"/>
  <c r="H86" i="26" s="1"/>
  <c r="G71" i="25"/>
  <c r="H71" i="25" s="1"/>
  <c r="H9" i="25"/>
  <c r="G79" i="25"/>
  <c r="H79" i="25" s="1"/>
  <c r="H70" i="25"/>
  <c r="H74" i="24"/>
  <c r="E75" i="24"/>
  <c r="G67" i="24"/>
  <c r="H67" i="24" s="1"/>
  <c r="G67" i="23"/>
  <c r="H67" i="23" s="1"/>
  <c r="H74" i="23"/>
  <c r="E75" i="23"/>
  <c r="H75" i="23" s="1"/>
  <c r="H74" i="22"/>
  <c r="E75" i="22"/>
  <c r="H75" i="22" s="1"/>
  <c r="H67" i="21"/>
  <c r="H74" i="21"/>
  <c r="E75" i="21"/>
  <c r="H75" i="21" s="1"/>
  <c r="G85" i="20"/>
  <c r="G77" i="20"/>
  <c r="H77" i="20" s="1"/>
  <c r="H9" i="20"/>
  <c r="H76" i="20"/>
  <c r="H84" i="20"/>
  <c r="E85" i="20"/>
  <c r="G77" i="19"/>
  <c r="H77" i="19" s="1"/>
  <c r="H9" i="19"/>
  <c r="E85" i="19"/>
  <c r="H89" i="18"/>
  <c r="E90" i="18"/>
  <c r="H90" i="18" s="1"/>
  <c r="G92" i="17"/>
  <c r="H83" i="17"/>
  <c r="H84" i="17"/>
  <c r="G77" i="16"/>
  <c r="H77" i="16" s="1"/>
  <c r="G85" i="16"/>
  <c r="H84" i="16"/>
  <c r="E85" i="16"/>
  <c r="H59" i="15"/>
  <c r="E60" i="15"/>
  <c r="H60" i="15" s="1"/>
  <c r="E67" i="14"/>
  <c r="H65" i="14"/>
  <c r="H63" i="11"/>
  <c r="E64" i="11"/>
  <c r="H64" i="11" s="1"/>
  <c r="E72" i="10"/>
  <c r="G71" i="10"/>
  <c r="G72" i="10" s="1"/>
  <c r="H62" i="10"/>
  <c r="H66" i="58" l="1"/>
  <c r="H72" i="46"/>
  <c r="H83" i="45"/>
  <c r="G82" i="38"/>
  <c r="H82" i="38" s="1"/>
  <c r="H88" i="28"/>
  <c r="G85" i="19"/>
  <c r="H85" i="19" s="1"/>
  <c r="H67" i="14"/>
  <c r="H75" i="12"/>
  <c r="H66" i="14"/>
  <c r="H67" i="58"/>
  <c r="G73" i="56"/>
  <c r="H73" i="56" s="1"/>
  <c r="H72" i="56"/>
  <c r="H66" i="52"/>
  <c r="H68" i="51"/>
  <c r="H67" i="51"/>
  <c r="H66" i="50"/>
  <c r="H65" i="50"/>
  <c r="G79" i="48"/>
  <c r="H79" i="48" s="1"/>
  <c r="H78" i="48"/>
  <c r="H73" i="46"/>
  <c r="H86" i="43"/>
  <c r="H85" i="43"/>
  <c r="H80" i="41"/>
  <c r="H79" i="41"/>
  <c r="H84" i="40"/>
  <c r="G82" i="39"/>
  <c r="H82" i="39" s="1"/>
  <c r="H81" i="39"/>
  <c r="H85" i="35"/>
  <c r="G86" i="35"/>
  <c r="H86" i="35" s="1"/>
  <c r="G80" i="33"/>
  <c r="H80" i="33" s="1"/>
  <c r="H79" i="33"/>
  <c r="H85" i="32"/>
  <c r="H84" i="32"/>
  <c r="H81" i="31"/>
  <c r="G82" i="31"/>
  <c r="H82" i="31" s="1"/>
  <c r="G82" i="30"/>
  <c r="H82" i="30" s="1"/>
  <c r="H81" i="30"/>
  <c r="G86" i="27"/>
  <c r="H86" i="27" s="1"/>
  <c r="H85" i="27"/>
  <c r="H75" i="24"/>
  <c r="G80" i="25"/>
  <c r="H80" i="25" s="1"/>
  <c r="H85" i="20"/>
  <c r="H85" i="16"/>
  <c r="H92" i="17"/>
  <c r="G93" i="17"/>
  <c r="H93" i="17" s="1"/>
  <c r="H72" i="10"/>
  <c r="H71" i="10"/>
  <c r="G11" i="9" l="1"/>
  <c r="G12" i="9" s="1"/>
  <c r="G13" i="9" s="1"/>
  <c r="G14" i="9" s="1"/>
  <c r="K7" i="9"/>
  <c r="L7" i="9" s="1"/>
  <c r="M7" i="9" s="1"/>
  <c r="N7" i="9" s="1"/>
  <c r="AA2" i="9"/>
  <c r="N118" i="16"/>
  <c r="N118" i="25"/>
  <c r="N118" i="24"/>
  <c r="N118" i="23"/>
  <c r="N118" i="22"/>
  <c r="N118" i="21"/>
  <c r="N118" i="20"/>
  <c r="N118" i="19"/>
  <c r="N118" i="18"/>
  <c r="N118" i="17"/>
  <c r="N119" i="16"/>
  <c r="N119" i="25"/>
  <c r="N119" i="24"/>
  <c r="N119" i="23"/>
  <c r="N119" i="22"/>
  <c r="N119" i="21"/>
  <c r="N119" i="20"/>
  <c r="N119" i="19"/>
  <c r="N119" i="18"/>
  <c r="N119" i="17"/>
  <c r="N120" i="16"/>
  <c r="N120" i="25"/>
  <c r="N120" i="24"/>
  <c r="N120" i="23"/>
  <c r="N120" i="22"/>
  <c r="N120" i="21"/>
  <c r="N120" i="20"/>
  <c r="N120" i="19"/>
  <c r="N120" i="18"/>
  <c r="N120" i="17"/>
  <c r="X13" i="9"/>
  <c r="N122" i="17"/>
  <c r="N121" i="17"/>
  <c r="N117" i="17"/>
  <c r="N116" i="17"/>
  <c r="N122" i="18"/>
  <c r="N121" i="18"/>
  <c r="N117" i="18"/>
  <c r="N116" i="18"/>
  <c r="N122" i="19"/>
  <c r="N121" i="19"/>
  <c r="N117" i="19"/>
  <c r="N116" i="19"/>
  <c r="N122" i="20"/>
  <c r="N121" i="20"/>
  <c r="N117" i="20"/>
  <c r="N116" i="20"/>
  <c r="N122" i="21"/>
  <c r="N121" i="21"/>
  <c r="N117" i="21"/>
  <c r="N116" i="21"/>
  <c r="N122" i="22"/>
  <c r="N121" i="22"/>
  <c r="N117" i="22"/>
  <c r="N116" i="22"/>
  <c r="N122" i="23"/>
  <c r="N121" i="23"/>
  <c r="N117" i="23"/>
  <c r="N116" i="23"/>
  <c r="N122" i="24"/>
  <c r="N121" i="24"/>
  <c r="N117" i="24"/>
  <c r="N116" i="24"/>
  <c r="N122" i="25"/>
  <c r="N121" i="25"/>
  <c r="N117" i="25"/>
  <c r="N116" i="25"/>
  <c r="N122" i="16"/>
  <c r="N121" i="16"/>
  <c r="N117" i="16"/>
  <c r="N116" i="16"/>
  <c r="D122" i="17"/>
  <c r="D122" i="18"/>
  <c r="D122" i="19"/>
  <c r="D122" i="20"/>
  <c r="D122" i="21"/>
  <c r="D122" i="22"/>
  <c r="D122" i="23"/>
  <c r="D122" i="24"/>
  <c r="D122" i="25"/>
  <c r="D122" i="16"/>
  <c r="D121" i="17"/>
  <c r="D121" i="18"/>
  <c r="D121" i="19"/>
  <c r="D121" i="20"/>
  <c r="D121" i="21"/>
  <c r="D121" i="22"/>
  <c r="D121" i="23"/>
  <c r="D121" i="24"/>
  <c r="D121" i="25"/>
  <c r="D121" i="16"/>
  <c r="D120" i="17"/>
  <c r="D120" i="18"/>
  <c r="D120" i="19"/>
  <c r="D120" i="20"/>
  <c r="D120" i="21"/>
  <c r="D120" i="22"/>
  <c r="D120" i="23"/>
  <c r="D120" i="24"/>
  <c r="D120" i="25"/>
  <c r="D120" i="16"/>
  <c r="D119" i="17"/>
  <c r="D119" i="18"/>
  <c r="D119" i="19"/>
  <c r="D119" i="20"/>
  <c r="D119" i="21"/>
  <c r="D119" i="22"/>
  <c r="D119" i="23"/>
  <c r="D119" i="24"/>
  <c r="D119" i="25"/>
  <c r="D119" i="16"/>
  <c r="D118" i="17"/>
  <c r="D118" i="18"/>
  <c r="D118" i="19"/>
  <c r="D118" i="20"/>
  <c r="D118" i="21"/>
  <c r="D118" i="22"/>
  <c r="D118" i="23"/>
  <c r="D118" i="24"/>
  <c r="D118" i="25"/>
  <c r="D118" i="16"/>
  <c r="D117" i="17"/>
  <c r="D117" i="18"/>
  <c r="D117" i="19"/>
  <c r="D117" i="20"/>
  <c r="D117" i="21"/>
  <c r="D117" i="22"/>
  <c r="D117" i="23"/>
  <c r="D117" i="24"/>
  <c r="D117" i="25"/>
  <c r="D117" i="16"/>
  <c r="D116" i="17"/>
  <c r="D116" i="18"/>
  <c r="D116" i="19"/>
  <c r="D116" i="20"/>
  <c r="D116" i="21"/>
  <c r="D116" i="22"/>
  <c r="D116" i="23"/>
  <c r="D116" i="24"/>
  <c r="D116" i="25"/>
  <c r="D116" i="16"/>
  <c r="K109" i="25"/>
  <c r="K119" i="25" s="1"/>
  <c r="A109" i="25"/>
  <c r="A110" i="25" s="1"/>
  <c r="A111" i="25" s="1"/>
  <c r="A112" i="25" s="1"/>
  <c r="O105" i="25"/>
  <c r="N105" i="25" s="1"/>
  <c r="L118" i="25" s="1"/>
  <c r="E105" i="25"/>
  <c r="K109" i="24"/>
  <c r="K119" i="24" s="1"/>
  <c r="A109" i="24"/>
  <c r="A110" i="24" s="1"/>
  <c r="A111" i="24" s="1"/>
  <c r="A112" i="24" s="1"/>
  <c r="O105" i="24"/>
  <c r="L119" i="24" s="1"/>
  <c r="E105" i="24"/>
  <c r="K109" i="23"/>
  <c r="K119" i="23" s="1"/>
  <c r="A109" i="23"/>
  <c r="A110" i="23" s="1"/>
  <c r="A111" i="23" s="1"/>
  <c r="A112" i="23" s="1"/>
  <c r="O105" i="23"/>
  <c r="L119" i="23" s="1"/>
  <c r="E105" i="23"/>
  <c r="K109" i="22"/>
  <c r="K119" i="22" s="1"/>
  <c r="A109" i="22"/>
  <c r="A108" i="22" s="1"/>
  <c r="A107" i="22" s="1"/>
  <c r="O105" i="22"/>
  <c r="L119" i="22" s="1"/>
  <c r="E105" i="22"/>
  <c r="K109" i="21"/>
  <c r="K119" i="21" s="1"/>
  <c r="A109" i="21"/>
  <c r="O105" i="21"/>
  <c r="L119" i="21" s="1"/>
  <c r="E105" i="21"/>
  <c r="K109" i="20"/>
  <c r="K119" i="20" s="1"/>
  <c r="A109" i="20"/>
  <c r="O105" i="20"/>
  <c r="N105" i="20" s="1"/>
  <c r="L118" i="20" s="1"/>
  <c r="E105" i="20"/>
  <c r="K109" i="19"/>
  <c r="K119" i="19" s="1"/>
  <c r="A109" i="19"/>
  <c r="A110" i="19" s="1"/>
  <c r="A111" i="19" s="1"/>
  <c r="A112" i="19" s="1"/>
  <c r="O105" i="19"/>
  <c r="L119" i="19" s="1"/>
  <c r="E105" i="19"/>
  <c r="K109" i="18"/>
  <c r="K119" i="18" s="1"/>
  <c r="A109" i="18"/>
  <c r="A110" i="18" s="1"/>
  <c r="A111" i="18" s="1"/>
  <c r="A112" i="18" s="1"/>
  <c r="O105" i="18"/>
  <c r="L119" i="18" s="1"/>
  <c r="E105" i="18"/>
  <c r="K109" i="17"/>
  <c r="K119" i="17" s="1"/>
  <c r="A109" i="17"/>
  <c r="A110" i="17" s="1"/>
  <c r="A111" i="17" s="1"/>
  <c r="A112" i="17" s="1"/>
  <c r="O105" i="17"/>
  <c r="L119" i="17" s="1"/>
  <c r="E105" i="17"/>
  <c r="O105" i="16"/>
  <c r="L119" i="16" s="1"/>
  <c r="K109" i="16"/>
  <c r="K108" i="16" s="1"/>
  <c r="K118" i="16" s="1"/>
  <c r="E105" i="16"/>
  <c r="A109" i="16"/>
  <c r="A110" i="16" s="1"/>
  <c r="A111" i="16" s="1"/>
  <c r="A112" i="16" s="1"/>
  <c r="A27" i="9"/>
  <c r="H5" i="9"/>
  <c r="X24" i="9"/>
  <c r="X23" i="9" s="1"/>
  <c r="X22" i="9" s="1"/>
  <c r="X21" i="9" s="1"/>
  <c r="X20" i="9"/>
  <c r="X9" i="9"/>
  <c r="D109" i="47"/>
  <c r="D110" i="47" s="1"/>
  <c r="D111" i="47" s="1"/>
  <c r="D112" i="47" s="1"/>
  <c r="A109" i="47"/>
  <c r="A110" i="47" s="1"/>
  <c r="A111" i="47" s="1"/>
  <c r="A112" i="47" s="1"/>
  <c r="D109" i="48"/>
  <c r="D108" i="48" s="1"/>
  <c r="D107" i="48" s="1"/>
  <c r="D106" i="48" s="1"/>
  <c r="A109" i="48"/>
  <c r="A110" i="48" s="1"/>
  <c r="A111" i="48" s="1"/>
  <c r="A112" i="48" s="1"/>
  <c r="D109" i="49"/>
  <c r="D110" i="49" s="1"/>
  <c r="D111" i="49" s="1"/>
  <c r="D112" i="49" s="1"/>
  <c r="A109" i="49"/>
  <c r="A108" i="49" s="1"/>
  <c r="A107" i="49" s="1"/>
  <c r="A106" i="49" s="1"/>
  <c r="D109" i="50"/>
  <c r="D110" i="50" s="1"/>
  <c r="D111" i="50" s="1"/>
  <c r="D112" i="50" s="1"/>
  <c r="A109" i="50"/>
  <c r="A110" i="50" s="1"/>
  <c r="A111" i="50" s="1"/>
  <c r="A112" i="50" s="1"/>
  <c r="D109" i="51"/>
  <c r="D108" i="51" s="1"/>
  <c r="D107" i="51" s="1"/>
  <c r="D106" i="51" s="1"/>
  <c r="A109" i="51"/>
  <c r="A110" i="51" s="1"/>
  <c r="A111" i="51" s="1"/>
  <c r="A112" i="51" s="1"/>
  <c r="D109" i="52"/>
  <c r="D110" i="52" s="1"/>
  <c r="D111" i="52" s="1"/>
  <c r="D112" i="52" s="1"/>
  <c r="A109" i="52"/>
  <c r="A108" i="52" s="1"/>
  <c r="A107" i="52" s="1"/>
  <c r="A106" i="52" s="1"/>
  <c r="D109" i="53"/>
  <c r="D110" i="53" s="1"/>
  <c r="D111" i="53" s="1"/>
  <c r="D112" i="53" s="1"/>
  <c r="A109" i="53"/>
  <c r="A110" i="53" s="1"/>
  <c r="A111" i="53" s="1"/>
  <c r="A112" i="53" s="1"/>
  <c r="D109" i="54"/>
  <c r="D108" i="54" s="1"/>
  <c r="D107" i="54" s="1"/>
  <c r="D106" i="54" s="1"/>
  <c r="A109" i="54"/>
  <c r="A110" i="54" s="1"/>
  <c r="A111" i="54" s="1"/>
  <c r="A112" i="54" s="1"/>
  <c r="D109" i="55"/>
  <c r="D110" i="55" s="1"/>
  <c r="D111" i="55" s="1"/>
  <c r="D112" i="55" s="1"/>
  <c r="A109" i="55"/>
  <c r="A110" i="55" s="1"/>
  <c r="A111" i="55" s="1"/>
  <c r="A112" i="55" s="1"/>
  <c r="D109" i="56"/>
  <c r="D110" i="56" s="1"/>
  <c r="D111" i="56" s="1"/>
  <c r="D112" i="56" s="1"/>
  <c r="A109" i="56"/>
  <c r="A110" i="56" s="1"/>
  <c r="A111" i="56" s="1"/>
  <c r="A112" i="56" s="1"/>
  <c r="D109" i="57"/>
  <c r="D108" i="57" s="1"/>
  <c r="D107" i="57" s="1"/>
  <c r="D106" i="57" s="1"/>
  <c r="A109" i="57"/>
  <c r="A110" i="57" s="1"/>
  <c r="A111" i="57" s="1"/>
  <c r="A112" i="57" s="1"/>
  <c r="D109" i="58"/>
  <c r="D110" i="58" s="1"/>
  <c r="D111" i="58" s="1"/>
  <c r="D112" i="58" s="1"/>
  <c r="A109" i="58"/>
  <c r="A108" i="58" s="1"/>
  <c r="A107" i="58" s="1"/>
  <c r="A106" i="58" s="1"/>
  <c r="D109" i="59"/>
  <c r="D110" i="59" s="1"/>
  <c r="D111" i="59" s="1"/>
  <c r="D112" i="59" s="1"/>
  <c r="A109" i="59"/>
  <c r="A110" i="59" s="1"/>
  <c r="A111" i="59" s="1"/>
  <c r="A112" i="59" s="1"/>
  <c r="D109" i="46"/>
  <c r="D110" i="46" s="1"/>
  <c r="D111" i="46" s="1"/>
  <c r="D112" i="46" s="1"/>
  <c r="A109" i="46"/>
  <c r="A108" i="46" s="1"/>
  <c r="A107" i="46" s="1"/>
  <c r="A106" i="46" s="1"/>
  <c r="D109" i="45"/>
  <c r="D110" i="45" s="1"/>
  <c r="D111" i="45" s="1"/>
  <c r="D112" i="45" s="1"/>
  <c r="D109" i="44"/>
  <c r="D108" i="44" s="1"/>
  <c r="D107" i="44" s="1"/>
  <c r="D106" i="44" s="1"/>
  <c r="D109" i="43"/>
  <c r="D108" i="43" s="1"/>
  <c r="D107" i="43" s="1"/>
  <c r="D106" i="43" s="1"/>
  <c r="D109" i="42"/>
  <c r="D110" i="42" s="1"/>
  <c r="D111" i="42" s="1"/>
  <c r="D112" i="42" s="1"/>
  <c r="D109" i="41"/>
  <c r="D108" i="41" s="1"/>
  <c r="D107" i="41" s="1"/>
  <c r="D106" i="41" s="1"/>
  <c r="D109" i="40"/>
  <c r="D108" i="40" s="1"/>
  <c r="D107" i="40" s="1"/>
  <c r="D106" i="40" s="1"/>
  <c r="D109" i="39"/>
  <c r="D110" i="39" s="1"/>
  <c r="D111" i="39" s="1"/>
  <c r="D112" i="39" s="1"/>
  <c r="D109" i="38"/>
  <c r="D108" i="38" s="1"/>
  <c r="D107" i="38" s="1"/>
  <c r="D106" i="38" s="1"/>
  <c r="D109" i="37"/>
  <c r="D108" i="37" s="1"/>
  <c r="D107" i="37" s="1"/>
  <c r="D106" i="37" s="1"/>
  <c r="D109" i="36"/>
  <c r="D110" i="36" s="1"/>
  <c r="D111" i="36" s="1"/>
  <c r="D112" i="36" s="1"/>
  <c r="D109" i="35"/>
  <c r="D108" i="35" s="1"/>
  <c r="D107" i="35" s="1"/>
  <c r="D106" i="35" s="1"/>
  <c r="D109" i="34"/>
  <c r="D108" i="34" s="1"/>
  <c r="D107" i="34" s="1"/>
  <c r="D106" i="34" s="1"/>
  <c r="D109" i="33"/>
  <c r="D108" i="33" s="1"/>
  <c r="D107" i="33" s="1"/>
  <c r="D106" i="33" s="1"/>
  <c r="D109" i="32"/>
  <c r="D110" i="32" s="1"/>
  <c r="D111" i="32" s="1"/>
  <c r="D112" i="32" s="1"/>
  <c r="D109" i="31"/>
  <c r="D108" i="31" s="1"/>
  <c r="D107" i="31" s="1"/>
  <c r="D106" i="31" s="1"/>
  <c r="D109" i="30"/>
  <c r="D110" i="30" s="1"/>
  <c r="D111" i="30" s="1"/>
  <c r="D112" i="30" s="1"/>
  <c r="D109" i="29"/>
  <c r="D110" i="29" s="1"/>
  <c r="D111" i="29" s="1"/>
  <c r="D112" i="29" s="1"/>
  <c r="D109" i="28"/>
  <c r="D110" i="28" s="1"/>
  <c r="D111" i="28" s="1"/>
  <c r="D112" i="28" s="1"/>
  <c r="D109" i="27"/>
  <c r="D110" i="27" s="1"/>
  <c r="D111" i="27" s="1"/>
  <c r="D112" i="27" s="1"/>
  <c r="D109" i="26"/>
  <c r="D110" i="26" s="1"/>
  <c r="D111" i="26" s="1"/>
  <c r="D112" i="26" s="1"/>
  <c r="D109" i="15"/>
  <c r="D110" i="15" s="1"/>
  <c r="D111" i="15" s="1"/>
  <c r="D112" i="15" s="1"/>
  <c r="D109" i="14"/>
  <c r="D110" i="14" s="1"/>
  <c r="D111" i="14" s="1"/>
  <c r="D112" i="14" s="1"/>
  <c r="D109" i="13"/>
  <c r="D110" i="13" s="1"/>
  <c r="D111" i="13" s="1"/>
  <c r="D112" i="13" s="1"/>
  <c r="D109" i="12"/>
  <c r="D108" i="12" s="1"/>
  <c r="D107" i="12" s="1"/>
  <c r="D106" i="12" s="1"/>
  <c r="A109" i="26"/>
  <c r="A110" i="26" s="1"/>
  <c r="A111" i="26" s="1"/>
  <c r="A112" i="26" s="1"/>
  <c r="A109" i="28"/>
  <c r="A108" i="28" s="1"/>
  <c r="A107" i="28" s="1"/>
  <c r="A106" i="28" s="1"/>
  <c r="A109" i="29"/>
  <c r="A110" i="29" s="1"/>
  <c r="A111" i="29" s="1"/>
  <c r="A112" i="29" s="1"/>
  <c r="A109" i="30"/>
  <c r="A108" i="30" s="1"/>
  <c r="A107" i="30" s="1"/>
  <c r="A106" i="30" s="1"/>
  <c r="A109" i="31"/>
  <c r="A108" i="31" s="1"/>
  <c r="A107" i="31" s="1"/>
  <c r="A106" i="31" s="1"/>
  <c r="A109" i="32"/>
  <c r="A110" i="32" s="1"/>
  <c r="A111" i="32" s="1"/>
  <c r="A112" i="32" s="1"/>
  <c r="A109" i="33"/>
  <c r="A108" i="33" s="1"/>
  <c r="A107" i="33" s="1"/>
  <c r="A106" i="33" s="1"/>
  <c r="A109" i="34"/>
  <c r="A108" i="34" s="1"/>
  <c r="A107" i="34" s="1"/>
  <c r="A106" i="34" s="1"/>
  <c r="A109" i="35"/>
  <c r="A110" i="35" s="1"/>
  <c r="A111" i="35" s="1"/>
  <c r="A112" i="35" s="1"/>
  <c r="A109" i="36"/>
  <c r="A110" i="36" s="1"/>
  <c r="A111" i="36" s="1"/>
  <c r="A112" i="36" s="1"/>
  <c r="A109" i="37"/>
  <c r="A108" i="37" s="1"/>
  <c r="A107" i="37" s="1"/>
  <c r="A106" i="37" s="1"/>
  <c r="A109" i="38"/>
  <c r="A110" i="38" s="1"/>
  <c r="A111" i="38" s="1"/>
  <c r="A112" i="38" s="1"/>
  <c r="A109" i="39"/>
  <c r="A110" i="39" s="1"/>
  <c r="A111" i="39" s="1"/>
  <c r="A112" i="39" s="1"/>
  <c r="A109" i="40"/>
  <c r="A108" i="40" s="1"/>
  <c r="A107" i="40" s="1"/>
  <c r="A106" i="40" s="1"/>
  <c r="A109" i="41"/>
  <c r="A110" i="41" s="1"/>
  <c r="A111" i="41" s="1"/>
  <c r="A112" i="41" s="1"/>
  <c r="A109" i="42"/>
  <c r="A108" i="42" s="1"/>
  <c r="A107" i="42" s="1"/>
  <c r="A106" i="42" s="1"/>
  <c r="A109" i="43"/>
  <c r="A108" i="43" s="1"/>
  <c r="A107" i="43" s="1"/>
  <c r="A106" i="43" s="1"/>
  <c r="A109" i="44"/>
  <c r="A110" i="44" s="1"/>
  <c r="A111" i="44" s="1"/>
  <c r="A112" i="44" s="1"/>
  <c r="A109" i="45"/>
  <c r="A108" i="45" s="1"/>
  <c r="A107" i="45" s="1"/>
  <c r="A106" i="45" s="1"/>
  <c r="A109" i="27"/>
  <c r="A108" i="27" s="1"/>
  <c r="A107" i="27" s="1"/>
  <c r="A106" i="27" s="1"/>
  <c r="A109" i="13"/>
  <c r="A110" i="13" s="1"/>
  <c r="A111" i="13" s="1"/>
  <c r="A112" i="13" s="1"/>
  <c r="A109" i="14"/>
  <c r="A110" i="14" s="1"/>
  <c r="A111" i="14" s="1"/>
  <c r="A112" i="14" s="1"/>
  <c r="A109" i="15"/>
  <c r="A110" i="15" s="1"/>
  <c r="A111" i="15" s="1"/>
  <c r="A112" i="15" s="1"/>
  <c r="A109" i="12"/>
  <c r="A110" i="12" s="1"/>
  <c r="A111" i="12" s="1"/>
  <c r="A112" i="12" s="1"/>
  <c r="D109" i="10"/>
  <c r="D108" i="10" s="1"/>
  <c r="D107" i="10" s="1"/>
  <c r="D106" i="10" s="1"/>
  <c r="A109" i="10"/>
  <c r="A110" i="10" s="1"/>
  <c r="A111" i="10" s="1"/>
  <c r="A112" i="10" s="1"/>
  <c r="Y11" i="9"/>
  <c r="Y10" i="9"/>
  <c r="Y15" i="9"/>
  <c r="Y16" i="9"/>
  <c r="Y14" i="9"/>
  <c r="Y13" i="9"/>
  <c r="Y12" i="9"/>
  <c r="A108" i="44" l="1"/>
  <c r="A107" i="44" s="1"/>
  <c r="A106" i="44" s="1"/>
  <c r="D110" i="35"/>
  <c r="D111" i="35" s="1"/>
  <c r="D112" i="35" s="1"/>
  <c r="A108" i="38"/>
  <c r="A107" i="38" s="1"/>
  <c r="A106" i="38" s="1"/>
  <c r="A108" i="54"/>
  <c r="A107" i="54" s="1"/>
  <c r="A106" i="54" s="1"/>
  <c r="A110" i="52"/>
  <c r="A111" i="52" s="1"/>
  <c r="A112" i="52" s="1"/>
  <c r="J7" i="9"/>
  <c r="M119" i="17"/>
  <c r="M119" i="23"/>
  <c r="G10" i="9"/>
  <c r="G9" i="9" s="1"/>
  <c r="G8" i="9" s="1"/>
  <c r="M119" i="18"/>
  <c r="M119" i="21"/>
  <c r="M119" i="24"/>
  <c r="M119" i="19"/>
  <c r="M119" i="22"/>
  <c r="A108" i="35"/>
  <c r="A107" i="35" s="1"/>
  <c r="A106" i="35" s="1"/>
  <c r="A108" i="51"/>
  <c r="A107" i="51" s="1"/>
  <c r="A106" i="51" s="1"/>
  <c r="A108" i="13"/>
  <c r="A107" i="13" s="1"/>
  <c r="A106" i="13" s="1"/>
  <c r="A110" i="58"/>
  <c r="A111" i="58" s="1"/>
  <c r="A112" i="58" s="1"/>
  <c r="A108" i="57"/>
  <c r="A107" i="57" s="1"/>
  <c r="A106" i="57" s="1"/>
  <c r="D110" i="38"/>
  <c r="D111" i="38" s="1"/>
  <c r="D112" i="38" s="1"/>
  <c r="D108" i="56"/>
  <c r="D107" i="56" s="1"/>
  <c r="D106" i="56" s="1"/>
  <c r="M119" i="20"/>
  <c r="A108" i="41"/>
  <c r="A107" i="41" s="1"/>
  <c r="A106" i="41" s="1"/>
  <c r="A108" i="32"/>
  <c r="A107" i="32" s="1"/>
  <c r="A106" i="32" s="1"/>
  <c r="D108" i="50"/>
  <c r="D107" i="50" s="1"/>
  <c r="D106" i="50" s="1"/>
  <c r="A108" i="10"/>
  <c r="A107" i="10" s="1"/>
  <c r="A106" i="10" s="1"/>
  <c r="L119" i="25"/>
  <c r="M119" i="25" s="1"/>
  <c r="L119" i="20"/>
  <c r="K119" i="16"/>
  <c r="M119" i="16" s="1"/>
  <c r="A122" i="23"/>
  <c r="A120" i="24"/>
  <c r="A118" i="22"/>
  <c r="P105" i="24"/>
  <c r="L120" i="24" s="1"/>
  <c r="A110" i="22"/>
  <c r="P105" i="25"/>
  <c r="L120" i="25" s="1"/>
  <c r="A121" i="16"/>
  <c r="A120" i="25"/>
  <c r="B119" i="21"/>
  <c r="A120" i="19"/>
  <c r="A119" i="23"/>
  <c r="A122" i="25"/>
  <c r="A119" i="25"/>
  <c r="A119" i="17"/>
  <c r="A122" i="19"/>
  <c r="A119" i="21"/>
  <c r="A120" i="18"/>
  <c r="B119" i="25"/>
  <c r="A121" i="18"/>
  <c r="B119" i="22"/>
  <c r="A122" i="18"/>
  <c r="A120" i="17"/>
  <c r="A119" i="19"/>
  <c r="A121" i="24"/>
  <c r="A122" i="24"/>
  <c r="K110" i="16"/>
  <c r="A120" i="23"/>
  <c r="A122" i="17"/>
  <c r="A120" i="16"/>
  <c r="N105" i="24"/>
  <c r="L118" i="24" s="1"/>
  <c r="A122" i="16"/>
  <c r="P105" i="17"/>
  <c r="N105" i="17"/>
  <c r="K110" i="18"/>
  <c r="K120" i="18" s="1"/>
  <c r="P105" i="21"/>
  <c r="K110" i="22"/>
  <c r="K120" i="22" s="1"/>
  <c r="B119" i="20"/>
  <c r="F105" i="16"/>
  <c r="K110" i="24"/>
  <c r="K120" i="24" s="1"/>
  <c r="A110" i="21"/>
  <c r="P105" i="23"/>
  <c r="N105" i="23"/>
  <c r="L118" i="23" s="1"/>
  <c r="P105" i="22"/>
  <c r="L120" i="22" s="1"/>
  <c r="K110" i="23"/>
  <c r="K120" i="23" s="1"/>
  <c r="B119" i="19"/>
  <c r="K110" i="21"/>
  <c r="K120" i="21" s="1"/>
  <c r="K110" i="25"/>
  <c r="K120" i="25" s="1"/>
  <c r="P105" i="19"/>
  <c r="A110" i="20"/>
  <c r="A119" i="20"/>
  <c r="D105" i="16"/>
  <c r="B119" i="16"/>
  <c r="K110" i="20"/>
  <c r="K120" i="20" s="1"/>
  <c r="A119" i="16"/>
  <c r="A119" i="24"/>
  <c r="A119" i="22"/>
  <c r="C119" i="22" s="1"/>
  <c r="A119" i="18"/>
  <c r="A121" i="25"/>
  <c r="A121" i="23"/>
  <c r="A121" i="19"/>
  <c r="A121" i="17"/>
  <c r="B119" i="18"/>
  <c r="P105" i="18"/>
  <c r="K110" i="19"/>
  <c r="K120" i="19" s="1"/>
  <c r="B119" i="23"/>
  <c r="K107" i="16"/>
  <c r="K110" i="17"/>
  <c r="K120" i="17" s="1"/>
  <c r="B119" i="24"/>
  <c r="B119" i="17"/>
  <c r="F105" i="25"/>
  <c r="A108" i="25"/>
  <c r="M105" i="25"/>
  <c r="K108" i="25"/>
  <c r="K118" i="25" s="1"/>
  <c r="M118" i="25" s="1"/>
  <c r="D105" i="25"/>
  <c r="F105" i="24"/>
  <c r="A108" i="24"/>
  <c r="K108" i="24"/>
  <c r="K118" i="24" s="1"/>
  <c r="D105" i="24"/>
  <c r="F105" i="23"/>
  <c r="A108" i="23"/>
  <c r="K108" i="23"/>
  <c r="K118" i="23" s="1"/>
  <c r="D105" i="23"/>
  <c r="A117" i="22"/>
  <c r="A106" i="22"/>
  <c r="F105" i="22"/>
  <c r="K108" i="22"/>
  <c r="K118" i="22" s="1"/>
  <c r="N105" i="22"/>
  <c r="L118" i="22" s="1"/>
  <c r="D105" i="22"/>
  <c r="F105" i="21"/>
  <c r="A108" i="21"/>
  <c r="K108" i="21"/>
  <c r="K118" i="21" s="1"/>
  <c r="N105" i="21"/>
  <c r="L118" i="21" s="1"/>
  <c r="D105" i="21"/>
  <c r="P105" i="20"/>
  <c r="L120" i="20" s="1"/>
  <c r="F105" i="20"/>
  <c r="A108" i="20"/>
  <c r="M105" i="20"/>
  <c r="K108" i="20"/>
  <c r="K118" i="20" s="1"/>
  <c r="M118" i="20" s="1"/>
  <c r="D105" i="20"/>
  <c r="F105" i="19"/>
  <c r="A108" i="19"/>
  <c r="K108" i="19"/>
  <c r="K118" i="19" s="1"/>
  <c r="N105" i="19"/>
  <c r="L118" i="19" s="1"/>
  <c r="D105" i="19"/>
  <c r="F105" i="18"/>
  <c r="A108" i="18"/>
  <c r="K108" i="18"/>
  <c r="K118" i="18" s="1"/>
  <c r="N105" i="18"/>
  <c r="L118" i="18" s="1"/>
  <c r="D105" i="18"/>
  <c r="F105" i="17"/>
  <c r="A108" i="17"/>
  <c r="K108" i="17"/>
  <c r="K118" i="17" s="1"/>
  <c r="D105" i="17"/>
  <c r="A108" i="12"/>
  <c r="A107" i="12" s="1"/>
  <c r="A106" i="12" s="1"/>
  <c r="A108" i="29"/>
  <c r="A107" i="29" s="1"/>
  <c r="A106" i="29" s="1"/>
  <c r="A110" i="49"/>
  <c r="A111" i="49" s="1"/>
  <c r="A112" i="49" s="1"/>
  <c r="A108" i="55"/>
  <c r="A107" i="55" s="1"/>
  <c r="A106" i="55" s="1"/>
  <c r="A108" i="48"/>
  <c r="A107" i="48" s="1"/>
  <c r="A106" i="48" s="1"/>
  <c r="A110" i="46"/>
  <c r="A111" i="46" s="1"/>
  <c r="A112" i="46" s="1"/>
  <c r="A108" i="16"/>
  <c r="D108" i="47"/>
  <c r="D107" i="47" s="1"/>
  <c r="D106" i="47" s="1"/>
  <c r="D110" i="12"/>
  <c r="D111" i="12" s="1"/>
  <c r="D112" i="12" s="1"/>
  <c r="D108" i="36"/>
  <c r="D107" i="36" s="1"/>
  <c r="D106" i="36" s="1"/>
  <c r="D110" i="34"/>
  <c r="D111" i="34" s="1"/>
  <c r="D112" i="34" s="1"/>
  <c r="D110" i="41"/>
  <c r="D111" i="41" s="1"/>
  <c r="D112" i="41" s="1"/>
  <c r="D110" i="40"/>
  <c r="D111" i="40" s="1"/>
  <c r="D112" i="40" s="1"/>
  <c r="X25" i="9"/>
  <c r="D108" i="59"/>
  <c r="D107" i="59" s="1"/>
  <c r="D106" i="59" s="1"/>
  <c r="D110" i="43"/>
  <c r="D111" i="43" s="1"/>
  <c r="D112" i="43" s="1"/>
  <c r="D110" i="37"/>
  <c r="D111" i="37" s="1"/>
  <c r="D112" i="37" s="1"/>
  <c r="D110" i="44"/>
  <c r="D111" i="44" s="1"/>
  <c r="D112" i="44" s="1"/>
  <c r="D110" i="31"/>
  <c r="D111" i="31" s="1"/>
  <c r="D112" i="31" s="1"/>
  <c r="D108" i="53"/>
  <c r="D107" i="53" s="1"/>
  <c r="D106" i="53" s="1"/>
  <c r="D110" i="33"/>
  <c r="D111" i="33" s="1"/>
  <c r="D112" i="33" s="1"/>
  <c r="A108" i="59"/>
  <c r="A107" i="59" s="1"/>
  <c r="A106" i="59" s="1"/>
  <c r="A108" i="56"/>
  <c r="A107" i="56" s="1"/>
  <c r="A106" i="56" s="1"/>
  <c r="A108" i="53"/>
  <c r="A107" i="53" s="1"/>
  <c r="A106" i="53" s="1"/>
  <c r="A108" i="50"/>
  <c r="A107" i="50" s="1"/>
  <c r="A106" i="50" s="1"/>
  <c r="A108" i="47"/>
  <c r="A107" i="47" s="1"/>
  <c r="A106" i="47" s="1"/>
  <c r="D110" i="57"/>
  <c r="D111" i="57" s="1"/>
  <c r="D112" i="57" s="1"/>
  <c r="D110" i="54"/>
  <c r="D111" i="54" s="1"/>
  <c r="D112" i="54" s="1"/>
  <c r="D110" i="48"/>
  <c r="D111" i="48" s="1"/>
  <c r="D112" i="48" s="1"/>
  <c r="D110" i="51"/>
  <c r="D111" i="51" s="1"/>
  <c r="D112" i="51" s="1"/>
  <c r="D108" i="46"/>
  <c r="D107" i="46" s="1"/>
  <c r="D106" i="46" s="1"/>
  <c r="D108" i="58"/>
  <c r="D107" i="58" s="1"/>
  <c r="D106" i="58" s="1"/>
  <c r="D108" i="55"/>
  <c r="D107" i="55" s="1"/>
  <c r="D106" i="55" s="1"/>
  <c r="D108" i="52"/>
  <c r="D107" i="52" s="1"/>
  <c r="D106" i="52" s="1"/>
  <c r="D108" i="49"/>
  <c r="D107" i="49" s="1"/>
  <c r="D106" i="49" s="1"/>
  <c r="D108" i="45"/>
  <c r="D107" i="45" s="1"/>
  <c r="D106" i="45" s="1"/>
  <c r="D108" i="42"/>
  <c r="D107" i="42" s="1"/>
  <c r="D106" i="42" s="1"/>
  <c r="D108" i="39"/>
  <c r="D107" i="39" s="1"/>
  <c r="D106" i="39" s="1"/>
  <c r="D108" i="32"/>
  <c r="D107" i="32" s="1"/>
  <c r="D106" i="32" s="1"/>
  <c r="D108" i="30"/>
  <c r="D107" i="30" s="1"/>
  <c r="D106" i="30" s="1"/>
  <c r="D108" i="29"/>
  <c r="D107" i="29" s="1"/>
  <c r="D106" i="29" s="1"/>
  <c r="D108" i="28"/>
  <c r="D107" i="28" s="1"/>
  <c r="D106" i="28" s="1"/>
  <c r="D108" i="27"/>
  <c r="D107" i="27" s="1"/>
  <c r="D106" i="27" s="1"/>
  <c r="D108" i="26"/>
  <c r="D107" i="26" s="1"/>
  <c r="D106" i="26" s="1"/>
  <c r="D108" i="15"/>
  <c r="D107" i="15" s="1"/>
  <c r="D106" i="15" s="1"/>
  <c r="D108" i="14"/>
  <c r="D107" i="14" s="1"/>
  <c r="D106" i="14" s="1"/>
  <c r="D108" i="13"/>
  <c r="D107" i="13" s="1"/>
  <c r="D106" i="13" s="1"/>
  <c r="D110" i="10"/>
  <c r="D111" i="10" s="1"/>
  <c r="D112" i="10" s="1"/>
  <c r="A110" i="33"/>
  <c r="A111" i="33" s="1"/>
  <c r="A112" i="33" s="1"/>
  <c r="A110" i="30"/>
  <c r="A111" i="30" s="1"/>
  <c r="A112" i="30" s="1"/>
  <c r="A110" i="27"/>
  <c r="A111" i="27" s="1"/>
  <c r="A112" i="27" s="1"/>
  <c r="A110" i="43"/>
  <c r="A111" i="43" s="1"/>
  <c r="A112" i="43" s="1"/>
  <c r="A110" i="40"/>
  <c r="A111" i="40" s="1"/>
  <c r="A112" i="40" s="1"/>
  <c r="A110" i="37"/>
  <c r="A111" i="37" s="1"/>
  <c r="A112" i="37" s="1"/>
  <c r="A110" i="34"/>
  <c r="A111" i="34" s="1"/>
  <c r="A112" i="34" s="1"/>
  <c r="A110" i="31"/>
  <c r="A111" i="31" s="1"/>
  <c r="A112" i="31" s="1"/>
  <c r="A110" i="28"/>
  <c r="A111" i="28" s="1"/>
  <c r="A112" i="28" s="1"/>
  <c r="A110" i="42"/>
  <c r="A111" i="42" s="1"/>
  <c r="A112" i="42" s="1"/>
  <c r="A110" i="45"/>
  <c r="A111" i="45" s="1"/>
  <c r="A112" i="45" s="1"/>
  <c r="A108" i="39"/>
  <c r="A107" i="39" s="1"/>
  <c r="A106" i="39" s="1"/>
  <c r="A108" i="36"/>
  <c r="A107" i="36" s="1"/>
  <c r="A106" i="36" s="1"/>
  <c r="A108" i="26"/>
  <c r="A107" i="26" s="1"/>
  <c r="A106" i="26" s="1"/>
  <c r="A108" i="14"/>
  <c r="A107" i="14" s="1"/>
  <c r="A106" i="14" s="1"/>
  <c r="A108" i="15"/>
  <c r="A107" i="15" s="1"/>
  <c r="A106" i="15" s="1"/>
  <c r="A15" i="9"/>
  <c r="X12" i="9"/>
  <c r="C24" i="9"/>
  <c r="C21" i="9"/>
  <c r="B24" i="9"/>
  <c r="B21" i="9"/>
  <c r="C12" i="9"/>
  <c r="B12" i="9"/>
  <c r="C9" i="9"/>
  <c r="B9" i="9"/>
  <c r="E100" i="12"/>
  <c r="E100" i="13"/>
  <c r="E100" i="14"/>
  <c r="E100" i="15"/>
  <c r="E100" i="26"/>
  <c r="E100" i="27"/>
  <c r="E100" i="28"/>
  <c r="E100" i="29"/>
  <c r="E100" i="30"/>
  <c r="E100" i="31"/>
  <c r="E100" i="32"/>
  <c r="E100" i="33"/>
  <c r="E100" i="34"/>
  <c r="E100" i="35"/>
  <c r="E100" i="36"/>
  <c r="E100" i="37"/>
  <c r="E100" i="38"/>
  <c r="E100" i="39"/>
  <c r="E100" i="40"/>
  <c r="E100" i="41"/>
  <c r="E100" i="42"/>
  <c r="E100" i="43"/>
  <c r="E100" i="44"/>
  <c r="E100" i="45"/>
  <c r="E101" i="46"/>
  <c r="E100" i="46"/>
  <c r="E99" i="46"/>
  <c r="E101" i="47"/>
  <c r="E100" i="47"/>
  <c r="E99" i="47"/>
  <c r="E101" i="48"/>
  <c r="E100" i="48"/>
  <c r="E99" i="48"/>
  <c r="E101" i="49"/>
  <c r="E100" i="49"/>
  <c r="E99" i="49"/>
  <c r="E101" i="50"/>
  <c r="E100" i="50"/>
  <c r="E99" i="50"/>
  <c r="E101" i="51"/>
  <c r="E100" i="51"/>
  <c r="E99" i="51"/>
  <c r="E101" i="52"/>
  <c r="E100" i="52"/>
  <c r="E99" i="52"/>
  <c r="E101" i="53"/>
  <c r="E100" i="53"/>
  <c r="E99" i="53"/>
  <c r="E101" i="54"/>
  <c r="E100" i="54"/>
  <c r="E99" i="54"/>
  <c r="E101" i="55"/>
  <c r="E100" i="55"/>
  <c r="E99" i="55"/>
  <c r="E101" i="56"/>
  <c r="E100" i="56"/>
  <c r="E99" i="56"/>
  <c r="E101" i="57"/>
  <c r="E100" i="57"/>
  <c r="E99" i="57"/>
  <c r="E101" i="58"/>
  <c r="E100" i="58"/>
  <c r="E99" i="58"/>
  <c r="E101" i="59"/>
  <c r="E100" i="59"/>
  <c r="E99" i="59"/>
  <c r="E100" i="11"/>
  <c r="C31" i="9"/>
  <c r="D31" i="9"/>
  <c r="E100" i="10"/>
  <c r="Y22" i="9"/>
  <c r="Y23" i="9"/>
  <c r="Y21" i="9"/>
  <c r="C119" i="24" l="1"/>
  <c r="C119" i="16"/>
  <c r="M120" i="24"/>
  <c r="M118" i="23"/>
  <c r="M118" i="18"/>
  <c r="M118" i="21"/>
  <c r="M118" i="22"/>
  <c r="C119" i="23"/>
  <c r="C119" i="20"/>
  <c r="C119" i="17"/>
  <c r="C119" i="25"/>
  <c r="M120" i="22"/>
  <c r="M120" i="25"/>
  <c r="C119" i="19"/>
  <c r="C119" i="18"/>
  <c r="M118" i="19"/>
  <c r="M118" i="24"/>
  <c r="M120" i="20"/>
  <c r="C119" i="21"/>
  <c r="Q105" i="21"/>
  <c r="R105" i="21" s="1"/>
  <c r="L120" i="21"/>
  <c r="M120" i="21" s="1"/>
  <c r="M105" i="17"/>
  <c r="L117" i="17" s="1"/>
  <c r="L118" i="17"/>
  <c r="M118" i="17" s="1"/>
  <c r="Q105" i="19"/>
  <c r="R105" i="19" s="1"/>
  <c r="L120" i="19"/>
  <c r="M120" i="19" s="1"/>
  <c r="Q105" i="17"/>
  <c r="R105" i="17" s="1"/>
  <c r="L120" i="17"/>
  <c r="M120" i="17" s="1"/>
  <c r="Q105" i="18"/>
  <c r="L121" i="18" s="1"/>
  <c r="L120" i="18"/>
  <c r="M120" i="18" s="1"/>
  <c r="K111" i="16"/>
  <c r="K112" i="16" s="1"/>
  <c r="K120" i="16"/>
  <c r="Q105" i="23"/>
  <c r="L121" i="23" s="1"/>
  <c r="L120" i="23"/>
  <c r="M120" i="23" s="1"/>
  <c r="Q105" i="25"/>
  <c r="R105" i="25" s="1"/>
  <c r="L122" i="25" s="1"/>
  <c r="Q105" i="24"/>
  <c r="R105" i="24" s="1"/>
  <c r="A120" i="22"/>
  <c r="A111" i="22"/>
  <c r="M105" i="24"/>
  <c r="B118" i="20"/>
  <c r="B118" i="22"/>
  <c r="C118" i="22" s="1"/>
  <c r="A111" i="20"/>
  <c r="A120" i="20"/>
  <c r="B118" i="25"/>
  <c r="K107" i="18"/>
  <c r="L117" i="20"/>
  <c r="K107" i="22"/>
  <c r="K107" i="23"/>
  <c r="K111" i="19"/>
  <c r="A107" i="18"/>
  <c r="A117" i="18" s="1"/>
  <c r="A118" i="18"/>
  <c r="A107" i="20"/>
  <c r="A117" i="20" s="1"/>
  <c r="A118" i="20"/>
  <c r="C118" i="20" s="1"/>
  <c r="B120" i="22"/>
  <c r="M105" i="23"/>
  <c r="L105" i="23" s="1"/>
  <c r="L117" i="25"/>
  <c r="K111" i="23"/>
  <c r="K111" i="22"/>
  <c r="B120" i="18"/>
  <c r="C120" i="18" s="1"/>
  <c r="B120" i="20"/>
  <c r="A107" i="23"/>
  <c r="A118" i="23"/>
  <c r="A107" i="25"/>
  <c r="A118" i="25"/>
  <c r="K111" i="20"/>
  <c r="K111" i="18"/>
  <c r="B120" i="25"/>
  <c r="C120" i="25" s="1"/>
  <c r="K106" i="16"/>
  <c r="K117" i="16"/>
  <c r="K111" i="24"/>
  <c r="B118" i="17"/>
  <c r="K111" i="25"/>
  <c r="B118" i="21"/>
  <c r="K107" i="17"/>
  <c r="A107" i="19"/>
  <c r="A106" i="19" s="1"/>
  <c r="A118" i="19"/>
  <c r="A111" i="21"/>
  <c r="A120" i="21"/>
  <c r="B120" i="23"/>
  <c r="C120" i="23" s="1"/>
  <c r="C105" i="16"/>
  <c r="B118" i="16"/>
  <c r="B118" i="19"/>
  <c r="B120" i="16"/>
  <c r="G105" i="16"/>
  <c r="B118" i="24"/>
  <c r="K111" i="17"/>
  <c r="K107" i="19"/>
  <c r="K107" i="21"/>
  <c r="K107" i="24"/>
  <c r="A107" i="17"/>
  <c r="A118" i="17"/>
  <c r="A107" i="21"/>
  <c r="A106" i="21" s="1"/>
  <c r="A118" i="21"/>
  <c r="A107" i="16"/>
  <c r="A118" i="16"/>
  <c r="B120" i="17"/>
  <c r="C120" i="17" s="1"/>
  <c r="B120" i="19"/>
  <c r="C120" i="19" s="1"/>
  <c r="B120" i="21"/>
  <c r="A107" i="24"/>
  <c r="A118" i="24"/>
  <c r="C118" i="24" s="1"/>
  <c r="K111" i="21"/>
  <c r="B120" i="24"/>
  <c r="C120" i="24" s="1"/>
  <c r="B118" i="18"/>
  <c r="Q105" i="22"/>
  <c r="R105" i="22" s="1"/>
  <c r="K107" i="20"/>
  <c r="B118" i="23"/>
  <c r="K107" i="25"/>
  <c r="G105" i="25"/>
  <c r="C105" i="25"/>
  <c r="L105" i="25"/>
  <c r="G105" i="24"/>
  <c r="C105" i="24"/>
  <c r="G105" i="23"/>
  <c r="C105" i="23"/>
  <c r="A116" i="22"/>
  <c r="C105" i="22"/>
  <c r="M105" i="22"/>
  <c r="G105" i="22"/>
  <c r="C105" i="21"/>
  <c r="M105" i="21"/>
  <c r="G105" i="21"/>
  <c r="L105" i="20"/>
  <c r="G105" i="20"/>
  <c r="Q105" i="20"/>
  <c r="C105" i="20"/>
  <c r="G105" i="19"/>
  <c r="C105" i="19"/>
  <c r="M105" i="19"/>
  <c r="G105" i="18"/>
  <c r="C105" i="18"/>
  <c r="M105" i="18"/>
  <c r="G105" i="17"/>
  <c r="C105" i="17"/>
  <c r="X11" i="9"/>
  <c r="X26" i="9"/>
  <c r="X14" i="9"/>
  <c r="C118" i="19" l="1"/>
  <c r="C118" i="25"/>
  <c r="C118" i="18"/>
  <c r="C118" i="16"/>
  <c r="R105" i="18"/>
  <c r="C118" i="23"/>
  <c r="C120" i="22"/>
  <c r="C117" i="20"/>
  <c r="C120" i="16"/>
  <c r="C118" i="17"/>
  <c r="C118" i="21"/>
  <c r="C120" i="21"/>
  <c r="C120" i="20"/>
  <c r="L105" i="17"/>
  <c r="L116" i="17" s="1"/>
  <c r="L121" i="17"/>
  <c r="R105" i="23"/>
  <c r="L122" i="23" s="1"/>
  <c r="L121" i="21"/>
  <c r="K121" i="16"/>
  <c r="L121" i="19"/>
  <c r="L121" i="25"/>
  <c r="A106" i="20"/>
  <c r="A116" i="20" s="1"/>
  <c r="A112" i="22"/>
  <c r="A122" i="22" s="1"/>
  <c r="L121" i="24"/>
  <c r="L122" i="24"/>
  <c r="K122" i="16"/>
  <c r="A121" i="22"/>
  <c r="A117" i="19"/>
  <c r="A117" i="21"/>
  <c r="L117" i="24"/>
  <c r="A117" i="23"/>
  <c r="L105" i="24"/>
  <c r="A106" i="23"/>
  <c r="A116" i="23" s="1"/>
  <c r="L117" i="22"/>
  <c r="K106" i="20"/>
  <c r="K117" i="20"/>
  <c r="M117" i="20" s="1"/>
  <c r="K106" i="21"/>
  <c r="K117" i="21"/>
  <c r="K106" i="17"/>
  <c r="K117" i="17"/>
  <c r="M117" i="17" s="1"/>
  <c r="K106" i="22"/>
  <c r="K117" i="22"/>
  <c r="B117" i="17"/>
  <c r="L122" i="18"/>
  <c r="B117" i="23"/>
  <c r="B121" i="25"/>
  <c r="C121" i="25" s="1"/>
  <c r="L121" i="22"/>
  <c r="A117" i="17"/>
  <c r="L117" i="18"/>
  <c r="B121" i="18"/>
  <c r="C121" i="18" s="1"/>
  <c r="B117" i="19"/>
  <c r="B117" i="22"/>
  <c r="C117" i="22" s="1"/>
  <c r="L116" i="25"/>
  <c r="A106" i="16"/>
  <c r="A117" i="16"/>
  <c r="K116" i="16"/>
  <c r="K112" i="20"/>
  <c r="K121" i="20"/>
  <c r="K112" i="22"/>
  <c r="K121" i="22"/>
  <c r="L117" i="23"/>
  <c r="A106" i="17"/>
  <c r="A116" i="17" s="1"/>
  <c r="B117" i="18"/>
  <c r="C117" i="18" s="1"/>
  <c r="L122" i="19"/>
  <c r="B121" i="23"/>
  <c r="C121" i="23" s="1"/>
  <c r="B117" i="24"/>
  <c r="K106" i="18"/>
  <c r="K117" i="18"/>
  <c r="L121" i="20"/>
  <c r="A112" i="21"/>
  <c r="A121" i="21"/>
  <c r="K106" i="23"/>
  <c r="K117" i="23"/>
  <c r="A112" i="20"/>
  <c r="A121" i="20"/>
  <c r="K106" i="25"/>
  <c r="K117" i="25"/>
  <c r="M117" i="25" s="1"/>
  <c r="B121" i="24"/>
  <c r="C121" i="24" s="1"/>
  <c r="K112" i="25"/>
  <c r="K121" i="25"/>
  <c r="B121" i="22"/>
  <c r="B117" i="25"/>
  <c r="K112" i="17"/>
  <c r="K121" i="17"/>
  <c r="L116" i="23"/>
  <c r="K106" i="24"/>
  <c r="K117" i="24"/>
  <c r="M117" i="24" s="1"/>
  <c r="A106" i="25"/>
  <c r="B121" i="16"/>
  <c r="C121" i="16" s="1"/>
  <c r="H105" i="16"/>
  <c r="K112" i="24"/>
  <c r="K121" i="24"/>
  <c r="L117" i="21"/>
  <c r="A106" i="24"/>
  <c r="L122" i="21"/>
  <c r="K106" i="19"/>
  <c r="K117" i="19"/>
  <c r="K112" i="19"/>
  <c r="K121" i="19"/>
  <c r="M121" i="19" s="1"/>
  <c r="B121" i="19"/>
  <c r="C121" i="19" s="1"/>
  <c r="K112" i="21"/>
  <c r="K121" i="21"/>
  <c r="B121" i="20"/>
  <c r="A117" i="25"/>
  <c r="B105" i="16"/>
  <c r="B116" i="16" s="1"/>
  <c r="B117" i="16"/>
  <c r="A106" i="18"/>
  <c r="A116" i="18" s="1"/>
  <c r="A117" i="24"/>
  <c r="K112" i="18"/>
  <c r="K121" i="18"/>
  <c r="M121" i="18" s="1"/>
  <c r="K112" i="23"/>
  <c r="K121" i="23"/>
  <c r="M121" i="23" s="1"/>
  <c r="B117" i="20"/>
  <c r="L116" i="20"/>
  <c r="B121" i="21"/>
  <c r="B117" i="21"/>
  <c r="L122" i="22"/>
  <c r="B121" i="17"/>
  <c r="C121" i="17" s="1"/>
  <c r="L122" i="17"/>
  <c r="L117" i="19"/>
  <c r="B105" i="25"/>
  <c r="B116" i="25" s="1"/>
  <c r="H105" i="25"/>
  <c r="H105" i="24"/>
  <c r="B105" i="24"/>
  <c r="B116" i="24" s="1"/>
  <c r="B105" i="23"/>
  <c r="B116" i="23" s="1"/>
  <c r="H105" i="23"/>
  <c r="B105" i="22"/>
  <c r="B116" i="22" s="1"/>
  <c r="C116" i="22" s="1"/>
  <c r="H105" i="22"/>
  <c r="L105" i="22"/>
  <c r="H105" i="21"/>
  <c r="A116" i="21"/>
  <c r="L105" i="21"/>
  <c r="B105" i="21"/>
  <c r="B116" i="21" s="1"/>
  <c r="H105" i="20"/>
  <c r="B105" i="20"/>
  <c r="B116" i="20" s="1"/>
  <c r="R105" i="20"/>
  <c r="H105" i="19"/>
  <c r="L105" i="19"/>
  <c r="A116" i="19"/>
  <c r="B105" i="19"/>
  <c r="B116" i="19" s="1"/>
  <c r="H105" i="18"/>
  <c r="B105" i="18"/>
  <c r="B116" i="18" s="1"/>
  <c r="L105" i="18"/>
  <c r="H105" i="17"/>
  <c r="B105" i="17"/>
  <c r="B116" i="17" s="1"/>
  <c r="X10" i="9"/>
  <c r="X15" i="9"/>
  <c r="X27" i="9"/>
  <c r="Y26" i="9"/>
  <c r="Y24" i="9"/>
  <c r="Y27" i="9"/>
  <c r="Y25" i="9"/>
  <c r="C116" i="19" l="1"/>
  <c r="M14" i="9"/>
  <c r="M13" i="9"/>
  <c r="M11" i="9"/>
  <c r="M12" i="9"/>
  <c r="M9" i="9"/>
  <c r="M10" i="9"/>
  <c r="M8" i="9"/>
  <c r="M121" i="17"/>
  <c r="M121" i="20"/>
  <c r="M121" i="25"/>
  <c r="J8" i="9"/>
  <c r="C117" i="21"/>
  <c r="C121" i="20"/>
  <c r="C121" i="22"/>
  <c r="C117" i="24"/>
  <c r="C117" i="17"/>
  <c r="C116" i="21"/>
  <c r="C121" i="21"/>
  <c r="K9" i="9"/>
  <c r="J9" i="9"/>
  <c r="L9" i="9"/>
  <c r="I9" i="9"/>
  <c r="J10" i="9"/>
  <c r="K10" i="9"/>
  <c r="L10" i="9"/>
  <c r="I10" i="9"/>
  <c r="J11" i="9"/>
  <c r="K11" i="9"/>
  <c r="L11" i="9"/>
  <c r="I11" i="9"/>
  <c r="K8" i="9"/>
  <c r="L8" i="9"/>
  <c r="I8" i="9"/>
  <c r="K12" i="9"/>
  <c r="J12" i="9"/>
  <c r="L12" i="9"/>
  <c r="I12" i="9"/>
  <c r="K13" i="9"/>
  <c r="J13" i="9"/>
  <c r="L13" i="9"/>
  <c r="I13" i="9"/>
  <c r="C116" i="17"/>
  <c r="M117" i="21"/>
  <c r="C117" i="19"/>
  <c r="M117" i="23"/>
  <c r="M121" i="22"/>
  <c r="C116" i="23"/>
  <c r="C117" i="25"/>
  <c r="M121" i="24"/>
  <c r="M117" i="18"/>
  <c r="C116" i="20"/>
  <c r="C117" i="16"/>
  <c r="C117" i="23"/>
  <c r="M117" i="19"/>
  <c r="C116" i="18"/>
  <c r="M121" i="21"/>
  <c r="M117" i="22"/>
  <c r="L116" i="24"/>
  <c r="A116" i="25"/>
  <c r="C116" i="25" s="1"/>
  <c r="L116" i="21"/>
  <c r="K116" i="23"/>
  <c r="M116" i="23" s="1"/>
  <c r="K122" i="23"/>
  <c r="M122" i="23" s="1"/>
  <c r="K122" i="19"/>
  <c r="M122" i="19" s="1"/>
  <c r="K122" i="20"/>
  <c r="I105" i="16"/>
  <c r="B122" i="16"/>
  <c r="C122" i="16" s="1"/>
  <c r="A116" i="24"/>
  <c r="C116" i="24" s="1"/>
  <c r="A122" i="20"/>
  <c r="C122" i="20" s="1"/>
  <c r="K116" i="17"/>
  <c r="M116" i="17" s="1"/>
  <c r="L116" i="18"/>
  <c r="K122" i="25"/>
  <c r="M122" i="25" s="1"/>
  <c r="A116" i="16"/>
  <c r="K122" i="21"/>
  <c r="M122" i="21" s="1"/>
  <c r="K116" i="21"/>
  <c r="L116" i="19"/>
  <c r="B122" i="18"/>
  <c r="C122" i="18" s="1"/>
  <c r="B122" i="20"/>
  <c r="K116" i="22"/>
  <c r="K122" i="17"/>
  <c r="M122" i="17" s="1"/>
  <c r="B122" i="23"/>
  <c r="C122" i="23" s="1"/>
  <c r="K122" i="18"/>
  <c r="M122" i="18" s="1"/>
  <c r="K116" i="19"/>
  <c r="M116" i="19" s="1"/>
  <c r="K116" i="24"/>
  <c r="K122" i="22"/>
  <c r="M122" i="22" s="1"/>
  <c r="K116" i="25"/>
  <c r="M116" i="25" s="1"/>
  <c r="B122" i="17"/>
  <c r="C122" i="17" s="1"/>
  <c r="B122" i="19"/>
  <c r="C122" i="19" s="1"/>
  <c r="B122" i="21"/>
  <c r="A122" i="21"/>
  <c r="K116" i="20"/>
  <c r="M116" i="20" s="1"/>
  <c r="L122" i="20"/>
  <c r="L116" i="22"/>
  <c r="B122" i="22"/>
  <c r="C122" i="22" s="1"/>
  <c r="B122" i="24"/>
  <c r="C122" i="24" s="1"/>
  <c r="K116" i="18"/>
  <c r="M116" i="18" s="1"/>
  <c r="K122" i="24"/>
  <c r="M122" i="24" s="1"/>
  <c r="B122" i="25"/>
  <c r="C122" i="25" s="1"/>
  <c r="I105" i="25"/>
  <c r="I105" i="24"/>
  <c r="I105" i="23"/>
  <c r="I105" i="22"/>
  <c r="I105" i="21"/>
  <c r="I105" i="19"/>
  <c r="I105" i="18"/>
  <c r="I105" i="17"/>
  <c r="X16" i="9"/>
  <c r="K14" i="9"/>
  <c r="L14" i="9"/>
  <c r="I14" i="9"/>
  <c r="J14" i="9"/>
  <c r="H13" i="9" l="1"/>
  <c r="H14" i="9"/>
  <c r="H8" i="9"/>
  <c r="H9" i="9"/>
  <c r="H10" i="9"/>
  <c r="H12" i="9"/>
  <c r="H11" i="9"/>
  <c r="C116" i="16"/>
  <c r="N8" i="9"/>
  <c r="M116" i="21"/>
  <c r="M116" i="24"/>
  <c r="M116" i="22"/>
  <c r="C122" i="21"/>
  <c r="M122" i="20"/>
  <c r="N10" i="9"/>
  <c r="N12" i="9"/>
  <c r="N11" i="9"/>
  <c r="N9" i="9"/>
  <c r="N13" i="9"/>
  <c r="N14" i="9"/>
  <c r="P105" i="16" l="1"/>
  <c r="L120" i="16" s="1"/>
  <c r="M120" i="16" s="1"/>
  <c r="N105" i="16"/>
  <c r="L118" i="16" s="1"/>
  <c r="M118" i="16" s="1"/>
  <c r="M105" i="16" l="1"/>
  <c r="Q105" i="16"/>
  <c r="L121" i="16" l="1"/>
  <c r="M121" i="16" s="1"/>
  <c r="L117" i="16"/>
  <c r="M117" i="16" s="1"/>
  <c r="R105" i="16"/>
  <c r="L105" i="16"/>
  <c r="L116" i="16" l="1"/>
  <c r="M116" i="16" s="1"/>
  <c r="L122" i="16"/>
  <c r="M122" i="16" s="1"/>
  <c r="E100" i="19" l="1"/>
  <c r="E100" i="24"/>
  <c r="E99" i="35"/>
  <c r="E99" i="11"/>
  <c r="E99" i="32"/>
  <c r="E99" i="31"/>
  <c r="E99" i="13"/>
  <c r="E99" i="12"/>
  <c r="E99" i="34"/>
  <c r="E99" i="30"/>
  <c r="E99" i="27"/>
  <c r="E99" i="29"/>
  <c r="E99" i="28"/>
  <c r="E99" i="33"/>
  <c r="E99" i="44"/>
  <c r="E99" i="39"/>
  <c r="E99" i="42"/>
  <c r="E99" i="40"/>
  <c r="E99" i="41"/>
  <c r="E99" i="43"/>
  <c r="E99" i="37"/>
  <c r="E99" i="45"/>
  <c r="E100" i="16"/>
  <c r="E100" i="17"/>
  <c r="E99" i="20"/>
  <c r="E100" i="22"/>
  <c r="E99" i="22"/>
  <c r="E100" i="21"/>
  <c r="E99" i="16"/>
  <c r="E100" i="23"/>
  <c r="E99" i="19"/>
  <c r="E99" i="24"/>
  <c r="E99" i="23"/>
  <c r="E99" i="21"/>
  <c r="E100" i="25"/>
  <c r="E99" i="10"/>
  <c r="E99" i="14"/>
  <c r="C33" i="9"/>
  <c r="C32" i="9"/>
  <c r="D33" i="9"/>
  <c r="E99" i="25" l="1"/>
  <c r="E99" i="18"/>
  <c r="E100" i="18"/>
  <c r="E100" i="20"/>
  <c r="E99" i="17"/>
  <c r="E101" i="12"/>
  <c r="E101" i="13"/>
  <c r="E102" i="11"/>
  <c r="B105" i="11" s="1"/>
  <c r="E101" i="31"/>
  <c r="E102" i="48"/>
  <c r="E99" i="38"/>
  <c r="E99" i="36"/>
  <c r="E99" i="26"/>
  <c r="E99" i="15"/>
  <c r="E102" i="46"/>
  <c r="E102" i="55"/>
  <c r="E102" i="51"/>
  <c r="E102" i="56"/>
  <c r="E101" i="27"/>
  <c r="E101" i="35"/>
  <c r="E101" i="42"/>
  <c r="E101" i="32"/>
  <c r="E101" i="39"/>
  <c r="E101" i="28"/>
  <c r="E101" i="34"/>
  <c r="E101" i="36"/>
  <c r="E101" i="29"/>
  <c r="E101" i="30"/>
  <c r="E101" i="45"/>
  <c r="E101" i="40"/>
  <c r="E101" i="43"/>
  <c r="E101" i="37"/>
  <c r="E101" i="38"/>
  <c r="E101" i="44"/>
  <c r="E101" i="17"/>
  <c r="E101" i="20"/>
  <c r="E101" i="18"/>
  <c r="E101" i="19"/>
  <c r="E101" i="25"/>
  <c r="E101" i="21"/>
  <c r="E101" i="22"/>
  <c r="E101" i="15"/>
  <c r="E101" i="10"/>
  <c r="E101" i="14"/>
  <c r="D32" i="9"/>
  <c r="E105" i="11" l="1"/>
  <c r="E102" i="20"/>
  <c r="K105" i="20" s="1"/>
  <c r="E101" i="23"/>
  <c r="E101" i="24"/>
  <c r="E101" i="16"/>
  <c r="E102" i="16"/>
  <c r="K105" i="16" s="1"/>
  <c r="E102" i="22"/>
  <c r="E102" i="13"/>
  <c r="B105" i="13" s="1"/>
  <c r="E102" i="12"/>
  <c r="B105" i="12" s="1"/>
  <c r="E105" i="56"/>
  <c r="B105" i="56"/>
  <c r="E105" i="55"/>
  <c r="B105" i="55"/>
  <c r="E105" i="51"/>
  <c r="B105" i="51"/>
  <c r="E105" i="48"/>
  <c r="B105" i="48"/>
  <c r="B105" i="46"/>
  <c r="E105" i="46"/>
  <c r="E102" i="31"/>
  <c r="E101" i="11"/>
  <c r="E102" i="43"/>
  <c r="E102" i="42"/>
  <c r="E101" i="41"/>
  <c r="E102" i="40"/>
  <c r="E101" i="33"/>
  <c r="E102" i="57"/>
  <c r="E102" i="34"/>
  <c r="E102" i="35"/>
  <c r="E102" i="44"/>
  <c r="E102" i="39"/>
  <c r="E102" i="38"/>
  <c r="E102" i="10"/>
  <c r="B105" i="10" s="1"/>
  <c r="D34" i="9"/>
  <c r="C34" i="9"/>
  <c r="C35" i="9" l="1"/>
  <c r="E102" i="24"/>
  <c r="K105" i="24" s="1"/>
  <c r="D35" i="9"/>
  <c r="A105" i="20"/>
  <c r="A105" i="22"/>
  <c r="K105" i="22"/>
  <c r="A105" i="16"/>
  <c r="E105" i="13"/>
  <c r="E105" i="12"/>
  <c r="E102" i="18"/>
  <c r="E102" i="25"/>
  <c r="E102" i="21"/>
  <c r="E102" i="17"/>
  <c r="E102" i="19"/>
  <c r="E102" i="23"/>
  <c r="E105" i="57"/>
  <c r="B105" i="57"/>
  <c r="B105" i="44"/>
  <c r="E105" i="44"/>
  <c r="B105" i="43"/>
  <c r="E105" i="43"/>
  <c r="B105" i="42"/>
  <c r="E105" i="42"/>
  <c r="B105" i="40"/>
  <c r="E105" i="40"/>
  <c r="B105" i="39"/>
  <c r="E105" i="39"/>
  <c r="B105" i="38"/>
  <c r="E105" i="38"/>
  <c r="B105" i="35"/>
  <c r="E105" i="35"/>
  <c r="B105" i="34"/>
  <c r="E105" i="34"/>
  <c r="B105" i="31"/>
  <c r="E105" i="31"/>
  <c r="E105" i="10"/>
  <c r="E102" i="50"/>
  <c r="E102" i="54"/>
  <c r="E102" i="47"/>
  <c r="E102" i="59"/>
  <c r="E102" i="53"/>
  <c r="E102" i="58"/>
  <c r="E102" i="49"/>
  <c r="E102" i="52"/>
  <c r="E102" i="37"/>
  <c r="E102" i="27"/>
  <c r="E102" i="28"/>
  <c r="E102" i="26"/>
  <c r="E105" i="26" s="1"/>
  <c r="E102" i="36"/>
  <c r="E102" i="29"/>
  <c r="E102" i="41"/>
  <c r="E102" i="33"/>
  <c r="E102" i="45"/>
  <c r="E102" i="30"/>
  <c r="E102" i="32"/>
  <c r="E102" i="15"/>
  <c r="E102" i="14"/>
  <c r="A105" i="24" l="1"/>
  <c r="K105" i="25"/>
  <c r="A105" i="25"/>
  <c r="K105" i="23"/>
  <c r="A105" i="23"/>
  <c r="K105" i="21"/>
  <c r="A105" i="21"/>
  <c r="K105" i="19"/>
  <c r="A105" i="19"/>
  <c r="K105" i="18"/>
  <c r="A105" i="18"/>
  <c r="K105" i="17"/>
  <c r="A105" i="17"/>
  <c r="B105" i="26"/>
  <c r="E105" i="59"/>
  <c r="B105" i="59"/>
  <c r="E105" i="58"/>
  <c r="B105" i="58"/>
  <c r="B105" i="54"/>
  <c r="E105" i="54"/>
  <c r="E105" i="53"/>
  <c r="B105" i="53"/>
  <c r="E105" i="52"/>
  <c r="B105" i="52"/>
  <c r="E105" i="50"/>
  <c r="B105" i="50"/>
  <c r="E105" i="49"/>
  <c r="B105" i="49"/>
  <c r="E105" i="47"/>
  <c r="B105" i="47"/>
  <c r="B105" i="45"/>
  <c r="E105" i="45"/>
  <c r="B105" i="41"/>
  <c r="E105" i="41"/>
  <c r="B105" i="37"/>
  <c r="E105" i="37"/>
  <c r="B105" i="36"/>
  <c r="E105" i="36"/>
  <c r="B105" i="33"/>
  <c r="E105" i="33"/>
  <c r="B105" i="32"/>
  <c r="E105" i="32"/>
  <c r="B105" i="30"/>
  <c r="E105" i="30"/>
  <c r="B105" i="29"/>
  <c r="E105" i="29"/>
  <c r="B105" i="28"/>
  <c r="E105" i="28"/>
  <c r="B105" i="27"/>
  <c r="E105" i="27"/>
  <c r="B105" i="15"/>
  <c r="E105" i="15"/>
  <c r="B105" i="14"/>
  <c r="E105" i="14"/>
  <c r="A1" i="3" l="1"/>
  <c r="E22" i="3"/>
  <c r="E23" i="3"/>
  <c r="E7" i="3"/>
  <c r="E8" i="3"/>
  <c r="E9" i="3" s="1"/>
  <c r="E94" i="3" s="1"/>
  <c r="E13" i="3"/>
  <c r="G13" i="3" s="1"/>
  <c r="E14" i="3"/>
  <c r="G14" i="3" s="1"/>
  <c r="E16" i="3"/>
  <c r="E17" i="3"/>
  <c r="E18" i="3"/>
  <c r="G18" i="3" s="1"/>
  <c r="D20" i="3"/>
  <c r="E20" i="3" s="1"/>
  <c r="E25" i="3"/>
  <c r="G25" i="3" s="1"/>
  <c r="E27" i="3"/>
  <c r="G27" i="3" s="1"/>
  <c r="H27" i="3" s="1"/>
  <c r="E28" i="3"/>
  <c r="E29" i="3"/>
  <c r="E30" i="3"/>
  <c r="G30" i="3" s="1"/>
  <c r="E31" i="3"/>
  <c r="G31" i="3" s="1"/>
  <c r="H31" i="3" s="1"/>
  <c r="E32" i="3"/>
  <c r="E33" i="3"/>
  <c r="G33" i="3" s="1"/>
  <c r="H33" i="3" s="1"/>
  <c r="E34" i="3"/>
  <c r="G34" i="3" s="1"/>
  <c r="E36" i="3"/>
  <c r="G36" i="3" s="1"/>
  <c r="H36" i="3" s="1"/>
  <c r="E37" i="3"/>
  <c r="E38" i="3"/>
  <c r="E39" i="3"/>
  <c r="G39" i="3" s="1"/>
  <c r="E40" i="3"/>
  <c r="G40" i="3" s="1"/>
  <c r="H40" i="3" s="1"/>
  <c r="E42" i="3"/>
  <c r="E44" i="3"/>
  <c r="E46" i="3"/>
  <c r="G46" i="3" s="1"/>
  <c r="E48" i="3"/>
  <c r="G48" i="3" s="1"/>
  <c r="H48" i="3" s="1"/>
  <c r="E50" i="3"/>
  <c r="E52" i="3"/>
  <c r="G52" i="3" s="1"/>
  <c r="H52" i="3" s="1"/>
  <c r="E54" i="3"/>
  <c r="G54" i="3" s="1"/>
  <c r="E56" i="3"/>
  <c r="G56" i="3" s="1"/>
  <c r="H56" i="3" s="1"/>
  <c r="E58" i="3"/>
  <c r="E59" i="3"/>
  <c r="E61" i="3"/>
  <c r="G61" i="3" s="1"/>
  <c r="E62" i="3"/>
  <c r="G62" i="3" s="1"/>
  <c r="H62" i="3" s="1"/>
  <c r="E64" i="3"/>
  <c r="E65" i="3"/>
  <c r="E66" i="3"/>
  <c r="G66" i="3" s="1"/>
  <c r="E68" i="3"/>
  <c r="G68" i="3" s="1"/>
  <c r="H68" i="3" s="1"/>
  <c r="E69" i="3"/>
  <c r="E70" i="3"/>
  <c r="G70" i="3" s="1"/>
  <c r="H70" i="3" s="1"/>
  <c r="E72" i="3"/>
  <c r="G72" i="3" s="1"/>
  <c r="E73" i="3"/>
  <c r="G73" i="3" s="1"/>
  <c r="H73" i="3" s="1"/>
  <c r="E74" i="3"/>
  <c r="E75" i="3"/>
  <c r="E76" i="3"/>
  <c r="G76" i="3" s="1"/>
  <c r="E81" i="3"/>
  <c r="G81" i="3" s="1"/>
  <c r="E82" i="3"/>
  <c r="E83" i="3"/>
  <c r="G83" i="3" s="1"/>
  <c r="H83" i="3" s="1"/>
  <c r="E84" i="3"/>
  <c r="G7" i="3"/>
  <c r="G8" i="3"/>
  <c r="H8" i="3" s="1"/>
  <c r="G17" i="3"/>
  <c r="G22" i="3"/>
  <c r="G23" i="3"/>
  <c r="H23" i="3" s="1"/>
  <c r="G28" i="3"/>
  <c r="H28" i="3" s="1"/>
  <c r="G29" i="3"/>
  <c r="H29" i="3" s="1"/>
  <c r="G32" i="3"/>
  <c r="H32" i="3" s="1"/>
  <c r="G37" i="3"/>
  <c r="H37" i="3" s="1"/>
  <c r="G38" i="3"/>
  <c r="H38" i="3" s="1"/>
  <c r="G42" i="3"/>
  <c r="H42" i="3" s="1"/>
  <c r="G44" i="3"/>
  <c r="H44" i="3" s="1"/>
  <c r="G50" i="3"/>
  <c r="H50" i="3" s="1"/>
  <c r="G58" i="3"/>
  <c r="G59" i="3"/>
  <c r="H59" i="3" s="1"/>
  <c r="G64" i="3"/>
  <c r="H64" i="3" s="1"/>
  <c r="G65" i="3"/>
  <c r="H65" i="3" s="1"/>
  <c r="G69" i="3"/>
  <c r="G74" i="3"/>
  <c r="H74" i="3" s="1"/>
  <c r="G75" i="3"/>
  <c r="H75" i="3" s="1"/>
  <c r="G82" i="3"/>
  <c r="H82" i="3" s="1"/>
  <c r="H58" i="3"/>
  <c r="H22" i="3"/>
  <c r="H7" i="3"/>
  <c r="H14" i="3" l="1"/>
  <c r="G9" i="3"/>
  <c r="H69" i="3"/>
  <c r="E85" i="3"/>
  <c r="G20" i="3"/>
  <c r="H20" i="3" s="1"/>
  <c r="G16" i="3"/>
  <c r="H16" i="3" s="1"/>
  <c r="H17" i="3"/>
  <c r="H81" i="3"/>
  <c r="G77" i="3"/>
  <c r="G78" i="3" s="1"/>
  <c r="E77" i="3"/>
  <c r="E78" i="3" s="1"/>
  <c r="G84" i="3"/>
  <c r="G85" i="3" s="1"/>
  <c r="H9" i="3"/>
  <c r="H13" i="3"/>
  <c r="H18" i="3"/>
  <c r="H25" i="3"/>
  <c r="H30" i="3"/>
  <c r="H34" i="3"/>
  <c r="H39" i="3"/>
  <c r="H46" i="3"/>
  <c r="H54" i="3"/>
  <c r="H61" i="3"/>
  <c r="H66" i="3"/>
  <c r="H72" i="3"/>
  <c r="H76" i="3"/>
  <c r="H85" i="3" l="1"/>
  <c r="H78" i="3"/>
  <c r="E90" i="3"/>
  <c r="E86" i="3"/>
  <c r="H77" i="3"/>
  <c r="G86" i="3"/>
  <c r="G87" i="3" s="1"/>
  <c r="H84" i="3"/>
  <c r="E96" i="3" l="1"/>
  <c r="E91" i="3"/>
  <c r="H86" i="3"/>
  <c r="E87" i="3"/>
  <c r="H87" i="3" s="1"/>
</calcChain>
</file>

<file path=xl/sharedStrings.xml><?xml version="1.0" encoding="utf-8"?>
<sst xmlns="http://schemas.openxmlformats.org/spreadsheetml/2006/main" count="7434" uniqueCount="416">
  <si>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</si>
  <si>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</si>
  <si>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</si>
  <si>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</si>
  <si>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</si>
  <si>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</si>
  <si>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</si>
  <si>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</si>
  <si>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</si>
  <si>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</si>
  <si>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Soybeans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</si>
  <si>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</si>
  <si>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</si>
  <si>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</si>
  <si>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</si>
  <si>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</si>
  <si>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</si>
  <si>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 xml:space="preserve">  HARVEST AIDS</t>
  </si>
  <si>
    <t>oz</t>
  </si>
  <si>
    <t>gal</t>
  </si>
  <si>
    <t xml:space="preserve">  FERTILIZERS</t>
  </si>
  <si>
    <t>cwt</t>
  </si>
  <si>
    <t>Potash (60% K2O)</t>
  </si>
  <si>
    <t xml:space="preserve">  FUNGICIDES</t>
  </si>
  <si>
    <t xml:space="preserve">  HERBICIDES</t>
  </si>
  <si>
    <t>Glyphosate 3lbs a.e</t>
  </si>
  <si>
    <t>pt</t>
  </si>
  <si>
    <t xml:space="preserve">  INSECTICIDES</t>
  </si>
  <si>
    <t>Karate Z</t>
  </si>
  <si>
    <t>lb</t>
  </si>
  <si>
    <t xml:space="preserve">  IRRIGATION SUPPLIES</t>
  </si>
  <si>
    <t>Roll-Out Pipe</t>
  </si>
  <si>
    <t>ft</t>
  </si>
  <si>
    <t xml:space="preserve">  SEED/PLANTS</t>
  </si>
  <si>
    <t xml:space="preserve">  CUSTOM LIME</t>
  </si>
  <si>
    <t>Lime (Spread)</t>
  </si>
  <si>
    <t>ton</t>
  </si>
  <si>
    <t xml:space="preserve">  OPERATOR LABOR      </t>
  </si>
  <si>
    <t>Tractors</t>
  </si>
  <si>
    <t>hour</t>
  </si>
  <si>
    <t xml:space="preserve">  IRRIGATE LABOR      </t>
  </si>
  <si>
    <t>Special Labor</t>
  </si>
  <si>
    <t>Implements</t>
  </si>
  <si>
    <t xml:space="preserve">  HAND LABOR          </t>
  </si>
  <si>
    <t>UNALLOCATED LABOR</t>
  </si>
  <si>
    <t xml:space="preserve">  DIESEL FUEL</t>
  </si>
  <si>
    <t>Roll-Out Pipe Irr.</t>
  </si>
  <si>
    <t xml:space="preserve">  REPAIR &amp; MAINTENANCE</t>
  </si>
  <si>
    <t>acre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</si>
  <si>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</si>
  <si>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</si>
  <si>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</si>
  <si>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</si>
  <si>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</si>
  <si>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</si>
  <si>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</si>
  <si>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Corn</t>
  </si>
  <si>
    <t>App by Air ( 3 gal)</t>
  </si>
  <si>
    <t>UAN (32% N)</t>
  </si>
  <si>
    <t>Clarity</t>
  </si>
  <si>
    <t>thous</t>
  </si>
  <si>
    <t xml:space="preserve">  CUSTOM FERTILIZE</t>
  </si>
  <si>
    <t>Custom Apply Fert</t>
  </si>
  <si>
    <t>Cotton, 12R-38" solid, conservation tillage,</t>
  </si>
  <si>
    <t>Cotton Lint</t>
  </si>
  <si>
    <t>Cotton Seed</t>
  </si>
  <si>
    <t>Thidiazuron 4lb</t>
  </si>
  <si>
    <t>Ethephon 6E</t>
  </si>
  <si>
    <t>Tribufos 6lb</t>
  </si>
  <si>
    <t xml:space="preserve">  GINNING</t>
  </si>
  <si>
    <t>Gin &amp; Haul</t>
  </si>
  <si>
    <t>Cotton Seed Trt.</t>
  </si>
  <si>
    <t>Gramonone SL 2.0</t>
  </si>
  <si>
    <t>Cotoran 4L</t>
  </si>
  <si>
    <t>Dual Magnum</t>
  </si>
  <si>
    <t>Caparol 4L</t>
  </si>
  <si>
    <t>MSMA 6.6</t>
  </si>
  <si>
    <t>Diuron 4L</t>
  </si>
  <si>
    <t>Acephate 90%</t>
  </si>
  <si>
    <t>Centric 40WG</t>
  </si>
  <si>
    <t>Bidrin 8WM</t>
  </si>
  <si>
    <t>Incidental Pest Trt</t>
  </si>
  <si>
    <t>Cotton Seed B2RF</t>
  </si>
  <si>
    <t xml:space="preserve">  TECHNOLOGY FEE</t>
  </si>
  <si>
    <t>B2RF Cot Tech Fee</t>
  </si>
  <si>
    <t xml:space="preserve">  GROWTH REGULATORS</t>
  </si>
  <si>
    <t>Mepiquat Chloride</t>
  </si>
  <si>
    <t xml:space="preserve">  ERADICATION FEE</t>
  </si>
  <si>
    <t>Eradication</t>
  </si>
  <si>
    <t xml:space="preserve">  INSECT SCOUTING</t>
  </si>
  <si>
    <t>Insect Scouting</t>
  </si>
  <si>
    <t>Self-Propelled</t>
  </si>
  <si>
    <t>B2RF variety, furrow irrigated, 10.5 ac-in., Delta Area, Mississippi, 2014</t>
  </si>
  <si>
    <t>LAND CHARGE ($/ACRE)</t>
  </si>
  <si>
    <t>MANAGEMENT &amp; OVERHEAD CHARGE (% OF GROSS)</t>
  </si>
  <si>
    <t>TOTAL DIRECT EXPENSE BREAKEVEN - $/POUND</t>
  </si>
  <si>
    <t>TOTAL SPECIFIED EXPENSE BREAKEVEN - $/POUND</t>
  </si>
  <si>
    <t>BREAKEVEN PRICE ($/POUND)</t>
  </si>
  <si>
    <t>Rice</t>
  </si>
  <si>
    <t xml:space="preserve">  SURVEY &amp; MARK LEVEES</t>
  </si>
  <si>
    <t xml:space="preserve">  RICE MGT. LABOR     </t>
  </si>
  <si>
    <t>Table 2.M Estimated costs and returns per acre</t>
  </si>
  <si>
    <t>Cotton, 12R-38" solid, conserv. tillage, furrow irr.,</t>
  </si>
  <si>
    <t>UAN (32%)</t>
  </si>
  <si>
    <t>Select Max</t>
  </si>
  <si>
    <t>Gramoxone SL 2.0</t>
  </si>
  <si>
    <t>Cotoran</t>
  </si>
  <si>
    <t>Liberty 280</t>
  </si>
  <si>
    <t>Warrant</t>
  </si>
  <si>
    <t>Bidrin 8EC</t>
  </si>
  <si>
    <t>Diamond .83EC</t>
  </si>
  <si>
    <t>Imidacloprid 4F</t>
  </si>
  <si>
    <t>Bifenthrin</t>
  </si>
  <si>
    <t>Lambda</t>
  </si>
  <si>
    <t>IncidentalPestTrt$15</t>
  </si>
  <si>
    <t>Transform WG</t>
  </si>
  <si>
    <t>Cot. Seed  B3XF/W3FE</t>
  </si>
  <si>
    <t xml:space="preserve">  ADJUVANTS</t>
  </si>
  <si>
    <t>Surfactant</t>
  </si>
  <si>
    <t xml:space="preserve">  CROP CONSULTANT</t>
  </si>
  <si>
    <t>Cotton Consultant</t>
  </si>
  <si>
    <t xml:space="preserve">  SOIL TEST</t>
  </si>
  <si>
    <t>Soil Test</t>
  </si>
  <si>
    <t>_____________________________________________________________</t>
  </si>
  <si>
    <t>The mention in this report of any commercial product does not imply its endorsement by MSU-ES, MAFES, or</t>
  </si>
  <si>
    <t>USDA over other products not named nor does the omission imply they are not satisfactory.</t>
  </si>
  <si>
    <t>Cotton</t>
  </si>
  <si>
    <t>Corn, conventional tillage, RR2 seed, 12-row 38",</t>
  </si>
  <si>
    <t>220 bu yld goal, furrow irrigated, 13 ac-in.,Delta Area, Mississippi, 2</t>
  </si>
  <si>
    <t>bu</t>
  </si>
  <si>
    <t>Phosphorus(46% P2O5)</t>
  </si>
  <si>
    <t>UAN + Sulfur (28%)</t>
  </si>
  <si>
    <t>Atrazine 4L</t>
  </si>
  <si>
    <t>Halex GT</t>
  </si>
  <si>
    <t>Intrepid 2F</t>
  </si>
  <si>
    <t>Corn Seed RR2</t>
  </si>
  <si>
    <t xml:space="preserve">  HAULING</t>
  </si>
  <si>
    <t>Haul Corn</t>
  </si>
  <si>
    <t>Corn Consultant</t>
  </si>
  <si>
    <t>Harvesters</t>
  </si>
  <si>
    <t>Table 12.M Estimated costs and returns per acre</t>
  </si>
  <si>
    <t>Soybeans, full-season, RR2X, stale seedbed, 12R 30"</t>
  </si>
  <si>
    <t>Gramoxone SL</t>
  </si>
  <si>
    <t>Sodium Chlorate 5L</t>
  </si>
  <si>
    <t>2,4-D Amine 4</t>
  </si>
  <si>
    <t>Valor SX</t>
  </si>
  <si>
    <t>Boundary</t>
  </si>
  <si>
    <t>Prefix</t>
  </si>
  <si>
    <t>Zidua DF</t>
  </si>
  <si>
    <t>Acephate 90SP</t>
  </si>
  <si>
    <t>IncidentalPestTrt $8</t>
  </si>
  <si>
    <t>Soybean Seed RR2X</t>
  </si>
  <si>
    <t>Haul Soybeans</t>
  </si>
  <si>
    <t>Soybeans Consultant</t>
  </si>
  <si>
    <t xml:space="preserve">  INOCULANT</t>
  </si>
  <si>
    <t>Inoculant -Soybean</t>
  </si>
  <si>
    <t>Fert 10-34-0</t>
  </si>
  <si>
    <t>Zinc Plus</t>
  </si>
  <si>
    <t>Corn Seed BtRR</t>
  </si>
  <si>
    <t>Corn, stale seedbed, BtRR, non-irrigated, 12row 38"</t>
  </si>
  <si>
    <t>Corn, conventional tillage, RR2 seed, 12-row 38"</t>
  </si>
  <si>
    <t>Table 18.M Estimated costs and returns per acre</t>
  </si>
  <si>
    <t>Corn, stale seedbed, RR2 seed, 12-row 30",</t>
  </si>
  <si>
    <t>Table 19.M Estimated costs and returns per acre</t>
  </si>
  <si>
    <t>Corn, no-tillage, BtRR, 12-row 30", 170 bu yield goal</t>
  </si>
  <si>
    <t>DAP</t>
  </si>
  <si>
    <t>Table 1.M Estimated costs and returns per acre</t>
  </si>
  <si>
    <t>Cotton, 12R-38" solid, conservation tillage</t>
  </si>
  <si>
    <t>Table 3.M Estimated costs and returns per acre</t>
  </si>
  <si>
    <t>Cotton, 12R-38" solid, cons. tillage, pivot irr.,</t>
  </si>
  <si>
    <t>1/4-mi. Pivot Irr.</t>
  </si>
  <si>
    <t>Table 4.M Estimated costs and returns per acre</t>
  </si>
  <si>
    <t>Cotton, 12R-38" solid, no-till</t>
  </si>
  <si>
    <t>Table 5.M Estimated costs and returns per acre</t>
  </si>
  <si>
    <t>Cotton, 12R-38" 2X1 full-skip (8 rows planted)</t>
  </si>
  <si>
    <t>Cotton, 8R-38" solid, conservation tillage</t>
  </si>
  <si>
    <t>Cotton, 8R-38" solid, no-till</t>
  </si>
  <si>
    <t>Contour levee rice</t>
  </si>
  <si>
    <t>Amm Sulfate (21% N)</t>
  </si>
  <si>
    <t>Urea, Solid (46% N)</t>
  </si>
  <si>
    <t>NBPT</t>
  </si>
  <si>
    <t>Command 3ME</t>
  </si>
  <si>
    <t>Sharpen</t>
  </si>
  <si>
    <t>Regiment</t>
  </si>
  <si>
    <t>Facet L</t>
  </si>
  <si>
    <t>Permit</t>
  </si>
  <si>
    <t>Clincher SF</t>
  </si>
  <si>
    <t>Warrior ZT</t>
  </si>
  <si>
    <t>Rice Seed Conv.</t>
  </si>
  <si>
    <t>Rice Seed Trt/Insect</t>
  </si>
  <si>
    <t>lbseed</t>
  </si>
  <si>
    <t>Rice Seed Cv(Levees)</t>
  </si>
  <si>
    <t>Class Act NG</t>
  </si>
  <si>
    <t>MSO</t>
  </si>
  <si>
    <t>Dyne-A-Pak</t>
  </si>
  <si>
    <t>Crop Oil Conc.(Pet.)</t>
  </si>
  <si>
    <t>App Fert by Air</t>
  </si>
  <si>
    <t>Haul Rice</t>
  </si>
  <si>
    <t xml:space="preserve">  DRYING</t>
  </si>
  <si>
    <t>Dry Rice</t>
  </si>
  <si>
    <t>Survey &amp; Mark Levees</t>
  </si>
  <si>
    <t>Rice Consultant</t>
  </si>
  <si>
    <t>Flood Irr.</t>
  </si>
  <si>
    <t>Straight levee rice</t>
  </si>
  <si>
    <t>Straight levee rice - zero grade</t>
  </si>
  <si>
    <t>Conventional hybrid contour levee rice</t>
  </si>
  <si>
    <t>Rice Conv Hyb Trt</t>
  </si>
  <si>
    <t>Rice Seed CvH(Levee)</t>
  </si>
  <si>
    <t>Conventional hybrid straight levee rice</t>
  </si>
  <si>
    <t>Conventional hybrid straight levee multi inlet rice</t>
  </si>
  <si>
    <t>Conventional hybrid straight levee-zero grade rice</t>
  </si>
  <si>
    <t>Clearfield contour levee rice</t>
  </si>
  <si>
    <t>App by Air (10 gal)</t>
  </si>
  <si>
    <t>Clearpath</t>
  </si>
  <si>
    <t>Newpath</t>
  </si>
  <si>
    <t>Aim</t>
  </si>
  <si>
    <t>Rice Seed CF(Levees)</t>
  </si>
  <si>
    <t>Clearfield straight levee rice</t>
  </si>
  <si>
    <t>Clearfield straight levee multi inlet rice</t>
  </si>
  <si>
    <t>Clearfield straight levee-zero grade rice</t>
  </si>
  <si>
    <t>Provisia contour levee rice</t>
  </si>
  <si>
    <t>Provisia</t>
  </si>
  <si>
    <t>Rice Seed Provisia</t>
  </si>
  <si>
    <t>Provisia straight levee rice</t>
  </si>
  <si>
    <t>Provisia straight levee multi inlet rice</t>
  </si>
  <si>
    <t>Provisia straight levee-zero grade rice</t>
  </si>
  <si>
    <t>Table 6.M Estimated costs and returns per acre</t>
  </si>
  <si>
    <t>Table 7.M Estimated costs and returns per acre</t>
  </si>
  <si>
    <t>Table 8.M Estimated costs and returns per acre</t>
  </si>
  <si>
    <t>Contour Flood Irr.</t>
  </si>
  <si>
    <t>Table 9.M Estimated costs and returns per acre</t>
  </si>
  <si>
    <t>Prevathon</t>
  </si>
  <si>
    <t xml:space="preserve"> oz</t>
  </si>
  <si>
    <t>1/2-mi Pivot Irr.</t>
  </si>
  <si>
    <t>Fierce</t>
  </si>
  <si>
    <t>Dimilin 2L</t>
  </si>
  <si>
    <t>Baythroid XL</t>
  </si>
  <si>
    <t>Table 10.M Estimated costs and returns per acre</t>
  </si>
  <si>
    <t>Table 11.M Estimated costs and returns per acre</t>
  </si>
  <si>
    <t>Table 13.M Estimated costs and returns per acre</t>
  </si>
  <si>
    <t>Table 14.M Estimated costs and returns per acre</t>
  </si>
  <si>
    <t>Soybeans, double crop after wheat, RR2X, 12R 30"</t>
  </si>
  <si>
    <t>Soybeans, full-season, RR2X, April planted, 12R 30"</t>
  </si>
  <si>
    <t>Soybeans, full-season, RR2X, May planted, 12R 30"</t>
  </si>
  <si>
    <t>Table 15.M Estimated costs and returns per acre</t>
  </si>
  <si>
    <t>Table 16.M Estimated costs and returns per acre</t>
  </si>
  <si>
    <t>Table 17.M Estimated costs and returns per acre</t>
  </si>
  <si>
    <t>Table 20.M Estimated costs and returns per acre</t>
  </si>
  <si>
    <t xml:space="preserve">1. Corn, stale seedbed, BtRR, 12-row 38", 220 bu yield goal - Furrow Irrigated, 13 ac-in., Delta Area                       </t>
  </si>
  <si>
    <t xml:space="preserve">2. Corn, stale seedbed, BtRR, non-irrigated, 12row 38" - 170 bu yield goal, Delta Area                                 </t>
  </si>
  <si>
    <t xml:space="preserve">3. Corn, conventional tillage, RR2 seed, 12-row 38", 220 bu yld goal, furrow irrigated, 13 ac-in.,Delta Area       </t>
  </si>
  <si>
    <t xml:space="preserve">4. Corn, conventional tillage, RR2 seed, 12-row 38" - 170 bu yield goal, non-irrigated, Delta Area                  </t>
  </si>
  <si>
    <t xml:space="preserve">5. Corn, stale seedbed, RR2 seed, 12-row 30", - 170 bu yield goal, Non-Delta Areas                                </t>
  </si>
  <si>
    <t xml:space="preserve">6. Corn, no-tillage, BtRR, 12-row 30", 170 bu yield goal- Non-Delta Areas                                               </t>
  </si>
  <si>
    <t>Cotton Budget List</t>
  </si>
  <si>
    <t>1. Cotton, 12R-38" solid, conservation tillage, B3XF/W3RE variety, Delta Area</t>
  </si>
  <si>
    <t>2. Cotton, 12R-38" solid, conservation tillage, furrow irrigated, B3XF/W3RE variety, 10.5 ac-in., Delta Area</t>
  </si>
  <si>
    <t>3. Cotton, 12R-38" solid, conservation tillage, pivot irrigated, B3XF/W3RE variety, 7.5 ac.-in., Delta Area</t>
  </si>
  <si>
    <t>4. Cotton, 12R-38" solid, no-till,B3XF/W3RE variety, Delta Area</t>
  </si>
  <si>
    <t>5. Cotton, 12R-38" 2X1 full-skip (8 rows planted), Conservation tillage, B3XF/W3RE variety, Delta Area</t>
  </si>
  <si>
    <t>6. Cotton, 8R-38" solid, conservation tillage, B3XF/W3RE variety, Non-Delta Area</t>
  </si>
  <si>
    <t>7. Cotton, 8R-38" solid, no-till, B3XF/W3RE variety, Non-Delta Area</t>
  </si>
  <si>
    <t>8. Cotton, 12R-38" solid, conservation tillage, B3XF/W3RE variety, Non-Delta Area</t>
  </si>
  <si>
    <t>9. Cotton, 12R-38" solid, no-till, B3XF/W3RE variety, Non-Delta Area</t>
  </si>
  <si>
    <t>10. Cotton, 12R-38" solid, conservation tillage, B3XF/W3RE, pivot irrigated, 7.5 ac.-in., Non-Delta Area</t>
  </si>
  <si>
    <t>Soybean Budget List</t>
  </si>
  <si>
    <t>8. Soybeans, full-season, RR2X, stale seedbed, 12R 30", Non-irrigated, Delta Area</t>
  </si>
  <si>
    <t>9. Soybeans, full-season, RR2X, stale seedbed, 12R 30", Furrow irrigated, 9 ac-in., Delta Area</t>
  </si>
  <si>
    <t>10. Soybeans, full-season, RR2X, stale seedbed, 12R 30", Flood irrigated, 13.5 ac-in., Delta Area</t>
  </si>
  <si>
    <t>11. Soybeans, double crop after wheat, RR2X, 12R 30", Pivot irrigated, 7.5 ac-in., All Areas</t>
  </si>
  <si>
    <t>12. Soybeans, full-season, RR2X, April planted, 12R 30", Non-Delta Area</t>
  </si>
  <si>
    <t>13. Soybeans, full-season, RR2X, May Planted, 12R 30", Non-Delta Area</t>
  </si>
  <si>
    <t>14. Soybeans, double crop after wheat, RR2X, 12R 30", Non-irrigated, All Areas</t>
  </si>
  <si>
    <t>Rice Enterprise Budget List</t>
  </si>
  <si>
    <t>1. Contour levee rice - Flood irrigated, 33 ac-in., Delta Area</t>
  </si>
  <si>
    <t>2. Straight levee rice - Flood irrigated, 27 ac-in., Delta Area</t>
  </si>
  <si>
    <t>3. Straight levee rice - Multi inlet flood irrigated, 23 ac-in., Delta Area</t>
  </si>
  <si>
    <t>4. Straight levee rice - zero grade - Flood irrigated, 19 ac-in., Delta Area</t>
  </si>
  <si>
    <t>5. Conventional hybrid contour levee rice - Flood irrigated, 33 ac-in., Delta Area</t>
  </si>
  <si>
    <t xml:space="preserve">6. Conventional hybrid straight levee rice, Flood irrigated, 27 ac-in., Delta Area                        </t>
  </si>
  <si>
    <t xml:space="preserve">7. Conventional hybrid straight levee multi inlet rice, Flood irrigated, 23 ac-in., Delta Area                        </t>
  </si>
  <si>
    <t xml:space="preserve">8. Conventional hybrid straight levee-zero grade rice, Flood irrigated, 19 ac-in., Delta Area                        </t>
  </si>
  <si>
    <t xml:space="preserve">9. Clearfield contour levee rice - Flood irrigated, 33 ac-in., Delta Area                       </t>
  </si>
  <si>
    <t xml:space="preserve">10. Clearfield straight levee rice - Flood irrigated, 27 ac-in., Delta Area    </t>
  </si>
  <si>
    <t xml:space="preserve">11. Clearfield straight levee multi inlet rice - Flood irrigated, 23 ac-in., Delta Area                        </t>
  </si>
  <si>
    <t xml:space="preserve">12. Clearfield straight levee-zero grade rice - Flood irrigated, 19 ac-in., Delta Area                        </t>
  </si>
  <si>
    <t xml:space="preserve">17. Provisia contour levee rice - Flood irrigated, 33 ac-in., Delta Area                       </t>
  </si>
  <si>
    <t xml:space="preserve">18. Provisia straight levee rice - Flood irrigated, 27 ac-in., Delta Area    </t>
  </si>
  <si>
    <t xml:space="preserve">19. Provisia straight levee multi inlet rice - Flood irrigated, 23 ac-in., Delta Area                        </t>
  </si>
  <si>
    <t xml:space="preserve">20. Provisia straight levee-zero grade rice - Flood irrigated, 19 ac-in., Delta Area                        </t>
  </si>
  <si>
    <t>Corn Budget List</t>
  </si>
  <si>
    <t>Crop</t>
  </si>
  <si>
    <t>Expected Yield</t>
  </si>
  <si>
    <t>Budget</t>
  </si>
  <si>
    <t>Expected Price</t>
  </si>
  <si>
    <t>Crop 1</t>
  </si>
  <si>
    <t>Crop 2</t>
  </si>
  <si>
    <t>Corn1</t>
  </si>
  <si>
    <t>Corn2</t>
  </si>
  <si>
    <t>Corn3</t>
  </si>
  <si>
    <t>Corn4</t>
  </si>
  <si>
    <t>Corn5</t>
  </si>
  <si>
    <t>Corn6</t>
  </si>
  <si>
    <t>Cotton1</t>
  </si>
  <si>
    <t>Cotton4</t>
  </si>
  <si>
    <t>Cotton2</t>
  </si>
  <si>
    <t>Cotton3</t>
  </si>
  <si>
    <t>Cotton5</t>
  </si>
  <si>
    <t>Cotton6</t>
  </si>
  <si>
    <t>Cotton7</t>
  </si>
  <si>
    <t>Cotton8</t>
  </si>
  <si>
    <t>Cotton9</t>
  </si>
  <si>
    <t>Cotton10</t>
  </si>
  <si>
    <t>Rice1</t>
  </si>
  <si>
    <t>Rice2</t>
  </si>
  <si>
    <t>Rice3</t>
  </si>
  <si>
    <t>Rice4</t>
  </si>
  <si>
    <t>Rice5</t>
  </si>
  <si>
    <t>Rice6</t>
  </si>
  <si>
    <t>Rice7</t>
  </si>
  <si>
    <t>Rice8</t>
  </si>
  <si>
    <t>Rice9</t>
  </si>
  <si>
    <t>Rice10</t>
  </si>
  <si>
    <t>Rice11</t>
  </si>
  <si>
    <t>Rice12</t>
  </si>
  <si>
    <t>Rice13</t>
  </si>
  <si>
    <t>Rice14</t>
  </si>
  <si>
    <t>Rice15</t>
  </si>
  <si>
    <t>Rice16</t>
  </si>
  <si>
    <t>Rice17</t>
  </si>
  <si>
    <t>Rice18</t>
  </si>
  <si>
    <t>Rice19</t>
  </si>
  <si>
    <t>Rice20</t>
  </si>
  <si>
    <t>Total Fixed Expenses</t>
  </si>
  <si>
    <t>Total Specified Expenses</t>
  </si>
  <si>
    <t>$/ac</t>
  </si>
  <si>
    <t>Total Direct Expenses</t>
  </si>
  <si>
    <t>Choose crop and budget</t>
  </si>
  <si>
    <t>Crop2</t>
  </si>
  <si>
    <t>soy1</t>
  </si>
  <si>
    <t>soy2</t>
  </si>
  <si>
    <t>soy3</t>
  </si>
  <si>
    <t>soy4</t>
  </si>
  <si>
    <t>soy5</t>
  </si>
  <si>
    <t>soy6</t>
  </si>
  <si>
    <t>soy7</t>
  </si>
  <si>
    <t>soy8</t>
  </si>
  <si>
    <t>soy9</t>
  </si>
  <si>
    <t>soy10</t>
  </si>
  <si>
    <t>soy11</t>
  </si>
  <si>
    <t>soy12</t>
  </si>
  <si>
    <t>soy13</t>
  </si>
  <si>
    <t>soy14</t>
  </si>
  <si>
    <t>Lint yield</t>
  </si>
  <si>
    <t>Cottonseed Yield</t>
  </si>
  <si>
    <t>Returns Above Total Specified Expenses</t>
  </si>
  <si>
    <r>
      <rPr>
        <sz val="18"/>
        <color indexed="8"/>
        <rFont val="Calibri"/>
        <family val="2"/>
      </rPr>
      <t>Margin Comparison Calculator</t>
    </r>
    <r>
      <rPr>
        <sz val="10"/>
        <rFont val="Arial"/>
        <family val="2"/>
      </rPr>
      <t xml:space="preserve">
Mississippi State University Extension Service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Developed by Brian Mills and Will Maples, Department of Agricultural Economics
</t>
    </r>
  </si>
  <si>
    <t>13. Fullpage hybrid contour levee rice - Flood irrigated, 33 ac-in., Delta Area</t>
  </si>
  <si>
    <t xml:space="preserve">14. Fullpage hybrid straight levee rice - Flood irrigated, 27 ac-in., Delta Area                        </t>
  </si>
  <si>
    <t>15. Fullpage hybrid straight levee multi inlet rice, Flood irrigated, 23 ac-in., Delta Area</t>
  </si>
  <si>
    <t>16. Fullpage hybrid straight levee-zero grade rice, Flood irrigated, 19 ac-in., Delta Area</t>
  </si>
  <si>
    <t>1. Soybeans, full-season, Enlist E3, stale seedbed, 12R 30", Non-irrigated, Delta Area</t>
  </si>
  <si>
    <t>2. Soybeans, full-season, Enlist E3, stale seedbed, 12R 30", Furrow irrigated, 9 ac-in., Delta Area</t>
  </si>
  <si>
    <t>3. Soybeans, full-season, Enlist E3, stale seedbed, 12R 30", Flood irrigated, 13.5 ac-in., Delta Area</t>
  </si>
  <si>
    <t>4. Soybeans, double crop after wheat, Enlist E3, 12R 30", Pivot irrigated, 7.5 ac-in., All Areas</t>
  </si>
  <si>
    <t>5. Soybeans, full-season, Enlist E3, April planted, 12R 30”, Non-Delta Area</t>
  </si>
  <si>
    <t>6. Soybeans, full-season, Enlist E3, May planted, 12R 30”, Non-Delta Area</t>
  </si>
  <si>
    <t>7. Soybeans, double crop after wheat, Enlist E3, 12R 30", Non-irrigated, All Areas</t>
  </si>
  <si>
    <t xml:space="preserve">Expected Breakeven Price </t>
  </si>
  <si>
    <t>$/bu</t>
  </si>
  <si>
    <t>Corn, stale seedbed, BtRR, 12-row 38", 220 bu yield goal</t>
  </si>
  <si>
    <t>Furrow Irrigated, 13 ac-in., Delta Area, Mississippi, 2021</t>
  </si>
  <si>
    <t>Note: Cost of production estimates are based on 2020 input prices.</t>
  </si>
  <si>
    <t>170 bu yield goal, Delta Area, Mississippi, 2021</t>
  </si>
  <si>
    <t>170 bu yield goal, non-irrigated, Delta Area, Mississippi, 2021</t>
  </si>
  <si>
    <t>170 bu yield goal, Non-Delta, Mississippi, 2021</t>
  </si>
  <si>
    <t>Non-Delta Areas, Mississippi, 2021</t>
  </si>
  <si>
    <t>B3XF/W3FE variety, Delta Area, Mississippi, 2021</t>
  </si>
  <si>
    <t>B3XF/W3FE variety, 10.5 ac-in., Delta Area, Mississippi, 2021</t>
  </si>
  <si>
    <t>B3XF/W3FE variety, 7.5 ac.-in., Delta Area, Mississippi, 2021</t>
  </si>
  <si>
    <t>Cons. till., B3XF/W3FE variety, Delta, Mississippi, 2021</t>
  </si>
  <si>
    <t>B3XF/W3FE variety, Non-Delta Area, Mississippi, 2021</t>
  </si>
  <si>
    <t>B3XF/W3FE pivot irrigated, 7.5 ac.-in., Non-Delta, Mississippi, 2021</t>
  </si>
  <si>
    <t>Flood irrigated, 33 ac-in., Mississippi, 2021</t>
  </si>
  <si>
    <t>Flint Extra</t>
  </si>
  <si>
    <t>Tilt 3.6 EC</t>
  </si>
  <si>
    <t>Flood irrigated, 27 ac-in, Mississippi, 2021</t>
  </si>
  <si>
    <t>Multi inlet flood irrigated, 23 ac-in., Mississippi, 2021</t>
  </si>
  <si>
    <t>Flood irrigated, 19 ac-in., Mississippi, 2021</t>
  </si>
  <si>
    <t>Flood irrigated, 27 ac-in., Mississippi, 2021</t>
  </si>
  <si>
    <t>Flood irrigated, 23 ac-in., Mississippi, 2021</t>
  </si>
  <si>
    <t>Rice Seed Clearfield</t>
  </si>
  <si>
    <t>Fullpage hybrid contour levee rice</t>
  </si>
  <si>
    <t>Preface</t>
  </si>
  <si>
    <t>Rice Fullpage Hyb Tr</t>
  </si>
  <si>
    <t>Rice Seed FPH(Levee)</t>
  </si>
  <si>
    <t>Fullpage hybrid straight levee rice</t>
  </si>
  <si>
    <t>Fullpage hybrid straight levee multi inlet rice</t>
  </si>
  <si>
    <t>Fullpage hybrid straight levee-zero grade rice</t>
  </si>
  <si>
    <t>Soybeans, full-season, Enlist E3, stale seedbed, 12R30"</t>
  </si>
  <si>
    <t>Non-irrigated, Delta Area, Mississippi, 2021</t>
  </si>
  <si>
    <t>CruiserMaxx Vibrance</t>
  </si>
  <si>
    <t>Soybean Enlist E3</t>
  </si>
  <si>
    <t>Furrow irrigated, 9 ac-in., Delta Area, Mississippi, 2021</t>
  </si>
  <si>
    <t>Miravis Top</t>
  </si>
  <si>
    <t>Flood irrigated, 13.5 ac-in., Delta Area, Mississippi, 2021</t>
  </si>
  <si>
    <t>Soybeans, double crop after wheat, Enlist E3, 12R30"</t>
  </si>
  <si>
    <t>Pivot irrigated, 7.5 ac-in., All Areas, Mississippi, 2021</t>
  </si>
  <si>
    <t>Soybeans, full-season, Enlist E3, April planted, 12R30"</t>
  </si>
  <si>
    <t>Non-Delta Area, Mississippi, 2021</t>
  </si>
  <si>
    <t>Soybeans, full-season, Enlist E3, May planted, 12R30"</t>
  </si>
  <si>
    <t>Non-irrigated, All Areas, Mississippi, 2021</t>
  </si>
  <si>
    <t>Grain Sorghum Budget List</t>
  </si>
  <si>
    <t xml:space="preserve">1. Grain sorghum, 12-row 30", 100 bu yield goal - All Areas                                                     </t>
  </si>
  <si>
    <t>Wheat Budget List</t>
  </si>
  <si>
    <t xml:space="preserve">1. Wheat followed by soybeans, 70 bu yield goal - All Areas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</si>
</sst>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44" fontId="1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1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9" fontId="6" fillId="0" borderId="0" xfId="2" applyFont="1"/>
    <xf numFmtId="165" fontId="1" fillId="0" borderId="0" xfId="1" applyNumberFormat="1" applyFont="1"/>
    <xf numFmtId="0" fontId="6" fillId="0" borderId="0" xfId="0" applyFont="1"/>
    <xf numFmtId="0" fontId="2" fillId="0" borderId="2" xfId="0" applyFont="1" applyBorder="1"/>
    <xf numFmtId="44" fontId="6" fillId="0" borderId="0" xfId="1" applyFont="1"/>
    <xf numFmtId="166" fontId="0" fillId="0" borderId="0" xfId="1" applyNumberFormat="1" applyFont="1"/>
    <xf numFmtId="44" fontId="5" fillId="0" borderId="0" xfId="1" applyFont="1"/>
    <xf numFmtId="44" fontId="5" fillId="0" borderId="0" xfId="2" applyNumberFormat="1" applyFont="1"/>
    <xf numFmtId="0" fontId="2" fillId="0" borderId="1" xfId="0" applyFont="1" applyBorder="1" applyAlignment="1">
      <alignment horizontal="right"/>
    </xf>
    <xf numFmtId="0" fontId="2" fillId="0" borderId="1" xfId="0" quotePrefix="1" applyFont="1" applyBorder="1"/>
    <xf numFmtId="0" fontId="2" fillId="0" borderId="0" xfId="0" applyFont="1" applyBorder="1" applyAlignment="1">
      <alignment horizontal="right"/>
    </xf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11" fillId="0" borderId="0" xfId="0" applyFont="1" applyAlignment="1">
      <alignment horizontal="center"/>
    </xf>
    <xf numFmtId="44" fontId="7" fillId="0" borderId="1" xfId="2" applyNumberFormat="1" applyFont="1" applyBorder="1" applyAlignment="1">
      <alignment horizontal="right"/>
    </xf>
    <xf numFmtId="0" fontId="6" fillId="0" borderId="1" xfId="0" applyFont="1" applyBorder="1"/>
    <xf numFmtId="167" fontId="0" fillId="0" borderId="0" xfId="0" applyNumberFormat="1"/>
    <xf numFmtId="167" fontId="5" fillId="0" borderId="0" xfId="1" applyNumberFormat="1" applyFont="1"/>
    <xf numFmtId="167" fontId="5" fillId="0" borderId="0" xfId="2" applyNumberFormat="1" applyFont="1"/>
    <xf numFmtId="0" fontId="13" fillId="0" borderId="1" xfId="0" applyFont="1" applyBorder="1"/>
    <xf numFmtId="167" fontId="6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0" fillId="0" borderId="1" xfId="0" applyNumberFormat="1" applyBorder="1"/>
    <xf numFmtId="0" fontId="14" fillId="0" borderId="0" xfId="0" applyFont="1"/>
    <xf numFmtId="0" fontId="14" fillId="0" borderId="0" xfId="0" applyFont="1" applyAlignment="1">
      <alignment horizontal="right"/>
    </xf>
    <xf numFmtId="167" fontId="5" fillId="0" borderId="0" xfId="2" quotePrefix="1" applyNumberFormat="1" applyFont="1"/>
    <xf numFmtId="0" fontId="0" fillId="0" borderId="0" xfId="0" quotePrefix="1"/>
    <xf numFmtId="167" fontId="0" fillId="0" borderId="0" xfId="0" quotePrefix="1" applyNumberFormat="1"/>
    <xf numFmtId="44" fontId="6" fillId="0" borderId="0" xfId="1" applyFont="1" applyAlignment="1">
      <alignment wrapText="1"/>
    </xf>
    <xf numFmtId="0" fontId="6" fillId="0" borderId="0" xfId="0" applyFont="1" applyAlignment="1">
      <alignment wrapText="1"/>
    </xf>
    <xf numFmtId="44" fontId="5" fillId="0" borderId="1" xfId="1" applyFont="1" applyBorder="1"/>
    <xf numFmtId="0" fontId="4" fillId="0" borderId="3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quotePrefix="1" applyFont="1" applyAlignment="1">
      <alignment horizontal="center" textRotation="90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495300</xdr:colOff>
      <xdr:row>0</xdr:row>
      <xdr:rowOff>0</xdr:rowOff>
    </xdr:from>
    <xdr:ext cx="1943100" cy="1147191"/>
    <xdr:pic>
      <xdr:nvPicPr>
        <xdr:cNvPr id="2" name="Picture 1">
          <a:extLst>
            <a:ext uri="{FF2B5EF4-FFF2-40B4-BE49-F238E27FC236}">
              <a16:creationId xmlns:a16="http://schemas.microsoft.com/office/drawing/2014/main" id="{E081181F-8313-45CF-A846-26955E11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264" y="0"/>
          <a:ext cx="1943100" cy="1147191"/>
        </a:xfrm>
        <a:prstGeom prst="rect">
          <a:avLst/>
        </a:prstGeom>
      </xdr:spPr>
    </xdr:pic>
    <xdr:clientData/>
  </xdr:oneCellAnchor>
  <xdr:oneCellAnchor>
    <xdr:from>
      <xdr:col>2</xdr:col>
      <xdr:colOff>1581669</xdr:colOff>
      <xdr:row>9</xdr:row>
      <xdr:rowOff>118630</xdr:rowOff>
    </xdr:from>
    <xdr:ext cx="1341119" cy="5618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EFDB44-064C-4B4C-AFC6-A1989D9F7D3B}"/>
            </a:ext>
          </a:extLst>
        </xdr:cNvPr>
        <xdr:cNvSpPr txBox="1"/>
      </xdr:nvSpPr>
      <xdr:spPr>
        <a:xfrm>
          <a:off x="3992360" y="2903394"/>
          <a:ext cx="1341119" cy="561885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Any value in blue can be changed without modifying a formula.</a:t>
          </a:r>
        </a:p>
      </xdr:txBody>
    </xdr:sp>
    <xdr:clientData/>
  </xdr:oneCellAnchor>
  <xdr:oneCellAnchor>
    <xdr:from>
      <xdr:col>5</xdr:col>
      <xdr:colOff>241937</xdr:colOff>
      <xdr:row>28</xdr:row>
      <xdr:rowOff>129540</xdr:rowOff>
    </xdr:from>
    <xdr:ext cx="1224914" cy="71840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F79F16-E958-447F-92ED-6A108D75696A}"/>
            </a:ext>
          </a:extLst>
        </xdr:cNvPr>
        <xdr:cNvSpPr txBox="1"/>
      </xdr:nvSpPr>
      <xdr:spPr>
        <a:xfrm>
          <a:off x="7090412" y="6797040"/>
          <a:ext cx="1224914" cy="718402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These</a:t>
          </a:r>
          <a:r>
            <a:rPr lang="en-US" sz="1000" baseline="0"/>
            <a:t> values are calculated from data in the budget worksheets.</a:t>
          </a:r>
          <a:endParaRPr lang="en-US" sz="1000"/>
        </a:p>
      </xdr:txBody>
    </xdr:sp>
    <xdr:clientData/>
  </xdr:oneCellAnchor>
  <xdr:twoCellAnchor>
    <xdr:from>
      <xdr:col>5</xdr:col>
      <xdr:colOff>9525</xdr:colOff>
      <xdr:row>29</xdr:row>
      <xdr:rowOff>114300</xdr:rowOff>
    </xdr:from>
    <xdr:to>
      <xdr:col>5</xdr:col>
      <xdr:colOff>236221</xdr:colOff>
      <xdr:row>30</xdr:row>
      <xdr:rowOff>123825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6744027-F58E-43AC-BCE2-E67D991B0F1D}"/>
            </a:ext>
          </a:extLst>
        </xdr:cNvPr>
        <xdr:cNvCxnSpPr/>
      </xdr:nvCxnSpPr>
      <xdr:spPr>
        <a:xfrm flipH="1">
          <a:off x="6858000" y="6962775"/>
          <a:ext cx="226696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401955</xdr:colOff>
      <xdr:row>6</xdr:row>
      <xdr:rowOff>200025</xdr:rowOff>
    </xdr:from>
    <xdr:ext cx="1790700" cy="71840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BBC53BD-1FF8-4FDF-BB17-23A6C959A208}"/>
            </a:ext>
          </a:extLst>
        </xdr:cNvPr>
        <xdr:cNvSpPr txBox="1"/>
      </xdr:nvSpPr>
      <xdr:spPr>
        <a:xfrm>
          <a:off x="12296775" y="2265045"/>
          <a:ext cx="1790700" cy="718402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Any value in white, Crop</a:t>
          </a:r>
          <a:r>
            <a:rPr lang="en-US" sz="1000" baseline="0"/>
            <a:t> 1 has higher returns than Crop 2. Any value that is red, Crop 1 has lower returns than Crop 2.</a:t>
          </a:r>
          <a:endParaRPr lang="en-US" sz="1000"/>
        </a:p>
      </xdr:txBody>
    </xdr:sp>
    <xdr:clientData/>
  </xdr:oneCellAnchor>
  <xdr:twoCellAnchor>
    <xdr:from>
      <xdr:col>14</xdr:col>
      <xdr:colOff>123825</xdr:colOff>
      <xdr:row>8</xdr:row>
      <xdr:rowOff>121920</xdr:rowOff>
    </xdr:from>
    <xdr:to>
      <xdr:col>14</xdr:col>
      <xdr:colOff>312420</xdr:colOff>
      <xdr:row>9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378F9EB-9A6D-4CD3-B890-AA28F39412D7}"/>
            </a:ext>
          </a:extLst>
        </xdr:cNvPr>
        <xdr:cNvCxnSpPr/>
      </xdr:nvCxnSpPr>
      <xdr:spPr>
        <a:xfrm flipH="1">
          <a:off x="13001625" y="2552700"/>
          <a:ext cx="188595" cy="2133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EF48-7AB9-4EA7-A10C-D03060882632}">
  <dimension ref="A1:AG35"/>
  <sheetViews>
    <sheetView tabSelected="1" zoomScale="110" zoomScaleNormal="110" workbookViewId="0">
      <selection activeCell="D10" sqref="D10"/>
    </sheetView>
  </sheetViews>
  <sheetFormatPr defaultRowHeight="15" x14ac:dyDescent="0.25"/>
  <cols>
    <col min="1" max="1" width="23.7109375" customWidth="1"/>
    <col min="2" max="2" width="11.42578125" customWidth="1"/>
    <col min="3" max="3" width="50.42578125" customWidth="1"/>
    <col min="4" max="4" width="19.28515625" customWidth="1"/>
    <col min="5" max="5" width="4.5703125" customWidth="1"/>
    <col min="6" max="6" width="5.5703125" customWidth="1"/>
    <col min="7" max="7" width="5.7109375" customWidth="1"/>
    <col min="23" max="23" width="9.140625" customWidth="1"/>
    <col min="24" max="24" width="10.140625" customWidth="1"/>
    <col min="25" max="25" width="10.42578125" customWidth="1"/>
    <col min="26" max="26" width="8.85546875" customWidth="1"/>
  </cols>
  <sheetData>
    <row r="1" spans="1:33" ht="90" customHeight="1" x14ac:dyDescent="0.25">
      <c r="A1" s="56" t="s">
        <v>356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Z1" t="s">
        <v>295</v>
      </c>
      <c r="AA1" t="s">
        <v>296</v>
      </c>
    </row>
    <row r="2" spans="1:33" x14ac:dyDescent="0.25">
      <c r="X2" t="s">
        <v>56</v>
      </c>
      <c r="Z2" t="str">
        <f>VLOOKUP(C7,BudgetList!$A$1:$B$54,2,FALSE)</f>
        <v>Cotton1</v>
      </c>
      <c r="AA2" t="str">
        <f>VLOOKUP(C19,BudgetList!$A$1:$B$54,2,FALSE)</f>
        <v>soy2</v>
      </c>
    </row>
    <row r="3" spans="1:33" x14ac:dyDescent="0.25">
      <c r="X3" t="s">
        <v>126</v>
      </c>
    </row>
    <row r="4" spans="1:33" x14ac:dyDescent="0.25">
      <c r="X4" t="s">
        <v>98</v>
      </c>
    </row>
    <row r="5" spans="1:33" ht="15" customHeight="1" x14ac:dyDescent="0.3">
      <c r="A5" s="40" t="s">
        <v>295</v>
      </c>
      <c r="B5" s="1"/>
      <c r="C5" s="1"/>
      <c r="F5" s="55" t="str">
        <f>IF(B19="Corn","Corn Yields bu/ac",IF(B19="Cotton","Seedcotton Yields (Lint + Cottonseed)",IF(B19="Rice","Rice Yields bu/ac",IF(B19="Soybeans","Soybean Yields bu/ac",""))))</f>
        <v>Soybean Yields bu/ac</v>
      </c>
      <c r="H5" s="54" t="str">
        <f>IF(AND(B7="Corn",B19="Cotton"),"Difference in Returns Between Corn and Cotton $/ac",IF(AND(B7="Corn",B19="Rice"),"Difference in Returns Between Corn and Rice $/ac",IF(AND(B7="Corn",B19="Soybeans"),"Difference in Returns Between Corn and Soybeans $/ac",IF(AND(B7="Cotton",B19="Corn"),"Difference in Returns Between Cotton and Corn $/ac",IF(AND(B7="Cotton",B19="Rice"),"Difference in Returns Between Cotton and Rice $/ac",IF(AND(B7="Cotton",B19="Soybeans"),"Difference in Returns Between Cotton and Soybeans $/ac",IF(AND(B7="Rice",B19="Corn"),"Difference in Returns Between Rice and Corn $/ac",IF(AND(B7="Rice",B19="Cotton"),"Difference in Returns Between Rice and Cotton $/ac",IF(AND(B7="Rice",B19="Soybeans"),"Difference in Returns Between Rice and Soybeans $/ac",IF(AND(B7="Soybeans",B19="Corn"),"Difference in Returns Between Soybeans and Corn $/ac",IF(AND(B7="Soybeans",B19="Cotton"),"Difference in Returns Between Soybeans and Cotton $/ac",IF(AND(B7="Soybeans",B19="Rice"),"Difference in Returns Between Soybeans and Rice $/ac",))))))))))))</f>
        <v>Difference in Returns Between Cotton and Soybeans $/ac</v>
      </c>
      <c r="I5" s="54"/>
      <c r="J5" s="54"/>
      <c r="K5" s="54"/>
      <c r="L5" s="54"/>
      <c r="M5" s="54"/>
      <c r="N5" s="54"/>
      <c r="X5" t="s">
        <v>10</v>
      </c>
    </row>
    <row r="6" spans="1:33" x14ac:dyDescent="0.25">
      <c r="B6" t="s">
        <v>291</v>
      </c>
      <c r="C6" t="s">
        <v>293</v>
      </c>
      <c r="F6" s="55"/>
      <c r="H6" s="53" t="str">
        <f>IF(B7="Corn","Corn Yields bu/ac",IF(B7="Cotton","Seedcotton Yields (Lint + Cottonseed)",IF(B7="Rice","Rice Yields bu/ac",IF(B7="Soybeans","Soybean Yields bu/ac",""))))</f>
        <v>Seedcotton Yields (Lint + Cottonseed)</v>
      </c>
      <c r="I6" s="53"/>
      <c r="J6" s="53"/>
      <c r="K6" s="53"/>
      <c r="L6" s="53"/>
      <c r="M6" s="53"/>
      <c r="N6" s="53"/>
    </row>
    <row r="7" spans="1:33" ht="28.9" customHeight="1" x14ac:dyDescent="0.25">
      <c r="A7" s="7" t="s">
        <v>337</v>
      </c>
      <c r="B7" s="22" t="s">
        <v>126</v>
      </c>
      <c r="C7" s="50" t="s">
        <v>255</v>
      </c>
      <c r="F7" s="55"/>
      <c r="H7" s="27">
        <f>IF($B$7="Cotton",I7-2*B15,I7-$B$15)</f>
        <v>1470</v>
      </c>
      <c r="I7" s="27">
        <f>IF($B$7="Cotton",J7-2*B15,J7-$B$15)</f>
        <v>1480</v>
      </c>
      <c r="J7" s="27">
        <f>IF($B$7="Cotton",K7-2*$B$15,K7-$B$15)</f>
        <v>1490</v>
      </c>
      <c r="K7" s="27">
        <f>IF(B7="Cotton",B10+C10,B10)</f>
        <v>1500</v>
      </c>
      <c r="L7" s="27">
        <f>IF($B$7="Cotton",K7+2*$B$15,K7+$B$15)</f>
        <v>1510</v>
      </c>
      <c r="M7" s="27">
        <f t="shared" ref="M7:N7" si="0">IF($B$7="Cotton",L7+2*$B$15,L7+$B$15)</f>
        <v>1520</v>
      </c>
      <c r="N7" s="27">
        <f t="shared" si="0"/>
        <v>1530</v>
      </c>
    </row>
    <row r="8" spans="1:33" x14ac:dyDescent="0.25">
      <c r="A8" s="7"/>
      <c r="F8" s="55"/>
      <c r="G8" s="21">
        <f t="shared" ref="G8:G9" si="1">IF($B$19="Cotton",G9-2*$B$27,G9-$B$27)</f>
        <v>45</v>
      </c>
      <c r="H8" s="23">
        <f ca="1">$Y$10-Y21</f>
        <v>138.43999999999994</v>
      </c>
      <c r="I8" s="23">
        <f ca="1">$Y$11-Y21</f>
        <v>143.38999999999999</v>
      </c>
      <c r="J8" s="23">
        <f ca="1">$Y$12-Y21</f>
        <v>148.33999999999992</v>
      </c>
      <c r="K8" s="23">
        <f ca="1">$Y$13-Y21</f>
        <v>153.28999999999996</v>
      </c>
      <c r="L8" s="23">
        <f ca="1">$Y$14-Y21</f>
        <v>158.24</v>
      </c>
      <c r="M8" s="23">
        <f t="shared" ref="M8:M14" ca="1" si="2">$Y$15-Y21</f>
        <v>163.18999999999994</v>
      </c>
      <c r="N8" s="23">
        <f ca="1">$Y$16-Y21</f>
        <v>168.14</v>
      </c>
      <c r="X8" t="s">
        <v>295</v>
      </c>
    </row>
    <row r="9" spans="1:33" x14ac:dyDescent="0.25">
      <c r="A9" s="7"/>
      <c r="B9" t="str">
        <f>IF(B7="Cotton","Lint lbs/ac","bu/ac")</f>
        <v>Lint lbs/ac</v>
      </c>
      <c r="C9" t="str">
        <f>IF(B7="Cotton","Cottonseed lbs/ac","")</f>
        <v>Cottonseed lbs/ac</v>
      </c>
      <c r="F9" s="55"/>
      <c r="G9" s="21">
        <f t="shared" si="1"/>
        <v>50</v>
      </c>
      <c r="H9" s="23">
        <f t="shared" ref="H9:H14" ca="1" si="3">$Y$10-Y22</f>
        <v>84.039999999999964</v>
      </c>
      <c r="I9" s="23">
        <f t="shared" ref="I9:I14" ca="1" si="4">$Y$11-Y22</f>
        <v>88.990000000000009</v>
      </c>
      <c r="J9" s="23">
        <f t="shared" ref="J9:J14" ca="1" si="5">$Y$12-Y22</f>
        <v>93.939999999999941</v>
      </c>
      <c r="K9" s="23">
        <f t="shared" ref="K9:K14" ca="1" si="6">$Y$13-Y22</f>
        <v>98.889999999999986</v>
      </c>
      <c r="L9" s="23">
        <f t="shared" ref="L9:L14" ca="1" si="7">$Y$14-Y22</f>
        <v>103.84000000000003</v>
      </c>
      <c r="M9" s="23">
        <f t="shared" ca="1" si="2"/>
        <v>108.78999999999996</v>
      </c>
      <c r="N9" s="23">
        <f t="shared" ref="N9:N14" ca="1" si="8">$Y$16-Y22</f>
        <v>113.74000000000001</v>
      </c>
      <c r="X9" s="12" t="str">
        <f>B7</f>
        <v>Cotton</v>
      </c>
    </row>
    <row r="10" spans="1:33" x14ac:dyDescent="0.25">
      <c r="A10" s="7" t="s">
        <v>292</v>
      </c>
      <c r="B10" s="20">
        <v>1000</v>
      </c>
      <c r="C10" s="20">
        <v>500</v>
      </c>
      <c r="F10" s="55"/>
      <c r="G10" s="21">
        <f>IF($B$19="Cotton",G11-2*$B$27,G11-$B$27)</f>
        <v>55</v>
      </c>
      <c r="H10" s="23">
        <f t="shared" ca="1" si="3"/>
        <v>29.639999999999986</v>
      </c>
      <c r="I10" s="23">
        <f t="shared" ca="1" si="4"/>
        <v>34.590000000000032</v>
      </c>
      <c r="J10" s="23">
        <f t="shared" ca="1" si="5"/>
        <v>39.539999999999964</v>
      </c>
      <c r="K10" s="23">
        <f t="shared" ca="1" si="6"/>
        <v>44.490000000000009</v>
      </c>
      <c r="L10" s="23">
        <f t="shared" ca="1" si="7"/>
        <v>49.440000000000055</v>
      </c>
      <c r="M10" s="23">
        <f t="shared" ca="1" si="2"/>
        <v>54.389999999999986</v>
      </c>
      <c r="N10" s="23">
        <f t="shared" ca="1" si="8"/>
        <v>59.340000000000032</v>
      </c>
      <c r="X10">
        <f t="shared" ref="X10:X11" si="9">X11-$B$15</f>
        <v>985</v>
      </c>
      <c r="Y10" s="49">
        <f t="shared" ref="Y10:Y16" ca="1" si="10">IF($B$7="Cotton",VLOOKUP(X10,INDIRECT("'"&amp;$Z$2&amp;"'!"&amp;"A116:D122"),4,FALSE),VLOOKUP(X10,INDIRECT("'"&amp;$Z$2&amp;"'!"&amp;"A104:B112"),2,FALSE))</f>
        <v>124.13999999999987</v>
      </c>
      <c r="AG10" s="48"/>
    </row>
    <row r="11" spans="1:33" x14ac:dyDescent="0.25">
      <c r="A11" s="7"/>
      <c r="F11" s="55"/>
      <c r="G11" s="21">
        <f>IF(B19="Cotton",B22+C22,B22)</f>
        <v>60</v>
      </c>
      <c r="H11" s="23">
        <f t="shared" ca="1" si="3"/>
        <v>-24.759999999999991</v>
      </c>
      <c r="I11" s="23">
        <f t="shared" ca="1" si="4"/>
        <v>-19.809999999999945</v>
      </c>
      <c r="J11" s="23">
        <f t="shared" ca="1" si="5"/>
        <v>-14.860000000000014</v>
      </c>
      <c r="K11" s="23">
        <f t="shared" ca="1" si="6"/>
        <v>-9.9099999999999682</v>
      </c>
      <c r="L11" s="23">
        <f t="shared" ca="1" si="7"/>
        <v>-4.9599999999999227</v>
      </c>
      <c r="M11" s="23">
        <f t="shared" ca="1" si="2"/>
        <v>-9.9999999999909051E-3</v>
      </c>
      <c r="N11" s="23">
        <f t="shared" ca="1" si="8"/>
        <v>4.9400000000000546</v>
      </c>
      <c r="X11">
        <f t="shared" si="9"/>
        <v>990</v>
      </c>
      <c r="Y11" s="49">
        <f t="shared" ca="1" si="10"/>
        <v>129.08999999999992</v>
      </c>
    </row>
    <row r="12" spans="1:33" x14ac:dyDescent="0.25">
      <c r="A12" s="7"/>
      <c r="B12" s="17" t="str">
        <f>IF(B7="Cotton","Lint $/lb","$/bu")</f>
        <v>Lint $/lb</v>
      </c>
      <c r="C12" t="str">
        <f>IF(B7="Cotton", "Cottonseed $/lb","")</f>
        <v>Cottonseed $/lb</v>
      </c>
      <c r="F12" s="55"/>
      <c r="G12" s="21">
        <f>IF($B$19="Cotton",G11+2*$B$27, G11+$B$27)</f>
        <v>65</v>
      </c>
      <c r="H12" s="23">
        <f t="shared" ca="1" si="3"/>
        <v>-79.159999999999968</v>
      </c>
      <c r="I12" s="23">
        <f t="shared" ca="1" si="4"/>
        <v>-74.209999999999923</v>
      </c>
      <c r="J12" s="23">
        <f t="shared" ca="1" si="5"/>
        <v>-69.259999999999991</v>
      </c>
      <c r="K12" s="23">
        <f t="shared" ca="1" si="6"/>
        <v>-64.309999999999945</v>
      </c>
      <c r="L12" s="23">
        <f t="shared" ca="1" si="7"/>
        <v>-59.3599999999999</v>
      </c>
      <c r="M12" s="23">
        <f t="shared" ca="1" si="2"/>
        <v>-54.409999999999968</v>
      </c>
      <c r="N12" s="23">
        <f t="shared" ca="1" si="8"/>
        <v>-49.459999999999923</v>
      </c>
      <c r="X12">
        <f>X13-$B$15</f>
        <v>995</v>
      </c>
      <c r="Y12" s="49">
        <f t="shared" ca="1" si="10"/>
        <v>134.03999999999985</v>
      </c>
    </row>
    <row r="13" spans="1:33" ht="15.75" customHeight="1" x14ac:dyDescent="0.25">
      <c r="A13" s="7" t="s">
        <v>294</v>
      </c>
      <c r="B13" s="41">
        <v>0.8</v>
      </c>
      <c r="C13" s="20">
        <v>0.3</v>
      </c>
      <c r="F13" s="55"/>
      <c r="G13" s="21">
        <f t="shared" ref="G13:G14" si="11">IF($B$19="Cotton",G12+2*$B$27, G12+$B$27)</f>
        <v>70</v>
      </c>
      <c r="H13" s="23">
        <f t="shared" ca="1" si="3"/>
        <v>-133.56000000000006</v>
      </c>
      <c r="I13" s="23">
        <f t="shared" ca="1" si="4"/>
        <v>-128.61000000000001</v>
      </c>
      <c r="J13" s="23">
        <f t="shared" ca="1" si="5"/>
        <v>-123.66000000000008</v>
      </c>
      <c r="K13" s="23">
        <f t="shared" ca="1" si="6"/>
        <v>-118.71000000000004</v>
      </c>
      <c r="L13" s="23">
        <f t="shared" ca="1" si="7"/>
        <v>-113.75999999999999</v>
      </c>
      <c r="M13" s="23">
        <f t="shared" ca="1" si="2"/>
        <v>-108.81000000000006</v>
      </c>
      <c r="N13" s="23">
        <f t="shared" ca="1" si="8"/>
        <v>-103.86000000000001</v>
      </c>
      <c r="X13">
        <f>$B$10</f>
        <v>1000</v>
      </c>
      <c r="Y13" s="49">
        <f t="shared" ca="1" si="10"/>
        <v>138.9899999999999</v>
      </c>
    </row>
    <row r="14" spans="1:33" x14ac:dyDescent="0.25">
      <c r="A14" s="7"/>
      <c r="F14" s="55"/>
      <c r="G14" s="21">
        <f t="shared" si="11"/>
        <v>75</v>
      </c>
      <c r="H14" s="23">
        <f t="shared" ca="1" si="3"/>
        <v>-187.96000000000004</v>
      </c>
      <c r="I14" s="23">
        <f t="shared" ca="1" si="4"/>
        <v>-183.01</v>
      </c>
      <c r="J14" s="23">
        <f t="shared" ca="1" si="5"/>
        <v>-178.06000000000006</v>
      </c>
      <c r="K14" s="23">
        <f t="shared" ca="1" si="6"/>
        <v>-173.11</v>
      </c>
      <c r="L14" s="23">
        <f t="shared" ca="1" si="7"/>
        <v>-168.15999999999997</v>
      </c>
      <c r="M14" s="23">
        <f t="shared" ca="1" si="2"/>
        <v>-163.21000000000004</v>
      </c>
      <c r="N14" s="23">
        <f t="shared" ca="1" si="8"/>
        <v>-158.26</v>
      </c>
      <c r="X14">
        <f>X13+$B$15</f>
        <v>1005</v>
      </c>
      <c r="Y14" s="49">
        <f t="shared" ca="1" si="10"/>
        <v>143.93999999999994</v>
      </c>
    </row>
    <row r="15" spans="1:33" ht="15" customHeight="1" x14ac:dyDescent="0.25">
      <c r="A15" s="7" t="str">
        <f>IF(B7="Corn","Corn Yield Increment",IF(B7="Cotton","Cotton Yield Increment",IF(B7="Rice","Rice Yield Increment",IF(B7="Soybeans","Soybean Yield Increment"))))</f>
        <v>Cotton Yield Increment</v>
      </c>
      <c r="B15" s="20">
        <v>5</v>
      </c>
      <c r="X15">
        <f t="shared" ref="X15:X16" si="12">X14+$B$15</f>
        <v>1010</v>
      </c>
      <c r="Y15" s="49">
        <f t="shared" ca="1" si="10"/>
        <v>148.88999999999987</v>
      </c>
    </row>
    <row r="16" spans="1:33" x14ac:dyDescent="0.25">
      <c r="X16">
        <f t="shared" si="12"/>
        <v>1015</v>
      </c>
      <c r="Y16" s="49">
        <f t="shared" ca="1" si="10"/>
        <v>153.83999999999992</v>
      </c>
    </row>
    <row r="17" spans="1:25" ht="18.75" x14ac:dyDescent="0.3">
      <c r="A17" s="40" t="s">
        <v>296</v>
      </c>
      <c r="B17" s="36"/>
      <c r="C17" s="1"/>
      <c r="Y17" s="37"/>
    </row>
    <row r="18" spans="1:25" x14ac:dyDescent="0.25">
      <c r="B18" t="s">
        <v>291</v>
      </c>
      <c r="C18" t="s">
        <v>293</v>
      </c>
      <c r="Y18" s="37"/>
    </row>
    <row r="19" spans="1:25" ht="30" x14ac:dyDescent="0.25">
      <c r="A19" s="7" t="s">
        <v>337</v>
      </c>
      <c r="B19" s="20" t="s">
        <v>10</v>
      </c>
      <c r="C19" s="51" t="s">
        <v>362</v>
      </c>
      <c r="X19" t="s">
        <v>296</v>
      </c>
      <c r="Y19" s="37"/>
    </row>
    <row r="20" spans="1:25" x14ac:dyDescent="0.25">
      <c r="A20" s="7"/>
      <c r="X20" t="str">
        <f>B19</f>
        <v>Soybeans</v>
      </c>
      <c r="Y20" s="37"/>
    </row>
    <row r="21" spans="1:25" x14ac:dyDescent="0.25">
      <c r="A21" s="7"/>
      <c r="B21" t="str">
        <f>IF(B19="Cotton","Lint lbs/ac","bu/ac")</f>
        <v>bu/ac</v>
      </c>
      <c r="C21" t="str">
        <f>IF(B19="Cotton","Cottonseed lbs/ac","")</f>
        <v/>
      </c>
      <c r="X21">
        <f t="shared" ref="X21:X22" si="13">X22-$B$27</f>
        <v>45</v>
      </c>
      <c r="Y21" s="49">
        <f ca="1">IF($B$19="Cotton",VLOOKUP(X21,INDIRECT("'"&amp;$AA$2&amp;"'!"&amp;"k116:n122"),4,FALSE),VLOOKUP(X21,INDIRECT("'"&amp;$AA$2&amp;"'!"&amp;"D104:E112"),2,FALSE))</f>
        <v>-14.300000000000068</v>
      </c>
    </row>
    <row r="22" spans="1:25" x14ac:dyDescent="0.25">
      <c r="A22" s="7" t="s">
        <v>292</v>
      </c>
      <c r="B22" s="20">
        <v>60</v>
      </c>
      <c r="C22" s="20"/>
      <c r="X22">
        <f t="shared" si="13"/>
        <v>50</v>
      </c>
      <c r="Y22" s="49">
        <f ca="1">IF($B$19="Cotton",VLOOKUP(X22,INDIRECT("'"&amp;$AA$2&amp;"'!"&amp;"k116:n122"),4,FALSE),VLOOKUP(X22,INDIRECT("'"&amp;$AA$2&amp;"'!"&amp;"D104:E112"),2,FALSE))</f>
        <v>40.099999999999909</v>
      </c>
    </row>
    <row r="23" spans="1:25" x14ac:dyDescent="0.25">
      <c r="A23" s="7"/>
      <c r="X23">
        <f>X24-$B$27</f>
        <v>55</v>
      </c>
      <c r="Y23" s="49">
        <f ca="1">IF($B$19="Cotton",VLOOKUP(X23,INDIRECT("'"&amp;$AA$2&amp;"'!"&amp;"k116:n122"),4,FALSE),VLOOKUP(X23,INDIRECT("'"&amp;$AA$2&amp;"'!"&amp;"D104:E112"),2,FALSE))</f>
        <v>94.499999999999886</v>
      </c>
    </row>
    <row r="24" spans="1:25" x14ac:dyDescent="0.25">
      <c r="A24" s="7"/>
      <c r="B24" s="17" t="str">
        <f>IF(B19="Cotton","Lint $/lb","$/bu")</f>
        <v>$/bu</v>
      </c>
      <c r="C24" t="str">
        <f>IF(B19="Cotton", "Cottonseed $/lb","")</f>
        <v/>
      </c>
      <c r="X24">
        <f>B22</f>
        <v>60</v>
      </c>
      <c r="Y24" s="49">
        <f t="shared" ref="Y24:Y27" ca="1" si="14">IF($B$19="Cotton",VLOOKUP(X24,INDIRECT("'"&amp;$AA$2&amp;"'!"&amp;"k116:n122"),4,FALSE),VLOOKUP(X24,INDIRECT("'"&amp;$AA$2&amp;"'!"&amp;"D104:E112"),2,FALSE))</f>
        <v>148.89999999999986</v>
      </c>
    </row>
    <row r="25" spans="1:25" x14ac:dyDescent="0.25">
      <c r="A25" s="7" t="s">
        <v>294</v>
      </c>
      <c r="B25" s="41">
        <v>11.15</v>
      </c>
      <c r="C25" s="20"/>
      <c r="E25" s="28"/>
      <c r="X25">
        <f>X24+$B$27</f>
        <v>65</v>
      </c>
      <c r="Y25" s="49">
        <f t="shared" ca="1" si="14"/>
        <v>203.29999999999984</v>
      </c>
    </row>
    <row r="26" spans="1:25" x14ac:dyDescent="0.25">
      <c r="A26" s="7"/>
      <c r="B26" s="20"/>
      <c r="E26" s="12"/>
      <c r="X26">
        <f t="shared" ref="X26:X27" si="15">X25+$B$27</f>
        <v>70</v>
      </c>
      <c r="Y26" s="49">
        <f t="shared" ca="1" si="14"/>
        <v>257.69999999999993</v>
      </c>
    </row>
    <row r="27" spans="1:25" x14ac:dyDescent="0.25">
      <c r="A27" s="7" t="str">
        <f>IF(B19="Corn","Corn Yield Increment",IF(B19="Cotton","Cotton Yield Increment",IF(B19="Rice","Rice Yield Increment",IF(B19="Soybeans","Soybean Yield Increment"))))</f>
        <v>Soybean Yield Increment</v>
      </c>
      <c r="B27" s="20">
        <v>5</v>
      </c>
      <c r="E27" s="12"/>
      <c r="X27">
        <f t="shared" si="15"/>
        <v>75</v>
      </c>
      <c r="Y27" s="49">
        <f t="shared" ca="1" si="14"/>
        <v>312.09999999999991</v>
      </c>
    </row>
    <row r="28" spans="1:25" x14ac:dyDescent="0.25">
      <c r="B28" s="22"/>
      <c r="E28" s="12"/>
    </row>
    <row r="29" spans="1:25" x14ac:dyDescent="0.25">
      <c r="B29" s="18"/>
      <c r="E29" s="12"/>
    </row>
    <row r="30" spans="1:25" x14ac:dyDescent="0.25">
      <c r="B30" s="18"/>
      <c r="C30" s="30" t="s">
        <v>295</v>
      </c>
      <c r="D30" s="30" t="s">
        <v>338</v>
      </c>
    </row>
    <row r="31" spans="1:25" x14ac:dyDescent="0.25">
      <c r="B31" s="1"/>
      <c r="C31" s="35" t="str">
        <f>IF(B7=0,"",B7)</f>
        <v>Cotton</v>
      </c>
      <c r="D31" s="26" t="str">
        <f>IF(B19=0,"",B19)</f>
        <v>Soybeans</v>
      </c>
    </row>
    <row r="32" spans="1:25" x14ac:dyDescent="0.25">
      <c r="A32" s="7" t="s">
        <v>336</v>
      </c>
      <c r="B32" t="s">
        <v>335</v>
      </c>
      <c r="C32" s="47">
        <f ca="1">VLOOKUP(A32,INDIRECT("'"&amp;$Z$2&amp;"'!"&amp;"A99:E102"),5,FALSE)</f>
        <v>718.04000000000008</v>
      </c>
      <c r="D32" s="25">
        <f ca="1">VLOOKUP(A32,INDIRECT("'"&amp;$AA$2&amp;"'!"&amp;"A99:E102"),5,FALSE)</f>
        <v>422.03000000000009</v>
      </c>
    </row>
    <row r="33" spans="1:4" x14ac:dyDescent="0.25">
      <c r="A33" s="7" t="s">
        <v>333</v>
      </c>
      <c r="B33" t="s">
        <v>335</v>
      </c>
      <c r="C33" s="39">
        <f t="shared" ref="C33:C34" ca="1" si="16">VLOOKUP(A33,INDIRECT("'"&amp;$Z$2&amp;"'!"&amp;"A99:E102"),5,FALSE)</f>
        <v>114.97</v>
      </c>
      <c r="D33" s="25">
        <f t="shared" ref="D33:D34" ca="1" si="17">VLOOKUP(A33,INDIRECT("'"&amp;$AA$2&amp;"'!"&amp;"A99:E102"),5,FALSE)</f>
        <v>98.070000000000007</v>
      </c>
    </row>
    <row r="34" spans="1:4" x14ac:dyDescent="0.25">
      <c r="A34" s="7" t="s">
        <v>334</v>
      </c>
      <c r="B34" t="s">
        <v>335</v>
      </c>
      <c r="C34" s="39">
        <f t="shared" ca="1" si="16"/>
        <v>833.0100000000001</v>
      </c>
      <c r="D34" s="25">
        <f t="shared" ca="1" si="17"/>
        <v>520.10000000000014</v>
      </c>
    </row>
    <row r="35" spans="1:4" x14ac:dyDescent="0.25">
      <c r="A35" s="7" t="s">
        <v>368</v>
      </c>
      <c r="B35" t="s">
        <v>369</v>
      </c>
      <c r="C35" s="38">
        <f ca="1">IFERROR(ROUND(C34/B10,2),"")</f>
        <v>0.83</v>
      </c>
      <c r="D35" s="24">
        <f ca="1">IFERROR(ROUND(D34/B22,2),"")</f>
        <v>8.67</v>
      </c>
    </row>
  </sheetData>
  <mergeCells count="4">
    <mergeCell ref="H6:N6"/>
    <mergeCell ref="H5:N5"/>
    <mergeCell ref="F5:F14"/>
    <mergeCell ref="A1:N1"/>
  </mergeCells>
  <conditionalFormatting sqref="H8:N14">
    <cfRule type="cellIs" dxfId="0" priority="3" operator="lessThan">
      <formula>0</formula>
    </cfRule>
  </conditionalFormatting>
  <dataValidations count="3">
    <dataValidation type="list" allowBlank="1" showInputMessage="1" showErrorMessage="1" sqref="B7 B19" xr:uid="{1085F657-94E3-423F-9D00-4FE8E909ADFB}">
      <formula1>$X$2:$X$5</formula1>
    </dataValidation>
    <dataValidation type="list" allowBlank="1" showInputMessage="1" showErrorMessage="1" sqref="C7" xr:uid="{F777717C-76DE-4273-AC5C-6216BC41ABBE}">
      <formula1>INDIRECT($B$7)</formula1>
    </dataValidation>
    <dataValidation type="list" allowBlank="1" showInputMessage="1" showErrorMessage="1" sqref="C19" xr:uid="{591EF3BB-E016-45A1-B023-AEBCE2626523}">
      <formula1>INDIRECT($B$19)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682B-BAA6-4692-AA66-1A4C507FB013}">
  <dimension ref="A1:S163"/>
  <sheetViews>
    <sheetView topLeftCell="B1" workbookViewId="0">
      <selection activeCell="C12" sqref="C12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102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378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1500</v>
      </c>
      <c r="E7" s="33">
        <f>ROUND(C7*D7,2)</f>
        <v>1200</v>
      </c>
      <c r="F7" s="16">
        <v>0</v>
      </c>
      <c r="G7" s="33">
        <f>ROUND(E7*F7,2)</f>
        <v>0</v>
      </c>
      <c r="H7" s="33">
        <f>ROUND(E7-G7,2)</f>
        <v>1200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2025</v>
      </c>
      <c r="E8" s="29">
        <f>ROUND(C8*D8,2)</f>
        <v>607.5</v>
      </c>
      <c r="F8" s="11">
        <v>0</v>
      </c>
      <c r="G8" s="29">
        <f>ROUND(E8*F8,2)</f>
        <v>0</v>
      </c>
      <c r="H8" s="29">
        <f>ROUND(E8-G8,2)</f>
        <v>607.5</v>
      </c>
    </row>
    <row r="9" spans="1:8" x14ac:dyDescent="0.25">
      <c r="A9" s="7" t="s">
        <v>11</v>
      </c>
      <c r="C9" s="33"/>
      <c r="E9" s="33">
        <f>SUM(E7:E8)</f>
        <v>1807.5</v>
      </c>
      <c r="G9" s="12">
        <f>SUM(G7:G8)</f>
        <v>0</v>
      </c>
      <c r="H9" s="12">
        <f>ROUND(E9-G9,2)</f>
        <v>1807.5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14</v>
      </c>
      <c r="C12" s="33"/>
      <c r="E12" s="33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3">
        <f>ROUND(C13*D13,2)</f>
        <v>17.5</v>
      </c>
      <c r="F13" s="16">
        <v>0</v>
      </c>
      <c r="G13" s="33">
        <f>ROUND(E13*F13,2)</f>
        <v>0</v>
      </c>
      <c r="H13" s="33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5.75</v>
      </c>
      <c r="E14" s="33">
        <f>ROUND(C14*D14,2)</f>
        <v>31.63</v>
      </c>
      <c r="F14" s="16">
        <v>0</v>
      </c>
      <c r="G14" s="33">
        <f>ROUND(E14*F14,2)</f>
        <v>0</v>
      </c>
      <c r="H14" s="33">
        <f>ROUND(E14-G14,2)</f>
        <v>31.63</v>
      </c>
    </row>
    <row r="15" spans="1:8" x14ac:dyDescent="0.25">
      <c r="A15" s="13" t="s">
        <v>17</v>
      </c>
      <c r="C15" s="33"/>
      <c r="E15" s="33"/>
    </row>
    <row r="16" spans="1:8" x14ac:dyDescent="0.25">
      <c r="A16" s="14" t="s">
        <v>66</v>
      </c>
      <c r="B16" s="14" t="s">
        <v>18</v>
      </c>
      <c r="C16" s="15">
        <v>1.49</v>
      </c>
      <c r="D16" s="14">
        <v>2.2999999999999998</v>
      </c>
      <c r="E16" s="33">
        <f>ROUND(C16*D16,2)</f>
        <v>3.43</v>
      </c>
      <c r="F16" s="16">
        <v>0</v>
      </c>
      <c r="G16" s="33">
        <f>ROUND(E16*F16,2)</f>
        <v>0</v>
      </c>
      <c r="H16" s="33">
        <f>ROUND(E16-G16,2)</f>
        <v>3.43</v>
      </c>
    </row>
    <row r="17" spans="1:8" x14ac:dyDescent="0.25">
      <c r="A17" s="14" t="s">
        <v>67</v>
      </c>
      <c r="B17" s="14" t="s">
        <v>26</v>
      </c>
      <c r="C17" s="15">
        <v>4</v>
      </c>
      <c r="D17" s="14">
        <v>2.3125</v>
      </c>
      <c r="E17" s="33">
        <f>ROUND(C17*D17,2)</f>
        <v>9.25</v>
      </c>
      <c r="F17" s="16">
        <v>0</v>
      </c>
      <c r="G17" s="33">
        <f>ROUND(E17*F17,2)</f>
        <v>0</v>
      </c>
      <c r="H17" s="33">
        <f>ROUND(E17-G17,2)</f>
        <v>9.25</v>
      </c>
    </row>
    <row r="18" spans="1:8" x14ac:dyDescent="0.25">
      <c r="A18" s="14" t="s">
        <v>68</v>
      </c>
      <c r="B18" s="14" t="s">
        <v>26</v>
      </c>
      <c r="C18" s="15">
        <v>10.210000000000001</v>
      </c>
      <c r="D18" s="14">
        <v>0.5</v>
      </c>
      <c r="E18" s="33">
        <f>ROUND(C18*D18,2)</f>
        <v>5.1100000000000003</v>
      </c>
      <c r="F18" s="16">
        <v>0</v>
      </c>
      <c r="G18" s="33">
        <f>ROUND(E18*F18,2)</f>
        <v>0</v>
      </c>
      <c r="H18" s="33">
        <f>ROUND(E18-G18,2)</f>
        <v>5.1100000000000003</v>
      </c>
    </row>
    <row r="19" spans="1:8" x14ac:dyDescent="0.25">
      <c r="A19" s="13" t="s">
        <v>69</v>
      </c>
      <c r="C19" s="33"/>
      <c r="E19" s="33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1500</v>
      </c>
      <c r="E20" s="33">
        <f>ROUND(C20*D20,2)</f>
        <v>165</v>
      </c>
      <c r="F20" s="16">
        <v>0</v>
      </c>
      <c r="G20" s="33">
        <f>ROUND(E20*F20,2)</f>
        <v>0</v>
      </c>
      <c r="H20" s="33">
        <f>ROUND(E20-G20,2)</f>
        <v>165</v>
      </c>
    </row>
    <row r="21" spans="1:8" x14ac:dyDescent="0.25">
      <c r="A21" s="13" t="s">
        <v>20</v>
      </c>
      <c r="C21" s="33"/>
      <c r="E21" s="33"/>
    </row>
    <row r="22" spans="1:8" x14ac:dyDescent="0.25">
      <c r="A22" s="14" t="s">
        <v>22</v>
      </c>
      <c r="B22" s="14" t="s">
        <v>21</v>
      </c>
      <c r="C22" s="15">
        <v>22.11</v>
      </c>
      <c r="D22" s="14">
        <v>1.5</v>
      </c>
      <c r="E22" s="33">
        <f>ROUND(C22*D22,2)</f>
        <v>33.17</v>
      </c>
      <c r="F22" s="16">
        <v>0</v>
      </c>
      <c r="G22" s="33">
        <f>ROUND(E22*F22,2)</f>
        <v>0</v>
      </c>
      <c r="H22" s="33">
        <f>ROUND(E22-G22,2)</f>
        <v>33.17</v>
      </c>
    </row>
    <row r="23" spans="1:8" x14ac:dyDescent="0.25">
      <c r="A23" s="14" t="s">
        <v>103</v>
      </c>
      <c r="B23" s="14" t="s">
        <v>19</v>
      </c>
      <c r="C23" s="15">
        <v>1.34</v>
      </c>
      <c r="D23" s="14">
        <v>34.358199999999997</v>
      </c>
      <c r="E23" s="33">
        <f>ROUND(C23*D23,2)</f>
        <v>46.04</v>
      </c>
      <c r="F23" s="16">
        <v>0</v>
      </c>
      <c r="G23" s="33">
        <f>ROUND(E23*F23,2)</f>
        <v>0</v>
      </c>
      <c r="H23" s="33">
        <f>ROUND(E23-G23,2)</f>
        <v>46.04</v>
      </c>
    </row>
    <row r="24" spans="1:8" x14ac:dyDescent="0.25">
      <c r="A24" s="13" t="s">
        <v>23</v>
      </c>
      <c r="C24" s="33"/>
      <c r="E24" s="33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3">
        <f>ROUND(C25*D25,2)</f>
        <v>20</v>
      </c>
      <c r="F25" s="16">
        <v>0</v>
      </c>
      <c r="G25" s="33">
        <f>ROUND(E25*F25,2)</f>
        <v>0</v>
      </c>
      <c r="H25" s="33">
        <f>ROUND(E25-G25,2)</f>
        <v>20</v>
      </c>
    </row>
    <row r="26" spans="1:8" x14ac:dyDescent="0.25">
      <c r="A26" s="13" t="s">
        <v>24</v>
      </c>
      <c r="C26" s="33"/>
      <c r="E26" s="33"/>
    </row>
    <row r="27" spans="1:8" x14ac:dyDescent="0.25">
      <c r="A27" s="14" t="s">
        <v>59</v>
      </c>
      <c r="B27" s="14" t="s">
        <v>26</v>
      </c>
      <c r="C27" s="15">
        <v>10.73</v>
      </c>
      <c r="D27" s="14">
        <v>0.5</v>
      </c>
      <c r="E27" s="33">
        <f t="shared" ref="E27:E34" si="0">ROUND(C27*D27,2)</f>
        <v>5.37</v>
      </c>
      <c r="F27" s="16">
        <v>0</v>
      </c>
      <c r="G27" s="33">
        <f t="shared" ref="G27:G34" si="1">ROUND(E27*F27,2)</f>
        <v>0</v>
      </c>
      <c r="H27" s="33">
        <f t="shared" ref="H27:H34" si="2">ROUND(E27-G27,2)</f>
        <v>5.37</v>
      </c>
    </row>
    <row r="28" spans="1:8" x14ac:dyDescent="0.25">
      <c r="A28" s="14" t="s">
        <v>25</v>
      </c>
      <c r="B28" s="14" t="s">
        <v>18</v>
      </c>
      <c r="C28" s="15">
        <v>0.13</v>
      </c>
      <c r="D28" s="14">
        <v>32</v>
      </c>
      <c r="E28" s="33">
        <f t="shared" si="0"/>
        <v>4.16</v>
      </c>
      <c r="F28" s="16">
        <v>0</v>
      </c>
      <c r="G28" s="33">
        <f t="shared" si="1"/>
        <v>0</v>
      </c>
      <c r="H28" s="33">
        <f t="shared" si="2"/>
        <v>4.16</v>
      </c>
    </row>
    <row r="29" spans="1:8" x14ac:dyDescent="0.25">
      <c r="A29" s="14" t="s">
        <v>104</v>
      </c>
      <c r="B29" s="14" t="s">
        <v>26</v>
      </c>
      <c r="C29" s="15">
        <v>12.74</v>
      </c>
      <c r="D29" s="14">
        <v>1</v>
      </c>
      <c r="E29" s="33">
        <f t="shared" si="0"/>
        <v>12.74</v>
      </c>
      <c r="F29" s="16">
        <v>0</v>
      </c>
      <c r="G29" s="33">
        <f t="shared" si="1"/>
        <v>0</v>
      </c>
      <c r="H29" s="33">
        <f t="shared" si="2"/>
        <v>12.74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3">
        <f t="shared" si="0"/>
        <v>9.1199999999999992</v>
      </c>
      <c r="F30" s="16">
        <v>0</v>
      </c>
      <c r="G30" s="33">
        <f t="shared" si="1"/>
        <v>0</v>
      </c>
      <c r="H30" s="33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6.01</v>
      </c>
      <c r="D31" s="14">
        <v>2</v>
      </c>
      <c r="E31" s="33">
        <f t="shared" si="0"/>
        <v>12.02</v>
      </c>
      <c r="F31" s="16">
        <v>0</v>
      </c>
      <c r="G31" s="33">
        <f t="shared" si="1"/>
        <v>0</v>
      </c>
      <c r="H31" s="33">
        <f t="shared" si="2"/>
        <v>12.02</v>
      </c>
    </row>
    <row r="32" spans="1:8" x14ac:dyDescent="0.25">
      <c r="A32" s="14" t="s">
        <v>74</v>
      </c>
      <c r="B32" s="14" t="s">
        <v>26</v>
      </c>
      <c r="C32" s="15">
        <v>13.33</v>
      </c>
      <c r="D32" s="14">
        <v>1</v>
      </c>
      <c r="E32" s="33">
        <f t="shared" si="0"/>
        <v>13.33</v>
      </c>
      <c r="F32" s="16">
        <v>0</v>
      </c>
      <c r="G32" s="33">
        <f t="shared" si="1"/>
        <v>0</v>
      </c>
      <c r="H32" s="33">
        <f t="shared" si="2"/>
        <v>13.33</v>
      </c>
    </row>
    <row r="33" spans="1:8" x14ac:dyDescent="0.25">
      <c r="A33" s="14" t="s">
        <v>107</v>
      </c>
      <c r="B33" s="14" t="s">
        <v>18</v>
      </c>
      <c r="C33" s="15">
        <v>0.44</v>
      </c>
      <c r="D33" s="14">
        <v>58</v>
      </c>
      <c r="E33" s="33">
        <f t="shared" si="0"/>
        <v>25.52</v>
      </c>
      <c r="F33" s="16">
        <v>0</v>
      </c>
      <c r="G33" s="33">
        <f t="shared" si="1"/>
        <v>0</v>
      </c>
      <c r="H33" s="33">
        <f t="shared" si="2"/>
        <v>25.52</v>
      </c>
    </row>
    <row r="34" spans="1:8" x14ac:dyDescent="0.25">
      <c r="A34" s="14" t="s">
        <v>108</v>
      </c>
      <c r="B34" s="14" t="s">
        <v>26</v>
      </c>
      <c r="C34" s="15">
        <v>4.3899999999999997</v>
      </c>
      <c r="D34" s="14">
        <v>3</v>
      </c>
      <c r="E34" s="33">
        <f t="shared" si="0"/>
        <v>13.17</v>
      </c>
      <c r="F34" s="16">
        <v>0</v>
      </c>
      <c r="G34" s="33">
        <f t="shared" si="1"/>
        <v>0</v>
      </c>
      <c r="H34" s="33">
        <f t="shared" si="2"/>
        <v>13.17</v>
      </c>
    </row>
    <row r="35" spans="1:8" x14ac:dyDescent="0.25">
      <c r="A35" s="13" t="s">
        <v>27</v>
      </c>
      <c r="C35" s="33"/>
      <c r="E35" s="33"/>
    </row>
    <row r="36" spans="1:8" x14ac:dyDescent="0.25">
      <c r="A36" s="14" t="s">
        <v>78</v>
      </c>
      <c r="B36" s="14" t="s">
        <v>29</v>
      </c>
      <c r="C36" s="15">
        <v>6.94</v>
      </c>
      <c r="D36" s="14">
        <v>1.75</v>
      </c>
      <c r="E36" s="33">
        <f t="shared" ref="E36:E44" si="3">ROUND(C36*D36,2)</f>
        <v>12.15</v>
      </c>
      <c r="F36" s="16">
        <v>0</v>
      </c>
      <c r="G36" s="33">
        <f t="shared" ref="G36:G44" si="4">ROUND(E36*F36,2)</f>
        <v>0</v>
      </c>
      <c r="H36" s="33">
        <f t="shared" ref="H36:H44" si="5">ROUND(E36-G36,2)</f>
        <v>12.15</v>
      </c>
    </row>
    <row r="37" spans="1:8" x14ac:dyDescent="0.25">
      <c r="A37" s="14" t="s">
        <v>109</v>
      </c>
      <c r="B37" s="14" t="s">
        <v>18</v>
      </c>
      <c r="C37" s="15">
        <v>1.1599999999999999</v>
      </c>
      <c r="D37" s="14">
        <v>5.2</v>
      </c>
      <c r="E37" s="33">
        <f t="shared" si="3"/>
        <v>6.03</v>
      </c>
      <c r="F37" s="16">
        <v>0</v>
      </c>
      <c r="G37" s="33">
        <f t="shared" si="4"/>
        <v>0</v>
      </c>
      <c r="H37" s="33">
        <f t="shared" si="5"/>
        <v>6.03</v>
      </c>
    </row>
    <row r="38" spans="1:8" x14ac:dyDescent="0.25">
      <c r="A38" s="14" t="s">
        <v>110</v>
      </c>
      <c r="B38" s="14" t="s">
        <v>18</v>
      </c>
      <c r="C38" s="15">
        <v>1.28</v>
      </c>
      <c r="D38" s="14">
        <v>6</v>
      </c>
      <c r="E38" s="33">
        <f t="shared" si="3"/>
        <v>7.68</v>
      </c>
      <c r="F38" s="16">
        <v>0</v>
      </c>
      <c r="G38" s="33">
        <f t="shared" si="4"/>
        <v>0</v>
      </c>
      <c r="H38" s="33">
        <f t="shared" si="5"/>
        <v>7.68</v>
      </c>
    </row>
    <row r="39" spans="1:8" x14ac:dyDescent="0.25">
      <c r="A39" s="14" t="s">
        <v>111</v>
      </c>
      <c r="B39" s="14" t="s">
        <v>18</v>
      </c>
      <c r="C39" s="15">
        <v>1.31</v>
      </c>
      <c r="D39" s="14">
        <v>2</v>
      </c>
      <c r="E39" s="33">
        <f t="shared" si="3"/>
        <v>2.62</v>
      </c>
      <c r="F39" s="16">
        <v>0</v>
      </c>
      <c r="G39" s="33">
        <f t="shared" si="4"/>
        <v>0</v>
      </c>
      <c r="H39" s="33">
        <f t="shared" si="5"/>
        <v>2.62</v>
      </c>
    </row>
    <row r="40" spans="1:8" x14ac:dyDescent="0.25">
      <c r="A40" s="14" t="s">
        <v>79</v>
      </c>
      <c r="B40" s="14" t="s">
        <v>18</v>
      </c>
      <c r="C40" s="15">
        <v>5.08</v>
      </c>
      <c r="D40" s="14">
        <v>2</v>
      </c>
      <c r="E40" s="33">
        <f t="shared" si="3"/>
        <v>10.16</v>
      </c>
      <c r="F40" s="16">
        <v>0</v>
      </c>
      <c r="G40" s="33">
        <f t="shared" si="4"/>
        <v>0</v>
      </c>
      <c r="H40" s="33">
        <f t="shared" si="5"/>
        <v>10.16</v>
      </c>
    </row>
    <row r="41" spans="1:8" x14ac:dyDescent="0.25">
      <c r="A41" s="14" t="s">
        <v>112</v>
      </c>
      <c r="B41" s="14" t="s">
        <v>18</v>
      </c>
      <c r="C41" s="15">
        <v>0.94</v>
      </c>
      <c r="D41" s="14">
        <v>12.8</v>
      </c>
      <c r="E41" s="33">
        <f t="shared" si="3"/>
        <v>12.03</v>
      </c>
      <c r="F41" s="16">
        <v>0</v>
      </c>
      <c r="G41" s="33">
        <f t="shared" si="4"/>
        <v>0</v>
      </c>
      <c r="H41" s="33">
        <f t="shared" si="5"/>
        <v>12.03</v>
      </c>
    </row>
    <row r="42" spans="1:8" x14ac:dyDescent="0.25">
      <c r="A42" s="14" t="s">
        <v>113</v>
      </c>
      <c r="B42" s="14" t="s">
        <v>18</v>
      </c>
      <c r="C42" s="15">
        <v>0.95</v>
      </c>
      <c r="D42" s="14">
        <v>1</v>
      </c>
      <c r="E42" s="33">
        <f t="shared" si="3"/>
        <v>0.95</v>
      </c>
      <c r="F42" s="16">
        <v>0</v>
      </c>
      <c r="G42" s="33">
        <f t="shared" si="4"/>
        <v>0</v>
      </c>
      <c r="H42" s="33">
        <f t="shared" si="5"/>
        <v>0.95</v>
      </c>
    </row>
    <row r="43" spans="1:8" x14ac:dyDescent="0.25">
      <c r="A43" s="14" t="s">
        <v>114</v>
      </c>
      <c r="B43" s="14" t="s">
        <v>48</v>
      </c>
      <c r="C43" s="15">
        <v>15</v>
      </c>
      <c r="D43" s="14">
        <v>1.5</v>
      </c>
      <c r="E43" s="33">
        <f t="shared" si="3"/>
        <v>22.5</v>
      </c>
      <c r="F43" s="16">
        <v>0</v>
      </c>
      <c r="G43" s="33">
        <f t="shared" si="4"/>
        <v>0</v>
      </c>
      <c r="H43" s="33">
        <f t="shared" si="5"/>
        <v>22.5</v>
      </c>
    </row>
    <row r="44" spans="1:8" x14ac:dyDescent="0.25">
      <c r="A44" s="14" t="s">
        <v>115</v>
      </c>
      <c r="B44" s="14" t="s">
        <v>18</v>
      </c>
      <c r="C44" s="15">
        <v>7.35</v>
      </c>
      <c r="D44" s="14">
        <v>1.5</v>
      </c>
      <c r="E44" s="33">
        <f t="shared" si="3"/>
        <v>11.03</v>
      </c>
      <c r="F44" s="16">
        <v>0</v>
      </c>
      <c r="G44" s="33">
        <f t="shared" si="4"/>
        <v>0</v>
      </c>
      <c r="H44" s="33">
        <f t="shared" si="5"/>
        <v>11.03</v>
      </c>
    </row>
    <row r="45" spans="1:8" x14ac:dyDescent="0.25">
      <c r="A45" s="13" t="s">
        <v>30</v>
      </c>
      <c r="C45" s="33"/>
      <c r="E45" s="33"/>
    </row>
    <row r="46" spans="1:8" x14ac:dyDescent="0.25">
      <c r="A46" s="14" t="s">
        <v>31</v>
      </c>
      <c r="B46" s="14" t="s">
        <v>32</v>
      </c>
      <c r="C46" s="15">
        <v>0.24</v>
      </c>
      <c r="D46" s="14">
        <v>33</v>
      </c>
      <c r="E46" s="33">
        <f>ROUND(C46*D46,2)</f>
        <v>7.92</v>
      </c>
      <c r="F46" s="16">
        <v>0</v>
      </c>
      <c r="G46" s="33">
        <f>ROUND(E46*F46,2)</f>
        <v>0</v>
      </c>
      <c r="H46" s="33">
        <f>ROUND(E46-G46,2)</f>
        <v>7.92</v>
      </c>
    </row>
    <row r="47" spans="1:8" x14ac:dyDescent="0.25">
      <c r="A47" s="13" t="s">
        <v>33</v>
      </c>
      <c r="C47" s="33"/>
      <c r="E47" s="33"/>
    </row>
    <row r="48" spans="1:8" x14ac:dyDescent="0.25">
      <c r="A48" s="14" t="s">
        <v>116</v>
      </c>
      <c r="B48" s="14" t="s">
        <v>60</v>
      </c>
      <c r="C48" s="15">
        <v>2.58</v>
      </c>
      <c r="D48" s="14">
        <v>45</v>
      </c>
      <c r="E48" s="33">
        <f>ROUND(C48*D48,2)</f>
        <v>116.1</v>
      </c>
      <c r="F48" s="16">
        <v>0</v>
      </c>
      <c r="G48" s="33">
        <f>ROUND(E48*F48,2)</f>
        <v>0</v>
      </c>
      <c r="H48" s="33">
        <f>ROUND(E48-G48,2)</f>
        <v>116.1</v>
      </c>
    </row>
    <row r="49" spans="1:8" x14ac:dyDescent="0.25">
      <c r="A49" s="13" t="s">
        <v>85</v>
      </c>
      <c r="C49" s="33"/>
      <c r="E49" s="33"/>
    </row>
    <row r="50" spans="1:8" x14ac:dyDescent="0.25">
      <c r="A50" s="14" t="s">
        <v>86</v>
      </c>
      <c r="B50" s="14" t="s">
        <v>18</v>
      </c>
      <c r="C50" s="15">
        <v>0.06</v>
      </c>
      <c r="D50" s="14">
        <v>51</v>
      </c>
      <c r="E50" s="33">
        <f>ROUND(C50*D50,2)</f>
        <v>3.06</v>
      </c>
      <c r="F50" s="16">
        <v>0</v>
      </c>
      <c r="G50" s="33">
        <f>ROUND(E50*F50,2)</f>
        <v>0</v>
      </c>
      <c r="H50" s="33">
        <f>ROUND(E50-G50,2)</f>
        <v>3.06</v>
      </c>
    </row>
    <row r="51" spans="1:8" x14ac:dyDescent="0.25">
      <c r="A51" s="13" t="s">
        <v>117</v>
      </c>
      <c r="C51" s="33"/>
      <c r="E51" s="33"/>
    </row>
    <row r="52" spans="1:8" x14ac:dyDescent="0.25">
      <c r="A52" s="14" t="s">
        <v>118</v>
      </c>
      <c r="B52" s="14" t="s">
        <v>26</v>
      </c>
      <c r="C52" s="15">
        <v>3.3</v>
      </c>
      <c r="D52" s="14">
        <v>0.4</v>
      </c>
      <c r="E52" s="33">
        <f>ROUND(C52*D52,2)</f>
        <v>1.32</v>
      </c>
      <c r="F52" s="16">
        <v>0</v>
      </c>
      <c r="G52" s="33">
        <f>ROUND(E52*F52,2)</f>
        <v>0</v>
      </c>
      <c r="H52" s="33">
        <f>ROUND(E52-G52,2)</f>
        <v>1.32</v>
      </c>
    </row>
    <row r="53" spans="1:8" x14ac:dyDescent="0.25">
      <c r="A53" s="13" t="s">
        <v>61</v>
      </c>
      <c r="C53" s="33"/>
      <c r="E53" s="33"/>
    </row>
    <row r="54" spans="1:8" x14ac:dyDescent="0.25">
      <c r="A54" s="14" t="s">
        <v>62</v>
      </c>
      <c r="B54" s="14" t="s">
        <v>48</v>
      </c>
      <c r="C54" s="15">
        <v>7.5</v>
      </c>
      <c r="D54" s="14">
        <v>1</v>
      </c>
      <c r="E54" s="33">
        <f>ROUND(C54*D54,2)</f>
        <v>7.5</v>
      </c>
      <c r="F54" s="16">
        <v>0</v>
      </c>
      <c r="G54" s="33">
        <f>ROUND(E54*F54,2)</f>
        <v>0</v>
      </c>
      <c r="H54" s="33">
        <f>ROUND(E54-G54,2)</f>
        <v>7.5</v>
      </c>
    </row>
    <row r="55" spans="1:8" x14ac:dyDescent="0.25">
      <c r="A55" s="13" t="s">
        <v>87</v>
      </c>
      <c r="C55" s="33"/>
      <c r="E55" s="33"/>
    </row>
    <row r="56" spans="1:8" x14ac:dyDescent="0.25">
      <c r="A56" s="14" t="s">
        <v>88</v>
      </c>
      <c r="B56" s="14" t="s">
        <v>48</v>
      </c>
      <c r="C56" s="15">
        <v>1</v>
      </c>
      <c r="D56" s="14">
        <v>1</v>
      </c>
      <c r="E56" s="33">
        <f>ROUND(C56*D56,2)</f>
        <v>1</v>
      </c>
      <c r="F56" s="16">
        <v>0</v>
      </c>
      <c r="G56" s="33">
        <f>ROUND(E56*F56,2)</f>
        <v>0</v>
      </c>
      <c r="H56" s="33">
        <f>ROUND(E56-G56,2)</f>
        <v>1</v>
      </c>
    </row>
    <row r="57" spans="1:8" x14ac:dyDescent="0.25">
      <c r="A57" s="13" t="s">
        <v>34</v>
      </c>
      <c r="C57" s="33"/>
      <c r="E57" s="33"/>
    </row>
    <row r="58" spans="1:8" x14ac:dyDescent="0.25">
      <c r="A58" s="14" t="s">
        <v>35</v>
      </c>
      <c r="B58" s="14" t="s">
        <v>36</v>
      </c>
      <c r="C58" s="15">
        <v>47.45</v>
      </c>
      <c r="D58" s="14">
        <v>0.66600000000000004</v>
      </c>
      <c r="E58" s="33">
        <f>ROUND(C58*D58,2)</f>
        <v>31.6</v>
      </c>
      <c r="F58" s="16">
        <v>0</v>
      </c>
      <c r="G58" s="33">
        <f>ROUND(E58*F58,2)</f>
        <v>0</v>
      </c>
      <c r="H58" s="33">
        <f>ROUND(E58-G58,2)</f>
        <v>31.6</v>
      </c>
    </row>
    <row r="59" spans="1:8" x14ac:dyDescent="0.25">
      <c r="A59" s="13" t="s">
        <v>119</v>
      </c>
      <c r="C59" s="33"/>
      <c r="E59" s="33"/>
    </row>
    <row r="60" spans="1:8" x14ac:dyDescent="0.25">
      <c r="A60" s="14" t="s">
        <v>120</v>
      </c>
      <c r="B60" s="14" t="s">
        <v>48</v>
      </c>
      <c r="C60" s="15">
        <v>8</v>
      </c>
      <c r="D60" s="14">
        <v>1</v>
      </c>
      <c r="E60" s="33">
        <f>ROUND(C60*D60,2)</f>
        <v>8</v>
      </c>
      <c r="F60" s="16">
        <v>0</v>
      </c>
      <c r="G60" s="33">
        <f>ROUND(E60*F60,2)</f>
        <v>0</v>
      </c>
      <c r="H60" s="33">
        <f>ROUND(E60-G60,2)</f>
        <v>8</v>
      </c>
    </row>
    <row r="61" spans="1:8" x14ac:dyDescent="0.25">
      <c r="A61" s="13" t="s">
        <v>121</v>
      </c>
      <c r="C61" s="33"/>
      <c r="E61" s="33"/>
    </row>
    <row r="62" spans="1:8" x14ac:dyDescent="0.25">
      <c r="A62" s="14" t="s">
        <v>122</v>
      </c>
      <c r="B62" s="14" t="s">
        <v>48</v>
      </c>
      <c r="C62" s="15">
        <v>10</v>
      </c>
      <c r="D62" s="14">
        <v>0.33300000000000002</v>
      </c>
      <c r="E62" s="33">
        <f>ROUND(C62*D62,2)</f>
        <v>3.33</v>
      </c>
      <c r="F62" s="16">
        <v>0</v>
      </c>
      <c r="G62" s="33">
        <f>ROUND(E62*F62,2)</f>
        <v>0</v>
      </c>
      <c r="H62" s="33">
        <f>ROUND(E62-G62,2)</f>
        <v>3.33</v>
      </c>
    </row>
    <row r="63" spans="1:8" x14ac:dyDescent="0.25">
      <c r="A63" s="13" t="s">
        <v>37</v>
      </c>
      <c r="C63" s="33"/>
      <c r="E63" s="33"/>
    </row>
    <row r="64" spans="1:8" x14ac:dyDescent="0.25">
      <c r="A64" s="14" t="s">
        <v>38</v>
      </c>
      <c r="B64" s="14" t="s">
        <v>39</v>
      </c>
      <c r="C64" s="15">
        <v>14.68</v>
      </c>
      <c r="D64" s="14">
        <v>0.50249999999999995</v>
      </c>
      <c r="E64" s="33">
        <f>ROUND(C64*D64,2)</f>
        <v>7.38</v>
      </c>
      <c r="F64" s="16">
        <v>0</v>
      </c>
      <c r="G64" s="33">
        <f>ROUND(E64*F64,2)</f>
        <v>0</v>
      </c>
      <c r="H64" s="33">
        <f>ROUND(E64-G64,2)</f>
        <v>7.38</v>
      </c>
    </row>
    <row r="65" spans="1:8" x14ac:dyDescent="0.25">
      <c r="A65" s="14" t="s">
        <v>91</v>
      </c>
      <c r="B65" s="14" t="s">
        <v>39</v>
      </c>
      <c r="C65" s="15">
        <v>14.68</v>
      </c>
      <c r="D65" s="14">
        <v>0.20760000000000001</v>
      </c>
      <c r="E65" s="33">
        <f>ROUND(C65*D65,2)</f>
        <v>3.05</v>
      </c>
      <c r="F65" s="16">
        <v>0</v>
      </c>
      <c r="G65" s="33">
        <f>ROUND(E65*F65,2)</f>
        <v>0</v>
      </c>
      <c r="H65" s="33">
        <f>ROUND(E65-G65,2)</f>
        <v>3.05</v>
      </c>
    </row>
    <row r="66" spans="1:8" x14ac:dyDescent="0.25">
      <c r="A66" s="13" t="s">
        <v>40</v>
      </c>
      <c r="C66" s="33"/>
      <c r="E66" s="33"/>
    </row>
    <row r="67" spans="1:8" x14ac:dyDescent="0.25">
      <c r="A67" s="14" t="s">
        <v>41</v>
      </c>
      <c r="B67" s="14" t="s">
        <v>39</v>
      </c>
      <c r="C67" s="15">
        <v>9.06</v>
      </c>
      <c r="D67" s="14">
        <v>0.3</v>
      </c>
      <c r="E67" s="33">
        <f>ROUND(C67*D67,2)</f>
        <v>2.72</v>
      </c>
      <c r="F67" s="16">
        <v>0</v>
      </c>
      <c r="G67" s="33">
        <f>ROUND(E67*F67,2)</f>
        <v>0</v>
      </c>
      <c r="H67" s="33">
        <f>ROUND(E67-G67,2)</f>
        <v>2.72</v>
      </c>
    </row>
    <row r="68" spans="1:8" x14ac:dyDescent="0.25">
      <c r="A68" s="14" t="s">
        <v>42</v>
      </c>
      <c r="B68" s="14" t="s">
        <v>39</v>
      </c>
      <c r="C68" s="15">
        <v>9.06</v>
      </c>
      <c r="D68" s="14">
        <v>6.25E-2</v>
      </c>
      <c r="E68" s="33">
        <f>ROUND(C68*D68,2)</f>
        <v>0.56999999999999995</v>
      </c>
      <c r="F68" s="16">
        <v>0</v>
      </c>
      <c r="G68" s="33">
        <f>ROUND(E68*F68,2)</f>
        <v>0</v>
      </c>
      <c r="H68" s="33">
        <f>ROUND(E68-G68,2)</f>
        <v>0.56999999999999995</v>
      </c>
    </row>
    <row r="69" spans="1:8" x14ac:dyDescent="0.25">
      <c r="A69" s="13" t="s">
        <v>43</v>
      </c>
      <c r="C69" s="33"/>
      <c r="E69" s="33"/>
    </row>
    <row r="70" spans="1:8" x14ac:dyDescent="0.25">
      <c r="A70" s="14" t="s">
        <v>42</v>
      </c>
      <c r="B70" s="14" t="s">
        <v>39</v>
      </c>
      <c r="C70" s="15">
        <v>9.06</v>
      </c>
      <c r="D70" s="14">
        <v>0.1236</v>
      </c>
      <c r="E70" s="33">
        <f>ROUND(C70*D70,2)</f>
        <v>1.1200000000000001</v>
      </c>
      <c r="F70" s="16">
        <v>0</v>
      </c>
      <c r="G70" s="33">
        <f>ROUND(E70*F70,2)</f>
        <v>0</v>
      </c>
      <c r="H70" s="33">
        <f>ROUND(E70-G70,2)</f>
        <v>1.1200000000000001</v>
      </c>
    </row>
    <row r="71" spans="1:8" x14ac:dyDescent="0.25">
      <c r="A71" s="14" t="s">
        <v>91</v>
      </c>
      <c r="B71" s="14" t="s">
        <v>39</v>
      </c>
      <c r="C71" s="15">
        <v>9.06</v>
      </c>
      <c r="D71" s="14">
        <v>0.18990000000000001</v>
      </c>
      <c r="E71" s="33">
        <f>ROUND(C71*D71,2)</f>
        <v>1.72</v>
      </c>
      <c r="F71" s="16">
        <v>0</v>
      </c>
      <c r="G71" s="33">
        <f>ROUND(E71*F71,2)</f>
        <v>0</v>
      </c>
      <c r="H71" s="33">
        <f>ROUND(E71-G71,2)</f>
        <v>1.72</v>
      </c>
    </row>
    <row r="72" spans="1:8" x14ac:dyDescent="0.25">
      <c r="A72" s="14" t="s">
        <v>44</v>
      </c>
      <c r="B72" s="14" t="s">
        <v>39</v>
      </c>
      <c r="C72" s="15">
        <v>14.69</v>
      </c>
      <c r="D72" s="14">
        <v>0.50529999999999997</v>
      </c>
      <c r="E72" s="33">
        <f>ROUND(C72*D72,2)</f>
        <v>7.42</v>
      </c>
      <c r="F72" s="16">
        <v>0</v>
      </c>
      <c r="G72" s="33">
        <f>ROUND(E72*F72,2)</f>
        <v>0</v>
      </c>
      <c r="H72" s="33">
        <f>ROUND(E72-G72,2)</f>
        <v>7.42</v>
      </c>
    </row>
    <row r="73" spans="1:8" x14ac:dyDescent="0.25">
      <c r="A73" s="13" t="s">
        <v>45</v>
      </c>
      <c r="C73" s="33"/>
      <c r="E73" s="33"/>
    </row>
    <row r="74" spans="1:8" x14ac:dyDescent="0.25">
      <c r="A74" s="14" t="s">
        <v>38</v>
      </c>
      <c r="B74" s="14" t="s">
        <v>19</v>
      </c>
      <c r="C74" s="15">
        <v>1.53</v>
      </c>
      <c r="D74" s="14">
        <v>5.6368</v>
      </c>
      <c r="E74" s="33">
        <f>ROUND(C74*D74,2)</f>
        <v>8.6199999999999992</v>
      </c>
      <c r="F74" s="16">
        <v>0</v>
      </c>
      <c r="G74" s="33">
        <f>ROUND(E74*F74,2)</f>
        <v>0</v>
      </c>
      <c r="H74" s="33">
        <f>ROUND(E74-G74,2)</f>
        <v>8.6199999999999992</v>
      </c>
    </row>
    <row r="75" spans="1:8" x14ac:dyDescent="0.25">
      <c r="A75" s="14" t="s">
        <v>91</v>
      </c>
      <c r="B75" s="14" t="s">
        <v>19</v>
      </c>
      <c r="C75" s="15">
        <v>1.53</v>
      </c>
      <c r="D75" s="14">
        <v>4.8836000000000004</v>
      </c>
      <c r="E75" s="33">
        <f>ROUND(C75*D75,2)</f>
        <v>7.47</v>
      </c>
      <c r="F75" s="16">
        <v>0</v>
      </c>
      <c r="G75" s="33">
        <f>ROUND(E75*F75,2)</f>
        <v>0</v>
      </c>
      <c r="H75" s="33">
        <f>ROUND(E75-G75,2)</f>
        <v>7.47</v>
      </c>
    </row>
    <row r="76" spans="1:8" x14ac:dyDescent="0.25">
      <c r="A76" s="14" t="s">
        <v>46</v>
      </c>
      <c r="B76" s="14" t="s">
        <v>19</v>
      </c>
      <c r="C76" s="15">
        <v>1.53</v>
      </c>
      <c r="D76" s="14">
        <v>8.5535999999999994</v>
      </c>
      <c r="E76" s="33">
        <f>ROUND(C76*D76,2)</f>
        <v>13.09</v>
      </c>
      <c r="F76" s="16">
        <v>0</v>
      </c>
      <c r="G76" s="33">
        <f>ROUND(E76*F76,2)</f>
        <v>0</v>
      </c>
      <c r="H76" s="33">
        <f>ROUND(E76-G76,2)</f>
        <v>13.09</v>
      </c>
    </row>
    <row r="77" spans="1:8" x14ac:dyDescent="0.25">
      <c r="A77" s="13" t="s">
        <v>47</v>
      </c>
      <c r="C77" s="33"/>
      <c r="E77" s="33"/>
    </row>
    <row r="78" spans="1:8" x14ac:dyDescent="0.25">
      <c r="A78" s="14" t="s">
        <v>42</v>
      </c>
      <c r="B78" s="14" t="s">
        <v>48</v>
      </c>
      <c r="C78" s="15">
        <v>7.9</v>
      </c>
      <c r="D78" s="14">
        <v>1</v>
      </c>
      <c r="E78" s="33">
        <f>ROUND(C78*D78,2)</f>
        <v>7.9</v>
      </c>
      <c r="F78" s="16">
        <v>0</v>
      </c>
      <c r="G78" s="33">
        <f>ROUND(E78*F78,2)</f>
        <v>0</v>
      </c>
      <c r="H78" s="33">
        <f t="shared" ref="H78:H84" si="6">ROUND(E78-G78,2)</f>
        <v>7.9</v>
      </c>
    </row>
    <row r="79" spans="1:8" x14ac:dyDescent="0.25">
      <c r="A79" s="14" t="s">
        <v>38</v>
      </c>
      <c r="B79" s="14" t="s">
        <v>48</v>
      </c>
      <c r="C79" s="15">
        <v>3.52</v>
      </c>
      <c r="D79" s="14">
        <v>1</v>
      </c>
      <c r="E79" s="33">
        <f>ROUND(C79*D79,2)</f>
        <v>3.52</v>
      </c>
      <c r="F79" s="16">
        <v>0</v>
      </c>
      <c r="G79" s="33">
        <f>ROUND(E79*F79,2)</f>
        <v>0</v>
      </c>
      <c r="H79" s="33">
        <f t="shared" si="6"/>
        <v>3.52</v>
      </c>
    </row>
    <row r="80" spans="1:8" x14ac:dyDescent="0.25">
      <c r="A80" s="14" t="s">
        <v>91</v>
      </c>
      <c r="B80" s="14" t="s">
        <v>48</v>
      </c>
      <c r="C80" s="15">
        <v>22.33</v>
      </c>
      <c r="D80" s="14">
        <v>1</v>
      </c>
      <c r="E80" s="33">
        <f>ROUND(C80*D80,2)</f>
        <v>22.33</v>
      </c>
      <c r="F80" s="16">
        <v>0</v>
      </c>
      <c r="G80" s="33">
        <f>ROUND(E80*F80,2)</f>
        <v>0</v>
      </c>
      <c r="H80" s="33">
        <f t="shared" si="6"/>
        <v>22.33</v>
      </c>
    </row>
    <row r="81" spans="1:8" x14ac:dyDescent="0.25">
      <c r="A81" s="14" t="s">
        <v>46</v>
      </c>
      <c r="B81" s="14" t="s">
        <v>48</v>
      </c>
      <c r="C81" s="15">
        <v>7.16</v>
      </c>
      <c r="D81" s="14">
        <v>1</v>
      </c>
      <c r="E81" s="33">
        <f>ROUND(C81*D81,2)</f>
        <v>7.16</v>
      </c>
      <c r="F81" s="16">
        <v>0</v>
      </c>
      <c r="G81" s="33">
        <f>ROUND(E81*F81,2)</f>
        <v>0</v>
      </c>
      <c r="H81" s="33">
        <f t="shared" si="6"/>
        <v>7.16</v>
      </c>
    </row>
    <row r="82" spans="1:8" x14ac:dyDescent="0.25">
      <c r="A82" s="9" t="s">
        <v>49</v>
      </c>
      <c r="B82" s="9" t="s">
        <v>48</v>
      </c>
      <c r="C82" s="10">
        <v>12.46</v>
      </c>
      <c r="D82" s="9">
        <v>1</v>
      </c>
      <c r="E82" s="29">
        <f>ROUND(C82*D82,2)</f>
        <v>12.46</v>
      </c>
      <c r="F82" s="11">
        <v>0</v>
      </c>
      <c r="G82" s="29">
        <f>ROUND(E82*F82,2)</f>
        <v>0</v>
      </c>
      <c r="H82" s="29">
        <f t="shared" si="6"/>
        <v>12.46</v>
      </c>
    </row>
    <row r="83" spans="1:8" x14ac:dyDescent="0.25">
      <c r="A83" s="7" t="s">
        <v>50</v>
      </c>
      <c r="C83" s="33"/>
      <c r="E83" s="33">
        <f>SUM(E13:E82)</f>
        <v>798.07000000000016</v>
      </c>
      <c r="G83" s="12">
        <f>SUM(G13:G82)</f>
        <v>0</v>
      </c>
      <c r="H83" s="12">
        <f t="shared" si="6"/>
        <v>798.07</v>
      </c>
    </row>
    <row r="84" spans="1:8" x14ac:dyDescent="0.25">
      <c r="A84" s="7" t="s">
        <v>51</v>
      </c>
      <c r="C84" s="33"/>
      <c r="E84" s="33">
        <f>+E9-E83</f>
        <v>1009.4299999999998</v>
      </c>
      <c r="G84" s="12">
        <f>+G9-G83</f>
        <v>0</v>
      </c>
      <c r="H84" s="12">
        <f t="shared" si="6"/>
        <v>1009.43</v>
      </c>
    </row>
    <row r="85" spans="1:8" x14ac:dyDescent="0.25">
      <c r="A85" t="s">
        <v>12</v>
      </c>
      <c r="C85" s="33"/>
      <c r="E85" s="33"/>
    </row>
    <row r="86" spans="1:8" x14ac:dyDescent="0.25">
      <c r="A86" s="7" t="s">
        <v>52</v>
      </c>
      <c r="C86" s="33"/>
      <c r="E86" s="33"/>
    </row>
    <row r="87" spans="1:8" x14ac:dyDescent="0.25">
      <c r="A87" s="14" t="s">
        <v>42</v>
      </c>
      <c r="B87" s="14" t="s">
        <v>48</v>
      </c>
      <c r="C87" s="15">
        <v>12.27</v>
      </c>
      <c r="D87" s="14">
        <v>1</v>
      </c>
      <c r="E87" s="33">
        <f>ROUND(C87*D87,2)</f>
        <v>12.27</v>
      </c>
      <c r="F87" s="16">
        <v>0</v>
      </c>
      <c r="G87" s="33">
        <f>ROUND(E87*F87,2)</f>
        <v>0</v>
      </c>
      <c r="H87" s="33">
        <f t="shared" ref="H87:H93" si="7">ROUND(E87-G87,2)</f>
        <v>12.27</v>
      </c>
    </row>
    <row r="88" spans="1:8" x14ac:dyDescent="0.25">
      <c r="A88" s="14" t="s">
        <v>38</v>
      </c>
      <c r="B88" s="14" t="s">
        <v>48</v>
      </c>
      <c r="C88" s="15">
        <v>21.45</v>
      </c>
      <c r="D88" s="14">
        <v>1</v>
      </c>
      <c r="E88" s="33">
        <f>ROUND(C88*D88,2)</f>
        <v>21.45</v>
      </c>
      <c r="F88" s="16">
        <v>0</v>
      </c>
      <c r="G88" s="33">
        <f>ROUND(E88*F88,2)</f>
        <v>0</v>
      </c>
      <c r="H88" s="33">
        <f t="shared" si="7"/>
        <v>21.45</v>
      </c>
    </row>
    <row r="89" spans="1:8" x14ac:dyDescent="0.25">
      <c r="A89" s="14" t="s">
        <v>91</v>
      </c>
      <c r="B89" s="14" t="s">
        <v>48</v>
      </c>
      <c r="C89" s="15">
        <v>87.04</v>
      </c>
      <c r="D89" s="14">
        <v>1</v>
      </c>
      <c r="E89" s="33">
        <f>ROUND(C89*D89,2)</f>
        <v>87.04</v>
      </c>
      <c r="F89" s="16">
        <v>0</v>
      </c>
      <c r="G89" s="33">
        <f>ROUND(E89*F89,2)</f>
        <v>0</v>
      </c>
      <c r="H89" s="33">
        <f t="shared" si="7"/>
        <v>87.04</v>
      </c>
    </row>
    <row r="90" spans="1:8" x14ac:dyDescent="0.25">
      <c r="A90" s="9" t="s">
        <v>46</v>
      </c>
      <c r="B90" s="9" t="s">
        <v>48</v>
      </c>
      <c r="C90" s="10">
        <v>51.84</v>
      </c>
      <c r="D90" s="9">
        <v>1</v>
      </c>
      <c r="E90" s="29">
        <f>ROUND(C90*D90,2)</f>
        <v>51.84</v>
      </c>
      <c r="F90" s="11">
        <v>0</v>
      </c>
      <c r="G90" s="29">
        <f>ROUND(E90*F90,2)</f>
        <v>0</v>
      </c>
      <c r="H90" s="29">
        <f t="shared" si="7"/>
        <v>51.84</v>
      </c>
    </row>
    <row r="91" spans="1:8" x14ac:dyDescent="0.25">
      <c r="A91" s="7" t="s">
        <v>53</v>
      </c>
      <c r="C91" s="33"/>
      <c r="E91" s="33">
        <f>SUM(E87:E90)</f>
        <v>172.60000000000002</v>
      </c>
      <c r="G91" s="12">
        <f>SUM(G87:G90)</f>
        <v>0</v>
      </c>
      <c r="H91" s="12">
        <f t="shared" si="7"/>
        <v>172.6</v>
      </c>
    </row>
    <row r="92" spans="1:8" x14ac:dyDescent="0.25">
      <c r="A92" s="7" t="s">
        <v>54</v>
      </c>
      <c r="C92" s="33"/>
      <c r="E92" s="33">
        <f>+E83+E91</f>
        <v>970.67000000000019</v>
      </c>
      <c r="G92" s="12">
        <f>+G83+G91</f>
        <v>0</v>
      </c>
      <c r="H92" s="12">
        <f t="shared" si="7"/>
        <v>970.67</v>
      </c>
    </row>
    <row r="93" spans="1:8" x14ac:dyDescent="0.25">
      <c r="A93" s="7" t="s">
        <v>55</v>
      </c>
      <c r="C93" s="33"/>
      <c r="E93" s="33">
        <f>+E9-E92</f>
        <v>836.82999999999981</v>
      </c>
      <c r="G93" s="12">
        <f>+G9-G92</f>
        <v>0</v>
      </c>
      <c r="H93" s="12">
        <f t="shared" si="7"/>
        <v>836.83</v>
      </c>
    </row>
    <row r="94" spans="1:8" x14ac:dyDescent="0.25">
      <c r="A94" t="s">
        <v>123</v>
      </c>
      <c r="C94" s="33"/>
      <c r="E94" s="33"/>
    </row>
    <row r="95" spans="1:8" x14ac:dyDescent="0.25">
      <c r="A95" t="s">
        <v>372</v>
      </c>
      <c r="C95" s="33"/>
      <c r="E95" s="33"/>
    </row>
    <row r="96" spans="1:8" x14ac:dyDescent="0.25">
      <c r="C96" s="33"/>
      <c r="E96" s="33"/>
    </row>
    <row r="97" spans="1:19" x14ac:dyDescent="0.25">
      <c r="A97" s="7" t="s">
        <v>124</v>
      </c>
      <c r="C97" s="33"/>
      <c r="E97" s="33"/>
    </row>
    <row r="98" spans="1:19" x14ac:dyDescent="0.25">
      <c r="A98" s="7" t="s">
        <v>125</v>
      </c>
      <c r="C98" s="33"/>
      <c r="E98" s="33"/>
    </row>
    <row r="99" spans="1:19" x14ac:dyDescent="0.25">
      <c r="A99" s="7" t="s">
        <v>50</v>
      </c>
      <c r="E99" s="37">
        <f>VLOOKUP(A99,$A$1:$H$98,5,FALSE)</f>
        <v>798.07000000000016</v>
      </c>
    </row>
    <row r="100" spans="1:19" x14ac:dyDescent="0.25">
      <c r="A100" s="7" t="s">
        <v>333</v>
      </c>
      <c r="E100" s="37">
        <f>VLOOKUP(A100,$A$1:$H$98,5,FALSE)</f>
        <v>172.60000000000002</v>
      </c>
    </row>
    <row r="101" spans="1:19" x14ac:dyDescent="0.25">
      <c r="A101" s="7" t="s">
        <v>334</v>
      </c>
      <c r="E101" s="37">
        <f t="shared" ref="E101:E102" si="8">VLOOKUP(A101,$A$1:$H$98,5,FALSE)</f>
        <v>970.67000000000019</v>
      </c>
    </row>
    <row r="102" spans="1:19" x14ac:dyDescent="0.25">
      <c r="A102" s="7" t="s">
        <v>55</v>
      </c>
      <c r="E102" s="37">
        <f t="shared" si="8"/>
        <v>836.82999999999981</v>
      </c>
    </row>
    <row r="103" spans="1:19" x14ac:dyDescent="0.25">
      <c r="A103" s="42" t="s">
        <v>295</v>
      </c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836.82999999999981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I105">
        <f>H105+Calculator!$B$15</f>
        <v>520</v>
      </c>
      <c r="K105" s="37">
        <f>E102</f>
        <v>836.82999999999981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I112" dt2D="1" dtr="1" r1="D8" r2="D7"/>
        <v>19.479999999999905</v>
      </c>
      <c r="C106" s="12">
        <v>20.979999999999905</v>
      </c>
      <c r="D106" s="12">
        <v>22.479999999999905</v>
      </c>
      <c r="E106" s="12">
        <v>23.979999999999905</v>
      </c>
      <c r="F106" s="12">
        <v>25.479999999999905</v>
      </c>
      <c r="G106" s="12">
        <v>26.979999999999905</v>
      </c>
      <c r="H106" s="12">
        <v>28.479999999999905</v>
      </c>
      <c r="I106" s="12">
        <v>29.979999999999905</v>
      </c>
      <c r="K106">
        <f>K107-Calculator!$B$27</f>
        <v>45</v>
      </c>
      <c r="L106" s="12">
        <f t="dataTable" ref="L106:R112" dt2D="1" dtr="1" r1="D8" r2="D7" ca="1"/>
        <v>-779.12000000000012</v>
      </c>
      <c r="M106" s="12">
        <v>-777.62000000000012</v>
      </c>
      <c r="N106" s="12">
        <v>-776.12000000000012</v>
      </c>
      <c r="O106" s="12">
        <v>-774.62000000000012</v>
      </c>
      <c r="P106" s="12">
        <v>-773.12000000000012</v>
      </c>
      <c r="Q106" s="12">
        <v>-771.62000000000012</v>
      </c>
      <c r="R106" s="12">
        <v>-770.12000000000012</v>
      </c>
      <c r="S106" s="12"/>
    </row>
    <row r="107" spans="1:19" x14ac:dyDescent="0.25">
      <c r="A107">
        <f>A108-Calculator!$B$15</f>
        <v>990</v>
      </c>
      <c r="B107" s="12">
        <v>22.92999999999995</v>
      </c>
      <c r="C107" s="12">
        <v>24.42999999999995</v>
      </c>
      <c r="D107" s="12">
        <v>25.92999999999995</v>
      </c>
      <c r="E107" s="12">
        <v>27.42999999999995</v>
      </c>
      <c r="F107" s="12">
        <v>28.92999999999995</v>
      </c>
      <c r="G107" s="12">
        <v>30.42999999999995</v>
      </c>
      <c r="H107" s="12">
        <v>31.92999999999995</v>
      </c>
      <c r="I107" s="12">
        <v>33.42999999999995</v>
      </c>
      <c r="K107">
        <f>K108-Calculator!$B$27</f>
        <v>50</v>
      </c>
      <c r="L107" s="12">
        <v>-775.67000000000019</v>
      </c>
      <c r="M107" s="12">
        <v>-774.17000000000019</v>
      </c>
      <c r="N107" s="12">
        <v>-772.67000000000019</v>
      </c>
      <c r="O107" s="12">
        <v>-771.17000000000019</v>
      </c>
      <c r="P107" s="12">
        <v>-769.67000000000019</v>
      </c>
      <c r="Q107" s="12">
        <v>-768.17000000000019</v>
      </c>
      <c r="R107" s="12">
        <v>-766.67000000000019</v>
      </c>
      <c r="S107" s="12"/>
    </row>
    <row r="108" spans="1:19" x14ac:dyDescent="0.25">
      <c r="A108">
        <f>A109-Calculator!$B$15</f>
        <v>995</v>
      </c>
      <c r="B108" s="12">
        <v>26.379999999999882</v>
      </c>
      <c r="C108" s="12">
        <v>27.879999999999882</v>
      </c>
      <c r="D108" s="12">
        <v>29.379999999999882</v>
      </c>
      <c r="E108" s="12">
        <v>30.879999999999882</v>
      </c>
      <c r="F108" s="12">
        <v>32.379999999999882</v>
      </c>
      <c r="G108" s="12">
        <v>33.879999999999882</v>
      </c>
      <c r="H108" s="12">
        <v>35.379999999999882</v>
      </c>
      <c r="I108" s="12">
        <v>36.879999999999882</v>
      </c>
      <c r="K108">
        <f>K109-Calculator!$B$27</f>
        <v>55</v>
      </c>
      <c r="L108" s="12">
        <v>-772.22000000000014</v>
      </c>
      <c r="M108" s="12">
        <v>-770.72000000000014</v>
      </c>
      <c r="N108" s="12">
        <v>-769.22000000000014</v>
      </c>
      <c r="O108" s="12">
        <v>-767.72000000000014</v>
      </c>
      <c r="P108" s="12">
        <v>-766.22000000000014</v>
      </c>
      <c r="Q108" s="12">
        <v>-764.72000000000014</v>
      </c>
      <c r="R108" s="12">
        <v>-763.22000000000014</v>
      </c>
      <c r="S108" s="12"/>
    </row>
    <row r="109" spans="1:19" x14ac:dyDescent="0.25">
      <c r="A109">
        <f>Calculator!B10</f>
        <v>1000</v>
      </c>
      <c r="B109" s="12">
        <v>29.829999999999814</v>
      </c>
      <c r="C109" s="12">
        <v>31.329999999999814</v>
      </c>
      <c r="D109" s="12">
        <v>32.829999999999814</v>
      </c>
      <c r="E109" s="12">
        <v>34.329999999999814</v>
      </c>
      <c r="F109" s="12">
        <v>35.829999999999814</v>
      </c>
      <c r="G109" s="12">
        <v>37.329999999999814</v>
      </c>
      <c r="H109" s="12">
        <v>38.829999999999814</v>
      </c>
      <c r="I109" s="12">
        <v>40.329999999999814</v>
      </c>
      <c r="K109">
        <f>Calculator!B22</f>
        <v>60</v>
      </c>
      <c r="L109" s="12">
        <v>-768.7700000000001</v>
      </c>
      <c r="M109" s="12">
        <v>-767.2700000000001</v>
      </c>
      <c r="N109" s="12">
        <v>-765.7700000000001</v>
      </c>
      <c r="O109" s="12">
        <v>-764.2700000000001</v>
      </c>
      <c r="P109" s="12">
        <v>-762.7700000000001</v>
      </c>
      <c r="Q109" s="12">
        <v>-761.2700000000001</v>
      </c>
      <c r="R109" s="12">
        <v>-759.7700000000001</v>
      </c>
      <c r="S109" s="12"/>
    </row>
    <row r="110" spans="1:19" x14ac:dyDescent="0.25">
      <c r="A110">
        <f>A109+Calculator!$B$15</f>
        <v>1005</v>
      </c>
      <c r="B110" s="12">
        <v>33.279999999999859</v>
      </c>
      <c r="C110" s="12">
        <v>34.779999999999859</v>
      </c>
      <c r="D110" s="12">
        <v>36.279999999999859</v>
      </c>
      <c r="E110" s="12">
        <v>37.779999999999859</v>
      </c>
      <c r="F110" s="12">
        <v>39.279999999999859</v>
      </c>
      <c r="G110" s="12">
        <v>40.779999999999859</v>
      </c>
      <c r="H110" s="12">
        <v>42.279999999999859</v>
      </c>
      <c r="I110" s="12">
        <v>43.779999999999859</v>
      </c>
      <c r="K110">
        <f>K109+Calculator!$B$27</f>
        <v>65</v>
      </c>
      <c r="L110" s="12">
        <v>-765.32000000000016</v>
      </c>
      <c r="M110" s="12">
        <v>-763.82000000000016</v>
      </c>
      <c r="N110" s="12">
        <v>-762.32000000000016</v>
      </c>
      <c r="O110" s="12">
        <v>-760.82000000000016</v>
      </c>
      <c r="P110" s="12">
        <v>-759.32000000000016</v>
      </c>
      <c r="Q110" s="12">
        <v>-757.82000000000016</v>
      </c>
      <c r="R110" s="12">
        <v>-756.32000000000016</v>
      </c>
      <c r="S110" s="12"/>
    </row>
    <row r="111" spans="1:19" x14ac:dyDescent="0.25">
      <c r="A111">
        <f>A110+Calculator!$B$15</f>
        <v>1010</v>
      </c>
      <c r="B111" s="12">
        <v>36.729999999999905</v>
      </c>
      <c r="C111" s="12">
        <v>38.229999999999905</v>
      </c>
      <c r="D111" s="12">
        <v>39.729999999999905</v>
      </c>
      <c r="E111" s="12">
        <v>41.229999999999905</v>
      </c>
      <c r="F111" s="12">
        <v>42.729999999999905</v>
      </c>
      <c r="G111" s="12">
        <v>44.229999999999905</v>
      </c>
      <c r="H111" s="12">
        <v>45.729999999999905</v>
      </c>
      <c r="I111" s="12">
        <v>47.229999999999905</v>
      </c>
      <c r="K111">
        <f>K110+Calculator!$B$27</f>
        <v>70</v>
      </c>
      <c r="L111" s="12">
        <v>-761.87000000000012</v>
      </c>
      <c r="M111" s="12">
        <v>-760.37000000000012</v>
      </c>
      <c r="N111" s="12">
        <v>-758.87000000000012</v>
      </c>
      <c r="O111" s="12">
        <v>-757.37000000000012</v>
      </c>
      <c r="P111" s="12">
        <v>-755.87000000000012</v>
      </c>
      <c r="Q111" s="12">
        <v>-754.37000000000012</v>
      </c>
      <c r="R111" s="12">
        <v>-752.87000000000012</v>
      </c>
      <c r="S111" s="12"/>
    </row>
    <row r="112" spans="1:19" x14ac:dyDescent="0.25">
      <c r="A112">
        <f>A111+Calculator!$B$15</f>
        <v>1015</v>
      </c>
      <c r="B112" s="12">
        <v>40.179999999999836</v>
      </c>
      <c r="C112" s="12">
        <v>41.679999999999836</v>
      </c>
      <c r="D112" s="12">
        <v>43.179999999999836</v>
      </c>
      <c r="E112" s="12">
        <v>44.679999999999836</v>
      </c>
      <c r="F112" s="12">
        <v>46.179999999999836</v>
      </c>
      <c r="G112" s="12">
        <v>47.679999999999836</v>
      </c>
      <c r="H112" s="12">
        <v>49.179999999999836</v>
      </c>
      <c r="I112" s="12">
        <v>50.679999999999836</v>
      </c>
      <c r="K112">
        <f>K111+Calculator!$B$27</f>
        <v>75</v>
      </c>
      <c r="L112" s="12">
        <v>-758.42000000000019</v>
      </c>
      <c r="M112" s="12">
        <v>-756.92000000000019</v>
      </c>
      <c r="N112" s="12">
        <v>-755.42000000000019</v>
      </c>
      <c r="O112" s="12">
        <v>-753.92000000000019</v>
      </c>
      <c r="P112" s="12">
        <v>-752.42000000000019</v>
      </c>
      <c r="Q112" s="12">
        <v>-750.92000000000019</v>
      </c>
      <c r="R112" s="12">
        <v>-749.42000000000019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19.479999999999905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-779.12000000000012</v>
      </c>
    </row>
    <row r="117" spans="1:14" x14ac:dyDescent="0.25">
      <c r="A117">
        <f t="shared" ref="A117" si="9">$A$107</f>
        <v>990</v>
      </c>
      <c r="B117">
        <f>$C$105</f>
        <v>490</v>
      </c>
      <c r="C117">
        <f t="shared" ref="C117:C122" si="10">A117+B117</f>
        <v>1480</v>
      </c>
      <c r="D117" s="12">
        <f>C107</f>
        <v>24.42999999999995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-774.17000000000019</v>
      </c>
    </row>
    <row r="118" spans="1:14" x14ac:dyDescent="0.25">
      <c r="A118">
        <f t="shared" ref="A118" si="14">$A$108</f>
        <v>995</v>
      </c>
      <c r="B118">
        <f>$D$105</f>
        <v>495</v>
      </c>
      <c r="C118">
        <f t="shared" si="10"/>
        <v>1490</v>
      </c>
      <c r="D118" s="12">
        <f>D108</f>
        <v>29.379999999999882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-769.22000000000014</v>
      </c>
    </row>
    <row r="119" spans="1:14" x14ac:dyDescent="0.25">
      <c r="A119">
        <f t="shared" ref="A119" si="17">$A$109</f>
        <v>1000</v>
      </c>
      <c r="B119">
        <f>$E$105</f>
        <v>500</v>
      </c>
      <c r="C119">
        <f t="shared" si="10"/>
        <v>1500</v>
      </c>
      <c r="D119" s="12">
        <f>E109</f>
        <v>34.329999999999814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-764.2700000000001</v>
      </c>
    </row>
    <row r="120" spans="1:14" x14ac:dyDescent="0.25">
      <c r="A120">
        <f t="shared" ref="A120" si="20">$A$110</f>
        <v>1005</v>
      </c>
      <c r="B120">
        <f>$F$105</f>
        <v>505</v>
      </c>
      <c r="C120">
        <f t="shared" si="10"/>
        <v>1510</v>
      </c>
      <c r="D120" s="12">
        <f>F110</f>
        <v>39.279999999999859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-759.32000000000016</v>
      </c>
    </row>
    <row r="121" spans="1:14" x14ac:dyDescent="0.25">
      <c r="A121">
        <f t="shared" ref="A121" si="23">$A$111</f>
        <v>1010</v>
      </c>
      <c r="B121">
        <f>$G$105</f>
        <v>510</v>
      </c>
      <c r="C121">
        <f t="shared" si="10"/>
        <v>1520</v>
      </c>
      <c r="D121" s="12">
        <f>G111</f>
        <v>44.229999999999905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-754.37000000000012</v>
      </c>
    </row>
    <row r="122" spans="1:14" x14ac:dyDescent="0.25">
      <c r="A122">
        <f t="shared" ref="A122" si="26">$A$112</f>
        <v>1015</v>
      </c>
      <c r="B122">
        <f>$H$105</f>
        <v>515</v>
      </c>
      <c r="C122">
        <f t="shared" si="10"/>
        <v>1530</v>
      </c>
      <c r="D122" s="12">
        <f>H112</f>
        <v>49.179999999999836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-749.42000000000019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44DC-3603-48E1-94F6-2C1C02BC474C}">
  <dimension ref="A1:S163"/>
  <sheetViews>
    <sheetView topLeftCell="B1" workbookViewId="0">
      <selection activeCell="J8" sqref="J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168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379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1500</v>
      </c>
      <c r="E7" s="33">
        <f>ROUND(C7*D7,2)</f>
        <v>1200</v>
      </c>
      <c r="F7" s="16">
        <v>0</v>
      </c>
      <c r="G7" s="33">
        <f>ROUND(E7*F7,2)</f>
        <v>0</v>
      </c>
      <c r="H7" s="33">
        <f>ROUND(E7-G7,2)</f>
        <v>1200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2025</v>
      </c>
      <c r="E8" s="29">
        <f>ROUND(C8*D8,2)</f>
        <v>607.5</v>
      </c>
      <c r="F8" s="11">
        <v>0</v>
      </c>
      <c r="G8" s="29">
        <f>ROUND(E8*F8,2)</f>
        <v>0</v>
      </c>
      <c r="H8" s="29">
        <f>ROUND(E8-G8,2)</f>
        <v>607.5</v>
      </c>
    </row>
    <row r="9" spans="1:8" x14ac:dyDescent="0.25">
      <c r="A9" s="7" t="s">
        <v>11</v>
      </c>
      <c r="C9" s="33"/>
      <c r="E9" s="33">
        <f>SUM(E7:E8)</f>
        <v>1807.5</v>
      </c>
      <c r="G9" s="12">
        <f>SUM(G7:G8)</f>
        <v>0</v>
      </c>
      <c r="H9" s="12">
        <f>ROUND(E9-G9,2)</f>
        <v>1807.5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14</v>
      </c>
      <c r="C12" s="33"/>
      <c r="E12" s="33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3">
        <f>ROUND(C13*D13,2)</f>
        <v>17.5</v>
      </c>
      <c r="F13" s="16">
        <v>0</v>
      </c>
      <c r="G13" s="33">
        <f>ROUND(E13*F13,2)</f>
        <v>0</v>
      </c>
      <c r="H13" s="33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5.75</v>
      </c>
      <c r="E14" s="33">
        <f>ROUND(C14*D14,2)</f>
        <v>31.63</v>
      </c>
      <c r="F14" s="16">
        <v>0</v>
      </c>
      <c r="G14" s="33">
        <f>ROUND(E14*F14,2)</f>
        <v>0</v>
      </c>
      <c r="H14" s="33">
        <f>ROUND(E14-G14,2)</f>
        <v>31.63</v>
      </c>
    </row>
    <row r="15" spans="1:8" x14ac:dyDescent="0.25">
      <c r="A15" s="13" t="s">
        <v>17</v>
      </c>
      <c r="C15" s="33"/>
      <c r="E15" s="33"/>
    </row>
    <row r="16" spans="1:8" x14ac:dyDescent="0.25">
      <c r="A16" s="14" t="s">
        <v>66</v>
      </c>
      <c r="B16" s="14" t="s">
        <v>18</v>
      </c>
      <c r="C16" s="15">
        <v>1.49</v>
      </c>
      <c r="D16" s="14">
        <v>2.2999999999999998</v>
      </c>
      <c r="E16" s="33">
        <f>ROUND(C16*D16,2)</f>
        <v>3.43</v>
      </c>
      <c r="F16" s="16">
        <v>0</v>
      </c>
      <c r="G16" s="33">
        <f>ROUND(E16*F16,2)</f>
        <v>0</v>
      </c>
      <c r="H16" s="33">
        <f>ROUND(E16-G16,2)</f>
        <v>3.43</v>
      </c>
    </row>
    <row r="17" spans="1:8" x14ac:dyDescent="0.25">
      <c r="A17" s="14" t="s">
        <v>67</v>
      </c>
      <c r="B17" s="14" t="s">
        <v>26</v>
      </c>
      <c r="C17" s="15">
        <v>4</v>
      </c>
      <c r="D17" s="14">
        <v>2.3125</v>
      </c>
      <c r="E17" s="33">
        <f>ROUND(C17*D17,2)</f>
        <v>9.25</v>
      </c>
      <c r="F17" s="16">
        <v>0</v>
      </c>
      <c r="G17" s="33">
        <f>ROUND(E17*F17,2)</f>
        <v>0</v>
      </c>
      <c r="H17" s="33">
        <f>ROUND(E17-G17,2)</f>
        <v>9.25</v>
      </c>
    </row>
    <row r="18" spans="1:8" x14ac:dyDescent="0.25">
      <c r="A18" s="14" t="s">
        <v>68</v>
      </c>
      <c r="B18" s="14" t="s">
        <v>26</v>
      </c>
      <c r="C18" s="15">
        <v>10.210000000000001</v>
      </c>
      <c r="D18" s="14">
        <v>0.5</v>
      </c>
      <c r="E18" s="33">
        <f>ROUND(C18*D18,2)</f>
        <v>5.1100000000000003</v>
      </c>
      <c r="F18" s="16">
        <v>0</v>
      </c>
      <c r="G18" s="33">
        <f>ROUND(E18*F18,2)</f>
        <v>0</v>
      </c>
      <c r="H18" s="33">
        <f>ROUND(E18-G18,2)</f>
        <v>5.1100000000000003</v>
      </c>
    </row>
    <row r="19" spans="1:8" x14ac:dyDescent="0.25">
      <c r="A19" s="13" t="s">
        <v>69</v>
      </c>
      <c r="C19" s="33"/>
      <c r="E19" s="33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1500</v>
      </c>
      <c r="E20" s="33">
        <f>ROUND(C20*D20,2)</f>
        <v>165</v>
      </c>
      <c r="F20" s="16">
        <v>0</v>
      </c>
      <c r="G20" s="33">
        <f>ROUND(E20*F20,2)</f>
        <v>0</v>
      </c>
      <c r="H20" s="33">
        <f>ROUND(E20-G20,2)</f>
        <v>165</v>
      </c>
    </row>
    <row r="21" spans="1:8" x14ac:dyDescent="0.25">
      <c r="A21" s="13" t="s">
        <v>20</v>
      </c>
      <c r="C21" s="33"/>
      <c r="E21" s="33"/>
    </row>
    <row r="22" spans="1:8" x14ac:dyDescent="0.25">
      <c r="A22" s="14" t="s">
        <v>22</v>
      </c>
      <c r="B22" s="14" t="s">
        <v>21</v>
      </c>
      <c r="C22" s="15">
        <v>22.11</v>
      </c>
      <c r="D22" s="14">
        <v>1.5</v>
      </c>
      <c r="E22" s="33">
        <f>ROUND(C22*D22,2)</f>
        <v>33.17</v>
      </c>
      <c r="F22" s="16">
        <v>0</v>
      </c>
      <c r="G22" s="33">
        <f>ROUND(E22*F22,2)</f>
        <v>0</v>
      </c>
      <c r="H22" s="33">
        <f>ROUND(E22-G22,2)</f>
        <v>33.17</v>
      </c>
    </row>
    <row r="23" spans="1:8" x14ac:dyDescent="0.25">
      <c r="A23" s="14" t="s">
        <v>103</v>
      </c>
      <c r="B23" s="14" t="s">
        <v>19</v>
      </c>
      <c r="C23" s="15">
        <v>1.34</v>
      </c>
      <c r="D23" s="14">
        <v>34.358199999999997</v>
      </c>
      <c r="E23" s="33">
        <f>ROUND(C23*D23,2)</f>
        <v>46.04</v>
      </c>
      <c r="F23" s="16">
        <v>0</v>
      </c>
      <c r="G23" s="33">
        <f>ROUND(E23*F23,2)</f>
        <v>0</v>
      </c>
      <c r="H23" s="33">
        <f>ROUND(E23-G23,2)</f>
        <v>46.04</v>
      </c>
    </row>
    <row r="24" spans="1:8" x14ac:dyDescent="0.25">
      <c r="A24" s="13" t="s">
        <v>23</v>
      </c>
      <c r="C24" s="33"/>
      <c r="E24" s="33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3">
        <f>ROUND(C25*D25,2)</f>
        <v>20</v>
      </c>
      <c r="F25" s="16">
        <v>0</v>
      </c>
      <c r="G25" s="33">
        <f>ROUND(E25*F25,2)</f>
        <v>0</v>
      </c>
      <c r="H25" s="33">
        <f>ROUND(E25-G25,2)</f>
        <v>20</v>
      </c>
    </row>
    <row r="26" spans="1:8" x14ac:dyDescent="0.25">
      <c r="A26" s="13" t="s">
        <v>24</v>
      </c>
      <c r="C26" s="33"/>
      <c r="E26" s="33"/>
    </row>
    <row r="27" spans="1:8" x14ac:dyDescent="0.25">
      <c r="A27" s="14" t="s">
        <v>59</v>
      </c>
      <c r="B27" s="14" t="s">
        <v>26</v>
      </c>
      <c r="C27" s="15">
        <v>10.73</v>
      </c>
      <c r="D27" s="14">
        <v>0.5</v>
      </c>
      <c r="E27" s="33">
        <f t="shared" ref="E27:E34" si="0">ROUND(C27*D27,2)</f>
        <v>5.37</v>
      </c>
      <c r="F27" s="16">
        <v>0</v>
      </c>
      <c r="G27" s="33">
        <f t="shared" ref="G27:G34" si="1">ROUND(E27*F27,2)</f>
        <v>0</v>
      </c>
      <c r="H27" s="33">
        <f t="shared" ref="H27:H34" si="2">ROUND(E27-G27,2)</f>
        <v>5.37</v>
      </c>
    </row>
    <row r="28" spans="1:8" x14ac:dyDescent="0.25">
      <c r="A28" s="14" t="s">
        <v>25</v>
      </c>
      <c r="B28" s="14" t="s">
        <v>18</v>
      </c>
      <c r="C28" s="15">
        <v>0.13</v>
      </c>
      <c r="D28" s="14">
        <v>32</v>
      </c>
      <c r="E28" s="33">
        <f t="shared" si="0"/>
        <v>4.16</v>
      </c>
      <c r="F28" s="16">
        <v>0</v>
      </c>
      <c r="G28" s="33">
        <f t="shared" si="1"/>
        <v>0</v>
      </c>
      <c r="H28" s="33">
        <f t="shared" si="2"/>
        <v>4.16</v>
      </c>
    </row>
    <row r="29" spans="1:8" x14ac:dyDescent="0.25">
      <c r="A29" s="14" t="s">
        <v>104</v>
      </c>
      <c r="B29" s="14" t="s">
        <v>26</v>
      </c>
      <c r="C29" s="15">
        <v>12.74</v>
      </c>
      <c r="D29" s="14">
        <v>1</v>
      </c>
      <c r="E29" s="33">
        <f t="shared" si="0"/>
        <v>12.74</v>
      </c>
      <c r="F29" s="16">
        <v>0</v>
      </c>
      <c r="G29" s="33">
        <f t="shared" si="1"/>
        <v>0</v>
      </c>
      <c r="H29" s="33">
        <f t="shared" si="2"/>
        <v>12.74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3">
        <f t="shared" si="0"/>
        <v>9.1199999999999992</v>
      </c>
      <c r="F30" s="16">
        <v>0</v>
      </c>
      <c r="G30" s="33">
        <f t="shared" si="1"/>
        <v>0</v>
      </c>
      <c r="H30" s="33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6.01</v>
      </c>
      <c r="D31" s="14">
        <v>2</v>
      </c>
      <c r="E31" s="33">
        <f t="shared" si="0"/>
        <v>12.02</v>
      </c>
      <c r="F31" s="16">
        <v>0</v>
      </c>
      <c r="G31" s="33">
        <f t="shared" si="1"/>
        <v>0</v>
      </c>
      <c r="H31" s="33">
        <f t="shared" si="2"/>
        <v>12.02</v>
      </c>
    </row>
    <row r="32" spans="1:8" x14ac:dyDescent="0.25">
      <c r="A32" s="14" t="s">
        <v>74</v>
      </c>
      <c r="B32" s="14" t="s">
        <v>26</v>
      </c>
      <c r="C32" s="15">
        <v>13.33</v>
      </c>
      <c r="D32" s="14">
        <v>1</v>
      </c>
      <c r="E32" s="33">
        <f t="shared" si="0"/>
        <v>13.33</v>
      </c>
      <c r="F32" s="16">
        <v>0</v>
      </c>
      <c r="G32" s="33">
        <f t="shared" si="1"/>
        <v>0</v>
      </c>
      <c r="H32" s="33">
        <f t="shared" si="2"/>
        <v>13.33</v>
      </c>
    </row>
    <row r="33" spans="1:8" x14ac:dyDescent="0.25">
      <c r="A33" s="14" t="s">
        <v>107</v>
      </c>
      <c r="B33" s="14" t="s">
        <v>18</v>
      </c>
      <c r="C33" s="15">
        <v>0.44</v>
      </c>
      <c r="D33" s="14">
        <v>58</v>
      </c>
      <c r="E33" s="33">
        <f t="shared" si="0"/>
        <v>25.52</v>
      </c>
      <c r="F33" s="16">
        <v>0</v>
      </c>
      <c r="G33" s="33">
        <f t="shared" si="1"/>
        <v>0</v>
      </c>
      <c r="H33" s="33">
        <f t="shared" si="2"/>
        <v>25.52</v>
      </c>
    </row>
    <row r="34" spans="1:8" x14ac:dyDescent="0.25">
      <c r="A34" s="14" t="s">
        <v>108</v>
      </c>
      <c r="B34" s="14" t="s">
        <v>26</v>
      </c>
      <c r="C34" s="15">
        <v>4.3899999999999997</v>
      </c>
      <c r="D34" s="14">
        <v>3</v>
      </c>
      <c r="E34" s="33">
        <f t="shared" si="0"/>
        <v>13.17</v>
      </c>
      <c r="F34" s="16">
        <v>0</v>
      </c>
      <c r="G34" s="33">
        <f t="shared" si="1"/>
        <v>0</v>
      </c>
      <c r="H34" s="33">
        <f t="shared" si="2"/>
        <v>13.17</v>
      </c>
    </row>
    <row r="35" spans="1:8" x14ac:dyDescent="0.25">
      <c r="A35" s="13" t="s">
        <v>27</v>
      </c>
      <c r="C35" s="33"/>
      <c r="E35" s="33"/>
    </row>
    <row r="36" spans="1:8" x14ac:dyDescent="0.25">
      <c r="A36" s="14" t="s">
        <v>78</v>
      </c>
      <c r="B36" s="14" t="s">
        <v>29</v>
      </c>
      <c r="C36" s="15">
        <v>6.94</v>
      </c>
      <c r="D36" s="14">
        <v>1.75</v>
      </c>
      <c r="E36" s="33">
        <f t="shared" ref="E36:E44" si="3">ROUND(C36*D36,2)</f>
        <v>12.15</v>
      </c>
      <c r="F36" s="16">
        <v>0</v>
      </c>
      <c r="G36" s="33">
        <f t="shared" ref="G36:G44" si="4">ROUND(E36*F36,2)</f>
        <v>0</v>
      </c>
      <c r="H36" s="33">
        <f t="shared" ref="H36:H44" si="5">ROUND(E36-G36,2)</f>
        <v>12.15</v>
      </c>
    </row>
    <row r="37" spans="1:8" x14ac:dyDescent="0.25">
      <c r="A37" s="14" t="s">
        <v>109</v>
      </c>
      <c r="B37" s="14" t="s">
        <v>18</v>
      </c>
      <c r="C37" s="15">
        <v>1.1599999999999999</v>
      </c>
      <c r="D37" s="14">
        <v>5.2</v>
      </c>
      <c r="E37" s="33">
        <f t="shared" si="3"/>
        <v>6.03</v>
      </c>
      <c r="F37" s="16">
        <v>0</v>
      </c>
      <c r="G37" s="33">
        <f t="shared" si="4"/>
        <v>0</v>
      </c>
      <c r="H37" s="33">
        <f t="shared" si="5"/>
        <v>6.03</v>
      </c>
    </row>
    <row r="38" spans="1:8" x14ac:dyDescent="0.25">
      <c r="A38" s="14" t="s">
        <v>79</v>
      </c>
      <c r="B38" s="14" t="s">
        <v>18</v>
      </c>
      <c r="C38" s="15">
        <v>5.08</v>
      </c>
      <c r="D38" s="14">
        <v>2</v>
      </c>
      <c r="E38" s="33">
        <f t="shared" si="3"/>
        <v>10.16</v>
      </c>
      <c r="F38" s="16">
        <v>0</v>
      </c>
      <c r="G38" s="33">
        <f t="shared" si="4"/>
        <v>0</v>
      </c>
      <c r="H38" s="33">
        <f t="shared" si="5"/>
        <v>10.16</v>
      </c>
    </row>
    <row r="39" spans="1:8" x14ac:dyDescent="0.25">
      <c r="A39" s="14" t="s">
        <v>110</v>
      </c>
      <c r="B39" s="14" t="s">
        <v>18</v>
      </c>
      <c r="C39" s="15">
        <v>1.28</v>
      </c>
      <c r="D39" s="14">
        <v>6</v>
      </c>
      <c r="E39" s="33">
        <f t="shared" si="3"/>
        <v>7.68</v>
      </c>
      <c r="F39" s="16">
        <v>0</v>
      </c>
      <c r="G39" s="33">
        <f t="shared" si="4"/>
        <v>0</v>
      </c>
      <c r="H39" s="33">
        <f t="shared" si="5"/>
        <v>7.68</v>
      </c>
    </row>
    <row r="40" spans="1:8" x14ac:dyDescent="0.25">
      <c r="A40" s="14" t="s">
        <v>111</v>
      </c>
      <c r="B40" s="14" t="s">
        <v>18</v>
      </c>
      <c r="C40" s="15">
        <v>1.31</v>
      </c>
      <c r="D40" s="14">
        <v>2</v>
      </c>
      <c r="E40" s="33">
        <f t="shared" si="3"/>
        <v>2.62</v>
      </c>
      <c r="F40" s="16">
        <v>0</v>
      </c>
      <c r="G40" s="33">
        <f t="shared" si="4"/>
        <v>0</v>
      </c>
      <c r="H40" s="33">
        <f t="shared" si="5"/>
        <v>2.62</v>
      </c>
    </row>
    <row r="41" spans="1:8" x14ac:dyDescent="0.25">
      <c r="A41" s="14" t="s">
        <v>112</v>
      </c>
      <c r="B41" s="14" t="s">
        <v>18</v>
      </c>
      <c r="C41" s="15">
        <v>0.94</v>
      </c>
      <c r="D41" s="14">
        <v>12.8</v>
      </c>
      <c r="E41" s="33">
        <f t="shared" si="3"/>
        <v>12.03</v>
      </c>
      <c r="F41" s="16">
        <v>0</v>
      </c>
      <c r="G41" s="33">
        <f t="shared" si="4"/>
        <v>0</v>
      </c>
      <c r="H41" s="33">
        <f t="shared" si="5"/>
        <v>12.03</v>
      </c>
    </row>
    <row r="42" spans="1:8" x14ac:dyDescent="0.25">
      <c r="A42" s="14" t="s">
        <v>113</v>
      </c>
      <c r="B42" s="14" t="s">
        <v>18</v>
      </c>
      <c r="C42" s="15">
        <v>0.95</v>
      </c>
      <c r="D42" s="14">
        <v>1</v>
      </c>
      <c r="E42" s="33">
        <f t="shared" si="3"/>
        <v>0.95</v>
      </c>
      <c r="F42" s="16">
        <v>0</v>
      </c>
      <c r="G42" s="33">
        <f t="shared" si="4"/>
        <v>0</v>
      </c>
      <c r="H42" s="33">
        <f t="shared" si="5"/>
        <v>0.95</v>
      </c>
    </row>
    <row r="43" spans="1:8" x14ac:dyDescent="0.25">
      <c r="A43" s="14" t="s">
        <v>114</v>
      </c>
      <c r="B43" s="14" t="s">
        <v>48</v>
      </c>
      <c r="C43" s="15">
        <v>15</v>
      </c>
      <c r="D43" s="14">
        <v>1.5</v>
      </c>
      <c r="E43" s="33">
        <f t="shared" si="3"/>
        <v>22.5</v>
      </c>
      <c r="F43" s="16">
        <v>0</v>
      </c>
      <c r="G43" s="33">
        <f t="shared" si="4"/>
        <v>0</v>
      </c>
      <c r="H43" s="33">
        <f t="shared" si="5"/>
        <v>22.5</v>
      </c>
    </row>
    <row r="44" spans="1:8" x14ac:dyDescent="0.25">
      <c r="A44" s="14" t="s">
        <v>115</v>
      </c>
      <c r="B44" s="14" t="s">
        <v>18</v>
      </c>
      <c r="C44" s="15">
        <v>7.35</v>
      </c>
      <c r="D44" s="14">
        <v>1.5</v>
      </c>
      <c r="E44" s="33">
        <f t="shared" si="3"/>
        <v>11.03</v>
      </c>
      <c r="F44" s="16">
        <v>0</v>
      </c>
      <c r="G44" s="33">
        <f t="shared" si="4"/>
        <v>0</v>
      </c>
      <c r="H44" s="33">
        <f t="shared" si="5"/>
        <v>11.03</v>
      </c>
    </row>
    <row r="45" spans="1:8" x14ac:dyDescent="0.25">
      <c r="A45" s="13" t="s">
        <v>33</v>
      </c>
      <c r="C45" s="33"/>
      <c r="E45" s="33"/>
    </row>
    <row r="46" spans="1:8" x14ac:dyDescent="0.25">
      <c r="A46" s="14" t="s">
        <v>116</v>
      </c>
      <c r="B46" s="14" t="s">
        <v>60</v>
      </c>
      <c r="C46" s="15">
        <v>2.58</v>
      </c>
      <c r="D46" s="14">
        <v>45</v>
      </c>
      <c r="E46" s="33">
        <f>ROUND(C46*D46,2)</f>
        <v>116.1</v>
      </c>
      <c r="F46" s="16">
        <v>0</v>
      </c>
      <c r="G46" s="33">
        <f>ROUND(E46*F46,2)</f>
        <v>0</v>
      </c>
      <c r="H46" s="33">
        <f>ROUND(E46-G46,2)</f>
        <v>116.1</v>
      </c>
    </row>
    <row r="47" spans="1:8" x14ac:dyDescent="0.25">
      <c r="A47" s="13" t="s">
        <v>85</v>
      </c>
      <c r="C47" s="33"/>
      <c r="E47" s="33"/>
    </row>
    <row r="48" spans="1:8" x14ac:dyDescent="0.25">
      <c r="A48" s="14" t="s">
        <v>86</v>
      </c>
      <c r="B48" s="14" t="s">
        <v>18</v>
      </c>
      <c r="C48" s="15">
        <v>0.06</v>
      </c>
      <c r="D48" s="14">
        <v>48</v>
      </c>
      <c r="E48" s="33">
        <f>ROUND(C48*D48,2)</f>
        <v>2.88</v>
      </c>
      <c r="F48" s="16">
        <v>0</v>
      </c>
      <c r="G48" s="33">
        <f>ROUND(E48*F48,2)</f>
        <v>0</v>
      </c>
      <c r="H48" s="33">
        <f>ROUND(E48-G48,2)</f>
        <v>2.88</v>
      </c>
    </row>
    <row r="49" spans="1:8" x14ac:dyDescent="0.25">
      <c r="A49" s="13" t="s">
        <v>117</v>
      </c>
      <c r="C49" s="33"/>
      <c r="E49" s="33"/>
    </row>
    <row r="50" spans="1:8" x14ac:dyDescent="0.25">
      <c r="A50" s="14" t="s">
        <v>118</v>
      </c>
      <c r="B50" s="14" t="s">
        <v>26</v>
      </c>
      <c r="C50" s="15">
        <v>3.3</v>
      </c>
      <c r="D50" s="14">
        <v>0.4</v>
      </c>
      <c r="E50" s="33">
        <f>ROUND(C50*D50,2)</f>
        <v>1.32</v>
      </c>
      <c r="F50" s="16">
        <v>0</v>
      </c>
      <c r="G50" s="33">
        <f>ROUND(E50*F50,2)</f>
        <v>0</v>
      </c>
      <c r="H50" s="33">
        <f>ROUND(E50-G50,2)</f>
        <v>1.32</v>
      </c>
    </row>
    <row r="51" spans="1:8" x14ac:dyDescent="0.25">
      <c r="A51" s="13" t="s">
        <v>61</v>
      </c>
      <c r="C51" s="33"/>
      <c r="E51" s="33"/>
    </row>
    <row r="52" spans="1:8" x14ac:dyDescent="0.25">
      <c r="A52" s="14" t="s">
        <v>62</v>
      </c>
      <c r="B52" s="14" t="s">
        <v>48</v>
      </c>
      <c r="C52" s="15">
        <v>7.5</v>
      </c>
      <c r="D52" s="14">
        <v>1</v>
      </c>
      <c r="E52" s="33">
        <f>ROUND(C52*D52,2)</f>
        <v>7.5</v>
      </c>
      <c r="F52" s="16">
        <v>0</v>
      </c>
      <c r="G52" s="33">
        <f>ROUND(E52*F52,2)</f>
        <v>0</v>
      </c>
      <c r="H52" s="33">
        <f>ROUND(E52-G52,2)</f>
        <v>7.5</v>
      </c>
    </row>
    <row r="53" spans="1:8" x14ac:dyDescent="0.25">
      <c r="A53" s="13" t="s">
        <v>87</v>
      </c>
      <c r="C53" s="33"/>
      <c r="E53" s="33"/>
    </row>
    <row r="54" spans="1:8" x14ac:dyDescent="0.25">
      <c r="A54" s="14" t="s">
        <v>88</v>
      </c>
      <c r="B54" s="14" t="s">
        <v>48</v>
      </c>
      <c r="C54" s="15">
        <v>1</v>
      </c>
      <c r="D54" s="14">
        <v>1</v>
      </c>
      <c r="E54" s="33">
        <f>ROUND(C54*D54,2)</f>
        <v>1</v>
      </c>
      <c r="F54" s="16">
        <v>0</v>
      </c>
      <c r="G54" s="33">
        <f>ROUND(E54*F54,2)</f>
        <v>0</v>
      </c>
      <c r="H54" s="33">
        <f>ROUND(E54-G54,2)</f>
        <v>1</v>
      </c>
    </row>
    <row r="55" spans="1:8" x14ac:dyDescent="0.25">
      <c r="A55" s="13" t="s">
        <v>34</v>
      </c>
      <c r="C55" s="33"/>
      <c r="E55" s="33"/>
    </row>
    <row r="56" spans="1:8" x14ac:dyDescent="0.25">
      <c r="A56" s="14" t="s">
        <v>35</v>
      </c>
      <c r="B56" s="14" t="s">
        <v>36</v>
      </c>
      <c r="C56" s="15">
        <v>47.45</v>
      </c>
      <c r="D56" s="14">
        <v>0.66600000000000004</v>
      </c>
      <c r="E56" s="33">
        <f>ROUND(C56*D56,2)</f>
        <v>31.6</v>
      </c>
      <c r="F56" s="16">
        <v>0</v>
      </c>
      <c r="G56" s="33">
        <f>ROUND(E56*F56,2)</f>
        <v>0</v>
      </c>
      <c r="H56" s="33">
        <f>ROUND(E56-G56,2)</f>
        <v>31.6</v>
      </c>
    </row>
    <row r="57" spans="1:8" x14ac:dyDescent="0.25">
      <c r="A57" s="13" t="s">
        <v>119</v>
      </c>
      <c r="C57" s="33"/>
      <c r="E57" s="33"/>
    </row>
    <row r="58" spans="1:8" x14ac:dyDescent="0.25">
      <c r="A58" s="14" t="s">
        <v>120</v>
      </c>
      <c r="B58" s="14" t="s">
        <v>48</v>
      </c>
      <c r="C58" s="15">
        <v>8</v>
      </c>
      <c r="D58" s="14">
        <v>1</v>
      </c>
      <c r="E58" s="33">
        <f>ROUND(C58*D58,2)</f>
        <v>8</v>
      </c>
      <c r="F58" s="16">
        <v>0</v>
      </c>
      <c r="G58" s="33">
        <f>ROUND(E58*F58,2)</f>
        <v>0</v>
      </c>
      <c r="H58" s="33">
        <f>ROUND(E58-G58,2)</f>
        <v>8</v>
      </c>
    </row>
    <row r="59" spans="1:8" x14ac:dyDescent="0.25">
      <c r="A59" s="13" t="s">
        <v>121</v>
      </c>
      <c r="C59" s="33"/>
      <c r="E59" s="33"/>
    </row>
    <row r="60" spans="1:8" x14ac:dyDescent="0.25">
      <c r="A60" s="14" t="s">
        <v>122</v>
      </c>
      <c r="B60" s="14" t="s">
        <v>48</v>
      </c>
      <c r="C60" s="15">
        <v>10</v>
      </c>
      <c r="D60" s="14">
        <v>0.33300000000000002</v>
      </c>
      <c r="E60" s="33">
        <f>ROUND(C60*D60,2)</f>
        <v>3.33</v>
      </c>
      <c r="F60" s="16">
        <v>0</v>
      </c>
      <c r="G60" s="33">
        <f>ROUND(E60*F60,2)</f>
        <v>0</v>
      </c>
      <c r="H60" s="33">
        <f>ROUND(E60-G60,2)</f>
        <v>3.33</v>
      </c>
    </row>
    <row r="61" spans="1:8" x14ac:dyDescent="0.25">
      <c r="A61" s="13" t="s">
        <v>37</v>
      </c>
      <c r="C61" s="33"/>
      <c r="E61" s="33"/>
    </row>
    <row r="62" spans="1:8" x14ac:dyDescent="0.25">
      <c r="A62" s="14" t="s">
        <v>38</v>
      </c>
      <c r="B62" s="14" t="s">
        <v>39</v>
      </c>
      <c r="C62" s="15">
        <v>14.68</v>
      </c>
      <c r="D62" s="14">
        <v>0.39929999999999999</v>
      </c>
      <c r="E62" s="33">
        <f>ROUND(C62*D62,2)</f>
        <v>5.86</v>
      </c>
      <c r="F62" s="16">
        <v>0</v>
      </c>
      <c r="G62" s="33">
        <f>ROUND(E62*F62,2)</f>
        <v>0</v>
      </c>
      <c r="H62" s="33">
        <f>ROUND(E62-G62,2)</f>
        <v>5.86</v>
      </c>
    </row>
    <row r="63" spans="1:8" x14ac:dyDescent="0.25">
      <c r="A63" s="14" t="s">
        <v>91</v>
      </c>
      <c r="B63" s="14" t="s">
        <v>39</v>
      </c>
      <c r="C63" s="15">
        <v>14.68</v>
      </c>
      <c r="D63" s="14">
        <v>0.20760000000000001</v>
      </c>
      <c r="E63" s="33">
        <f>ROUND(C63*D63,2)</f>
        <v>3.05</v>
      </c>
      <c r="F63" s="16">
        <v>0</v>
      </c>
      <c r="G63" s="33">
        <f>ROUND(E63*F63,2)</f>
        <v>0</v>
      </c>
      <c r="H63" s="33">
        <f>ROUND(E63-G63,2)</f>
        <v>3.05</v>
      </c>
    </row>
    <row r="64" spans="1:8" x14ac:dyDescent="0.25">
      <c r="A64" s="13" t="s">
        <v>40</v>
      </c>
      <c r="C64" s="33"/>
      <c r="E64" s="33"/>
    </row>
    <row r="65" spans="1:8" x14ac:dyDescent="0.25">
      <c r="A65" s="14" t="s">
        <v>41</v>
      </c>
      <c r="B65" s="14" t="s">
        <v>39</v>
      </c>
      <c r="C65" s="15">
        <v>9.06</v>
      </c>
      <c r="D65" s="14">
        <v>0.20369999999999999</v>
      </c>
      <c r="E65" s="33">
        <f>ROUND(C65*D65,2)</f>
        <v>1.85</v>
      </c>
      <c r="F65" s="16">
        <v>0</v>
      </c>
      <c r="G65" s="33">
        <f>ROUND(E65*F65,2)</f>
        <v>0</v>
      </c>
      <c r="H65" s="33">
        <f>ROUND(E65-G65,2)</f>
        <v>1.85</v>
      </c>
    </row>
    <row r="66" spans="1:8" x14ac:dyDescent="0.25">
      <c r="A66" s="13" t="s">
        <v>43</v>
      </c>
      <c r="C66" s="33"/>
      <c r="E66" s="33"/>
    </row>
    <row r="67" spans="1:8" x14ac:dyDescent="0.25">
      <c r="A67" s="14" t="s">
        <v>42</v>
      </c>
      <c r="B67" s="14" t="s">
        <v>39</v>
      </c>
      <c r="C67" s="15">
        <v>9.06</v>
      </c>
      <c r="D67" s="14">
        <v>0.1236</v>
      </c>
      <c r="E67" s="33">
        <f>ROUND(C67*D67,2)</f>
        <v>1.1200000000000001</v>
      </c>
      <c r="F67" s="16">
        <v>0</v>
      </c>
      <c r="G67" s="33">
        <f>ROUND(E67*F67,2)</f>
        <v>0</v>
      </c>
      <c r="H67" s="33">
        <f>ROUND(E67-G67,2)</f>
        <v>1.1200000000000001</v>
      </c>
    </row>
    <row r="68" spans="1:8" x14ac:dyDescent="0.25">
      <c r="A68" s="14" t="s">
        <v>91</v>
      </c>
      <c r="B68" s="14" t="s">
        <v>39</v>
      </c>
      <c r="C68" s="15">
        <v>9.06</v>
      </c>
      <c r="D68" s="14">
        <v>0.18990000000000001</v>
      </c>
      <c r="E68" s="33">
        <f>ROUND(C68*D68,2)</f>
        <v>1.72</v>
      </c>
      <c r="F68" s="16">
        <v>0</v>
      </c>
      <c r="G68" s="33">
        <f>ROUND(E68*F68,2)</f>
        <v>0</v>
      </c>
      <c r="H68" s="33">
        <f>ROUND(E68-G68,2)</f>
        <v>1.72</v>
      </c>
    </row>
    <row r="69" spans="1:8" x14ac:dyDescent="0.25">
      <c r="A69" s="14" t="s">
        <v>44</v>
      </c>
      <c r="B69" s="14" t="s">
        <v>39</v>
      </c>
      <c r="C69" s="15">
        <v>14.69</v>
      </c>
      <c r="D69" s="14">
        <v>0.48549999999999999</v>
      </c>
      <c r="E69" s="33">
        <f>ROUND(C69*D69,2)</f>
        <v>7.13</v>
      </c>
      <c r="F69" s="16">
        <v>0</v>
      </c>
      <c r="G69" s="33">
        <f>ROUND(E69*F69,2)</f>
        <v>0</v>
      </c>
      <c r="H69" s="33">
        <f>ROUND(E69-G69,2)</f>
        <v>7.13</v>
      </c>
    </row>
    <row r="70" spans="1:8" x14ac:dyDescent="0.25">
      <c r="A70" s="13" t="s">
        <v>45</v>
      </c>
      <c r="C70" s="33"/>
      <c r="E70" s="33"/>
    </row>
    <row r="71" spans="1:8" x14ac:dyDescent="0.25">
      <c r="A71" s="14" t="s">
        <v>38</v>
      </c>
      <c r="B71" s="14" t="s">
        <v>19</v>
      </c>
      <c r="C71" s="15">
        <v>1.53</v>
      </c>
      <c r="D71" s="14">
        <v>4.6249000000000002</v>
      </c>
      <c r="E71" s="33">
        <f>ROUND(C71*D71,2)</f>
        <v>7.08</v>
      </c>
      <c r="F71" s="16">
        <v>0</v>
      </c>
      <c r="G71" s="33">
        <f>ROUND(E71*F71,2)</f>
        <v>0</v>
      </c>
      <c r="H71" s="33">
        <f>ROUND(E71-G71,2)</f>
        <v>7.08</v>
      </c>
    </row>
    <row r="72" spans="1:8" x14ac:dyDescent="0.25">
      <c r="A72" s="14" t="s">
        <v>91</v>
      </c>
      <c r="B72" s="14" t="s">
        <v>19</v>
      </c>
      <c r="C72" s="15">
        <v>1.53</v>
      </c>
      <c r="D72" s="14">
        <v>4.8836000000000004</v>
      </c>
      <c r="E72" s="33">
        <f>ROUND(C72*D72,2)</f>
        <v>7.47</v>
      </c>
      <c r="F72" s="16">
        <v>0</v>
      </c>
      <c r="G72" s="33">
        <f>ROUND(E72*F72,2)</f>
        <v>0</v>
      </c>
      <c r="H72" s="33">
        <f>ROUND(E72-G72,2)</f>
        <v>7.47</v>
      </c>
    </row>
    <row r="73" spans="1:8" x14ac:dyDescent="0.25">
      <c r="A73" s="14" t="s">
        <v>170</v>
      </c>
      <c r="B73" s="14" t="s">
        <v>19</v>
      </c>
      <c r="C73" s="15">
        <v>1.53</v>
      </c>
      <c r="D73" s="14">
        <v>11.2011</v>
      </c>
      <c r="E73" s="33">
        <f>ROUND(C73*D73,2)</f>
        <v>17.14</v>
      </c>
      <c r="F73" s="16">
        <v>0</v>
      </c>
      <c r="G73" s="33">
        <f>ROUND(E73*F73,2)</f>
        <v>0</v>
      </c>
      <c r="H73" s="33">
        <f>ROUND(E73-G73,2)</f>
        <v>17.14</v>
      </c>
    </row>
    <row r="74" spans="1:8" x14ac:dyDescent="0.25">
      <c r="A74" s="13" t="s">
        <v>47</v>
      </c>
      <c r="C74" s="33"/>
      <c r="E74" s="33"/>
    </row>
    <row r="75" spans="1:8" x14ac:dyDescent="0.25">
      <c r="A75" s="14" t="s">
        <v>42</v>
      </c>
      <c r="B75" s="14" t="s">
        <v>48</v>
      </c>
      <c r="C75" s="15">
        <v>7.4</v>
      </c>
      <c r="D75" s="14">
        <v>1</v>
      </c>
      <c r="E75" s="33">
        <f>ROUND(C75*D75,2)</f>
        <v>7.4</v>
      </c>
      <c r="F75" s="16">
        <v>0</v>
      </c>
      <c r="G75" s="33">
        <f>ROUND(E75*F75,2)</f>
        <v>0</v>
      </c>
      <c r="H75" s="33">
        <f t="shared" ref="H75:H81" si="6">ROUND(E75-G75,2)</f>
        <v>7.4</v>
      </c>
    </row>
    <row r="76" spans="1:8" x14ac:dyDescent="0.25">
      <c r="A76" s="14" t="s">
        <v>38</v>
      </c>
      <c r="B76" s="14" t="s">
        <v>48</v>
      </c>
      <c r="C76" s="15">
        <v>2.91</v>
      </c>
      <c r="D76" s="14">
        <v>1</v>
      </c>
      <c r="E76" s="33">
        <f>ROUND(C76*D76,2)</f>
        <v>2.91</v>
      </c>
      <c r="F76" s="16">
        <v>0</v>
      </c>
      <c r="G76" s="33">
        <f>ROUND(E76*F76,2)</f>
        <v>0</v>
      </c>
      <c r="H76" s="33">
        <f t="shared" si="6"/>
        <v>2.91</v>
      </c>
    </row>
    <row r="77" spans="1:8" x14ac:dyDescent="0.25">
      <c r="A77" s="14" t="s">
        <v>91</v>
      </c>
      <c r="B77" s="14" t="s">
        <v>48</v>
      </c>
      <c r="C77" s="15">
        <v>22.33</v>
      </c>
      <c r="D77" s="14">
        <v>1</v>
      </c>
      <c r="E77" s="33">
        <f>ROUND(C77*D77,2)</f>
        <v>22.33</v>
      </c>
      <c r="F77" s="16">
        <v>0</v>
      </c>
      <c r="G77" s="33">
        <f>ROUND(E77*F77,2)</f>
        <v>0</v>
      </c>
      <c r="H77" s="33">
        <f t="shared" si="6"/>
        <v>22.33</v>
      </c>
    </row>
    <row r="78" spans="1:8" x14ac:dyDescent="0.25">
      <c r="A78" s="14" t="s">
        <v>170</v>
      </c>
      <c r="B78" s="14" t="s">
        <v>48</v>
      </c>
      <c r="C78" s="15">
        <v>21.95</v>
      </c>
      <c r="D78" s="14">
        <v>1</v>
      </c>
      <c r="E78" s="33">
        <f>ROUND(C78*D78,2)</f>
        <v>21.95</v>
      </c>
      <c r="F78" s="16">
        <v>0</v>
      </c>
      <c r="G78" s="33">
        <f>ROUND(E78*F78,2)</f>
        <v>0</v>
      </c>
      <c r="H78" s="33">
        <f t="shared" si="6"/>
        <v>21.95</v>
      </c>
    </row>
    <row r="79" spans="1:8" x14ac:dyDescent="0.25">
      <c r="A79" s="9" t="s">
        <v>49</v>
      </c>
      <c r="B79" s="9" t="s">
        <v>48</v>
      </c>
      <c r="C79" s="10">
        <v>12.64</v>
      </c>
      <c r="D79" s="9">
        <v>1</v>
      </c>
      <c r="E79" s="29">
        <f>ROUND(C79*D79,2)</f>
        <v>12.64</v>
      </c>
      <c r="F79" s="11">
        <v>0</v>
      </c>
      <c r="G79" s="29">
        <f>ROUND(E79*F79,2)</f>
        <v>0</v>
      </c>
      <c r="H79" s="29">
        <f t="shared" si="6"/>
        <v>12.64</v>
      </c>
    </row>
    <row r="80" spans="1:8" x14ac:dyDescent="0.25">
      <c r="A80" s="7" t="s">
        <v>50</v>
      </c>
      <c r="C80" s="33"/>
      <c r="E80" s="33">
        <f>SUM(E13:E79)</f>
        <v>803.09000000000015</v>
      </c>
      <c r="G80" s="12">
        <f>SUM(G13:G79)</f>
        <v>0</v>
      </c>
      <c r="H80" s="12">
        <f t="shared" si="6"/>
        <v>803.09</v>
      </c>
    </row>
    <row r="81" spans="1:8" x14ac:dyDescent="0.25">
      <c r="A81" s="7" t="s">
        <v>51</v>
      </c>
      <c r="C81" s="33"/>
      <c r="E81" s="33">
        <f>+E9-E80</f>
        <v>1004.4099999999999</v>
      </c>
      <c r="G81" s="12">
        <f>+G9-G80</f>
        <v>0</v>
      </c>
      <c r="H81" s="12">
        <f t="shared" si="6"/>
        <v>1004.41</v>
      </c>
    </row>
    <row r="82" spans="1:8" x14ac:dyDescent="0.25">
      <c r="A82" t="s">
        <v>12</v>
      </c>
      <c r="C82" s="33"/>
      <c r="E82" s="33"/>
    </row>
    <row r="83" spans="1:8" x14ac:dyDescent="0.25">
      <c r="A83" s="7" t="s">
        <v>52</v>
      </c>
      <c r="C83" s="33"/>
      <c r="E83" s="33"/>
    </row>
    <row r="84" spans="1:8" x14ac:dyDescent="0.25">
      <c r="A84" s="14" t="s">
        <v>42</v>
      </c>
      <c r="B84" s="14" t="s">
        <v>48</v>
      </c>
      <c r="C84" s="15">
        <v>10.220000000000001</v>
      </c>
      <c r="D84" s="14">
        <v>1</v>
      </c>
      <c r="E84" s="33">
        <f>ROUND(C84*D84,2)</f>
        <v>10.220000000000001</v>
      </c>
      <c r="F84" s="16">
        <v>0</v>
      </c>
      <c r="G84" s="33">
        <f>ROUND(E84*F84,2)</f>
        <v>0</v>
      </c>
      <c r="H84" s="33">
        <f t="shared" ref="H84:H90" si="7">ROUND(E84-G84,2)</f>
        <v>10.220000000000001</v>
      </c>
    </row>
    <row r="85" spans="1:8" x14ac:dyDescent="0.25">
      <c r="A85" s="14" t="s">
        <v>38</v>
      </c>
      <c r="B85" s="14" t="s">
        <v>48</v>
      </c>
      <c r="C85" s="15">
        <v>17.71</v>
      </c>
      <c r="D85" s="14">
        <v>1</v>
      </c>
      <c r="E85" s="33">
        <f>ROUND(C85*D85,2)</f>
        <v>17.71</v>
      </c>
      <c r="F85" s="16">
        <v>0</v>
      </c>
      <c r="G85" s="33">
        <f>ROUND(E85*F85,2)</f>
        <v>0</v>
      </c>
      <c r="H85" s="33">
        <f t="shared" si="7"/>
        <v>17.71</v>
      </c>
    </row>
    <row r="86" spans="1:8" x14ac:dyDescent="0.25">
      <c r="A86" s="14" t="s">
        <v>91</v>
      </c>
      <c r="B86" s="14" t="s">
        <v>48</v>
      </c>
      <c r="C86" s="15">
        <v>87.04</v>
      </c>
      <c r="D86" s="14">
        <v>1</v>
      </c>
      <c r="E86" s="33">
        <f>ROUND(C86*D86,2)</f>
        <v>87.04</v>
      </c>
      <c r="F86" s="16">
        <v>0</v>
      </c>
      <c r="G86" s="33">
        <f>ROUND(E86*F86,2)</f>
        <v>0</v>
      </c>
      <c r="H86" s="33">
        <f t="shared" si="7"/>
        <v>87.04</v>
      </c>
    </row>
    <row r="87" spans="1:8" x14ac:dyDescent="0.25">
      <c r="A87" s="9" t="s">
        <v>170</v>
      </c>
      <c r="B87" s="9" t="s">
        <v>48</v>
      </c>
      <c r="C87" s="10">
        <v>71.849999999999994</v>
      </c>
      <c r="D87" s="9">
        <v>1</v>
      </c>
      <c r="E87" s="29">
        <f>ROUND(C87*D87,2)</f>
        <v>71.849999999999994</v>
      </c>
      <c r="F87" s="11">
        <v>0</v>
      </c>
      <c r="G87" s="29">
        <f>ROUND(E87*F87,2)</f>
        <v>0</v>
      </c>
      <c r="H87" s="29">
        <f t="shared" si="7"/>
        <v>71.849999999999994</v>
      </c>
    </row>
    <row r="88" spans="1:8" x14ac:dyDescent="0.25">
      <c r="A88" s="7" t="s">
        <v>53</v>
      </c>
      <c r="C88" s="33"/>
      <c r="E88" s="33">
        <f>SUM(E84:E87)</f>
        <v>186.82</v>
      </c>
      <c r="G88" s="12">
        <f>SUM(G84:G87)</f>
        <v>0</v>
      </c>
      <c r="H88" s="12">
        <f t="shared" si="7"/>
        <v>186.82</v>
      </c>
    </row>
    <row r="89" spans="1:8" x14ac:dyDescent="0.25">
      <c r="A89" s="7" t="s">
        <v>54</v>
      </c>
      <c r="C89" s="33"/>
      <c r="E89" s="33">
        <f>+E80+E88</f>
        <v>989.91000000000008</v>
      </c>
      <c r="G89" s="12">
        <f>+G80+G88</f>
        <v>0</v>
      </c>
      <c r="H89" s="12">
        <f t="shared" si="7"/>
        <v>989.91</v>
      </c>
    </row>
    <row r="90" spans="1:8" x14ac:dyDescent="0.25">
      <c r="A90" s="7" t="s">
        <v>55</v>
      </c>
      <c r="C90" s="33"/>
      <c r="E90" s="33">
        <f>+E9-E89</f>
        <v>817.58999999999992</v>
      </c>
      <c r="G90" s="12">
        <f>+G9-G89</f>
        <v>0</v>
      </c>
      <c r="H90" s="12">
        <f t="shared" si="7"/>
        <v>817.59</v>
      </c>
    </row>
    <row r="91" spans="1:8" x14ac:dyDescent="0.25">
      <c r="A91" t="s">
        <v>123</v>
      </c>
      <c r="C91" s="33"/>
      <c r="E91" s="33"/>
    </row>
    <row r="92" spans="1:8" x14ac:dyDescent="0.25">
      <c r="A92" t="s">
        <v>372</v>
      </c>
      <c r="C92" s="33"/>
      <c r="E92" s="33"/>
    </row>
    <row r="93" spans="1:8" x14ac:dyDescent="0.25">
      <c r="C93" s="33"/>
      <c r="E93" s="33"/>
    </row>
    <row r="94" spans="1:8" x14ac:dyDescent="0.25">
      <c r="A94" s="7" t="s">
        <v>124</v>
      </c>
      <c r="C94" s="33"/>
      <c r="E94" s="33"/>
    </row>
    <row r="95" spans="1:8" x14ac:dyDescent="0.25">
      <c r="A95" s="7" t="s">
        <v>125</v>
      </c>
      <c r="C95" s="33"/>
      <c r="E95" s="33"/>
    </row>
    <row r="96" spans="1:8" x14ac:dyDescent="0.25">
      <c r="C96" s="33"/>
      <c r="E96" s="33"/>
    </row>
    <row r="99" spans="1:19" x14ac:dyDescent="0.25">
      <c r="A99" s="7" t="s">
        <v>50</v>
      </c>
      <c r="E99" s="37">
        <f>VLOOKUP(A99,$A$1:$H$98,5,FALSE)</f>
        <v>803.09000000000015</v>
      </c>
    </row>
    <row r="100" spans="1:19" x14ac:dyDescent="0.25">
      <c r="A100" s="7" t="s">
        <v>333</v>
      </c>
      <c r="E100" s="37">
        <f>VLOOKUP(A100,$A$1:$H$98,5,FALSE)</f>
        <v>186.82</v>
      </c>
    </row>
    <row r="101" spans="1:19" x14ac:dyDescent="0.25">
      <c r="A101" s="7" t="s">
        <v>334</v>
      </c>
      <c r="E101" s="37">
        <f t="shared" ref="E101:E102" si="8">VLOOKUP(A101,$A$1:$H$98,5,FALSE)</f>
        <v>989.91000000000008</v>
      </c>
    </row>
    <row r="102" spans="1:19" x14ac:dyDescent="0.25">
      <c r="A102" s="7" t="s">
        <v>55</v>
      </c>
      <c r="E102" s="37">
        <f t="shared" si="8"/>
        <v>817.58999999999992</v>
      </c>
    </row>
    <row r="103" spans="1:19" x14ac:dyDescent="0.25">
      <c r="A103" s="42"/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817.58999999999992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I105">
        <f>H105+Calculator!$B$15</f>
        <v>520</v>
      </c>
      <c r="K105" s="37">
        <f>E102</f>
        <v>817.58999999999992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I112" dt2D="1" dtr="1" r1="D8" r2="D7"/>
        <v>0.23999999999978172</v>
      </c>
      <c r="C106" s="12">
        <v>1.7399999999997817</v>
      </c>
      <c r="D106" s="12">
        <v>3.2399999999997817</v>
      </c>
      <c r="E106" s="12">
        <v>4.7399999999997817</v>
      </c>
      <c r="F106" s="12">
        <v>6.2399999999997817</v>
      </c>
      <c r="G106" s="12">
        <v>7.7399999999997817</v>
      </c>
      <c r="H106" s="12">
        <v>9.2399999999997817</v>
      </c>
      <c r="I106" s="12">
        <v>10.739999999999782</v>
      </c>
      <c r="K106">
        <f>K107-Calculator!$B$27</f>
        <v>45</v>
      </c>
      <c r="L106" s="12">
        <f t="dataTable" ref="L106:R112" dt2D="1" dtr="1" r1="D8" r2="D7" ca="1"/>
        <v>-798.36000000000013</v>
      </c>
      <c r="M106" s="12">
        <v>-796.86000000000013</v>
      </c>
      <c r="N106" s="12">
        <v>-795.36000000000013</v>
      </c>
      <c r="O106" s="12">
        <v>-793.86000000000013</v>
      </c>
      <c r="P106" s="12">
        <v>-792.36000000000013</v>
      </c>
      <c r="Q106" s="12">
        <v>-790.86000000000013</v>
      </c>
      <c r="R106" s="12">
        <v>-789.36000000000013</v>
      </c>
      <c r="S106" s="12"/>
    </row>
    <row r="107" spans="1:19" x14ac:dyDescent="0.25">
      <c r="A107">
        <f>A108-Calculator!$B$15</f>
        <v>990</v>
      </c>
      <c r="B107" s="12">
        <v>3.6899999999998272</v>
      </c>
      <c r="C107" s="12">
        <v>5.1899999999998272</v>
      </c>
      <c r="D107" s="12">
        <v>6.6899999999998272</v>
      </c>
      <c r="E107" s="12">
        <v>8.1899999999998272</v>
      </c>
      <c r="F107" s="12">
        <v>9.6899999999998272</v>
      </c>
      <c r="G107" s="12">
        <v>11.189999999999827</v>
      </c>
      <c r="H107" s="12">
        <v>12.689999999999827</v>
      </c>
      <c r="I107" s="12">
        <v>14.189999999999827</v>
      </c>
      <c r="K107">
        <f>K108-Calculator!$B$27</f>
        <v>50</v>
      </c>
      <c r="L107" s="12">
        <v>-794.91000000000008</v>
      </c>
      <c r="M107" s="12">
        <v>-793.41000000000008</v>
      </c>
      <c r="N107" s="12">
        <v>-791.91000000000008</v>
      </c>
      <c r="O107" s="12">
        <v>-790.41000000000008</v>
      </c>
      <c r="P107" s="12">
        <v>-788.91000000000008</v>
      </c>
      <c r="Q107" s="12">
        <v>-787.41000000000008</v>
      </c>
      <c r="R107" s="12">
        <v>-785.91000000000008</v>
      </c>
      <c r="S107" s="12"/>
    </row>
    <row r="108" spans="1:19" x14ac:dyDescent="0.25">
      <c r="A108">
        <f>A109-Calculator!$B$15</f>
        <v>995</v>
      </c>
      <c r="B108" s="12">
        <v>7.1399999999998727</v>
      </c>
      <c r="C108" s="12">
        <v>8.6399999999998727</v>
      </c>
      <c r="D108" s="12">
        <v>10.139999999999873</v>
      </c>
      <c r="E108" s="12">
        <v>11.639999999999873</v>
      </c>
      <c r="F108" s="12">
        <v>13.139999999999873</v>
      </c>
      <c r="G108" s="12">
        <v>14.639999999999873</v>
      </c>
      <c r="H108" s="12">
        <v>16.139999999999873</v>
      </c>
      <c r="I108" s="12">
        <v>17.639999999999873</v>
      </c>
      <c r="K108">
        <f>K109-Calculator!$B$27</f>
        <v>55</v>
      </c>
      <c r="L108" s="12">
        <v>-791.46</v>
      </c>
      <c r="M108" s="12">
        <v>-789.96</v>
      </c>
      <c r="N108" s="12">
        <v>-788.46</v>
      </c>
      <c r="O108" s="12">
        <v>-786.96</v>
      </c>
      <c r="P108" s="12">
        <v>-785.46</v>
      </c>
      <c r="Q108" s="12">
        <v>-783.96</v>
      </c>
      <c r="R108" s="12">
        <v>-782.46</v>
      </c>
      <c r="S108" s="12"/>
    </row>
    <row r="109" spans="1:19" x14ac:dyDescent="0.25">
      <c r="A109">
        <f>Calculator!B10</f>
        <v>1000</v>
      </c>
      <c r="B109" s="12">
        <v>10.589999999999918</v>
      </c>
      <c r="C109" s="12">
        <v>12.089999999999918</v>
      </c>
      <c r="D109" s="12">
        <v>13.589999999999918</v>
      </c>
      <c r="E109" s="12">
        <v>15.089999999999918</v>
      </c>
      <c r="F109" s="12">
        <v>16.589999999999918</v>
      </c>
      <c r="G109" s="12">
        <v>18.089999999999918</v>
      </c>
      <c r="H109" s="12">
        <v>19.589999999999918</v>
      </c>
      <c r="I109" s="12">
        <v>21.089999999999918</v>
      </c>
      <c r="K109">
        <f>Calculator!B22</f>
        <v>60</v>
      </c>
      <c r="L109" s="12">
        <v>-788.01</v>
      </c>
      <c r="M109" s="12">
        <v>-786.51</v>
      </c>
      <c r="N109" s="12">
        <v>-785.01</v>
      </c>
      <c r="O109" s="12">
        <v>-783.51</v>
      </c>
      <c r="P109" s="12">
        <v>-782.01</v>
      </c>
      <c r="Q109" s="12">
        <v>-780.51</v>
      </c>
      <c r="R109" s="12">
        <v>-779.01</v>
      </c>
      <c r="S109" s="12"/>
    </row>
    <row r="110" spans="1:19" x14ac:dyDescent="0.25">
      <c r="A110">
        <f>A109+Calculator!$B$15</f>
        <v>1005</v>
      </c>
      <c r="B110" s="12">
        <v>14.039999999999964</v>
      </c>
      <c r="C110" s="12">
        <v>15.539999999999964</v>
      </c>
      <c r="D110" s="12">
        <v>17.039999999999964</v>
      </c>
      <c r="E110" s="12">
        <v>18.539999999999964</v>
      </c>
      <c r="F110" s="12">
        <v>20.039999999999964</v>
      </c>
      <c r="G110" s="12">
        <v>21.539999999999964</v>
      </c>
      <c r="H110" s="12">
        <v>23.039999999999964</v>
      </c>
      <c r="I110" s="12">
        <v>24.539999999999964</v>
      </c>
      <c r="K110">
        <f>K109+Calculator!$B$27</f>
        <v>65</v>
      </c>
      <c r="L110" s="12">
        <v>-784.56</v>
      </c>
      <c r="M110" s="12">
        <v>-783.06</v>
      </c>
      <c r="N110" s="12">
        <v>-781.56</v>
      </c>
      <c r="O110" s="12">
        <v>-780.06</v>
      </c>
      <c r="P110" s="12">
        <v>-778.56</v>
      </c>
      <c r="Q110" s="12">
        <v>-777.06</v>
      </c>
      <c r="R110" s="12">
        <v>-775.56</v>
      </c>
      <c r="S110" s="12"/>
    </row>
    <row r="111" spans="1:19" x14ac:dyDescent="0.25">
      <c r="A111">
        <f>A110+Calculator!$B$15</f>
        <v>1010</v>
      </c>
      <c r="B111" s="12">
        <v>17.489999999999782</v>
      </c>
      <c r="C111" s="12">
        <v>18.989999999999782</v>
      </c>
      <c r="D111" s="12">
        <v>20.489999999999782</v>
      </c>
      <c r="E111" s="12">
        <v>21.989999999999782</v>
      </c>
      <c r="F111" s="12">
        <v>23.489999999999782</v>
      </c>
      <c r="G111" s="12">
        <v>24.989999999999782</v>
      </c>
      <c r="H111" s="12">
        <v>26.489999999999782</v>
      </c>
      <c r="I111" s="12">
        <v>27.989999999999782</v>
      </c>
      <c r="K111">
        <f>K110+Calculator!$B$27</f>
        <v>70</v>
      </c>
      <c r="L111" s="12">
        <v>-781.11000000000013</v>
      </c>
      <c r="M111" s="12">
        <v>-779.61000000000013</v>
      </c>
      <c r="N111" s="12">
        <v>-778.11000000000013</v>
      </c>
      <c r="O111" s="12">
        <v>-776.61000000000013</v>
      </c>
      <c r="P111" s="12">
        <v>-775.11000000000013</v>
      </c>
      <c r="Q111" s="12">
        <v>-773.61000000000013</v>
      </c>
      <c r="R111" s="12">
        <v>-772.11000000000013</v>
      </c>
      <c r="S111" s="12"/>
    </row>
    <row r="112" spans="1:19" x14ac:dyDescent="0.25">
      <c r="A112">
        <f>A111+Calculator!$B$15</f>
        <v>1015</v>
      </c>
      <c r="B112" s="12">
        <v>20.939999999999827</v>
      </c>
      <c r="C112" s="12">
        <v>22.439999999999827</v>
      </c>
      <c r="D112" s="12">
        <v>23.939999999999827</v>
      </c>
      <c r="E112" s="12">
        <v>25.439999999999827</v>
      </c>
      <c r="F112" s="12">
        <v>26.939999999999827</v>
      </c>
      <c r="G112" s="12">
        <v>28.439999999999827</v>
      </c>
      <c r="H112" s="12">
        <v>29.939999999999827</v>
      </c>
      <c r="I112" s="12">
        <v>31.439999999999827</v>
      </c>
      <c r="K112">
        <f>K111+Calculator!$B$27</f>
        <v>75</v>
      </c>
      <c r="L112" s="12">
        <v>-777.66000000000008</v>
      </c>
      <c r="M112" s="12">
        <v>-776.16000000000008</v>
      </c>
      <c r="N112" s="12">
        <v>-774.66000000000008</v>
      </c>
      <c r="O112" s="12">
        <v>-773.16000000000008</v>
      </c>
      <c r="P112" s="12">
        <v>-771.66000000000008</v>
      </c>
      <c r="Q112" s="12">
        <v>-770.16000000000008</v>
      </c>
      <c r="R112" s="12">
        <v>-768.66000000000008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0.23999999999978172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-798.36000000000013</v>
      </c>
    </row>
    <row r="117" spans="1:14" x14ac:dyDescent="0.25">
      <c r="A117">
        <f t="shared" ref="A117" si="9">$A$107</f>
        <v>990</v>
      </c>
      <c r="B117">
        <f>$C$105</f>
        <v>490</v>
      </c>
      <c r="C117">
        <f t="shared" ref="C117:C122" si="10">A117+B117</f>
        <v>1480</v>
      </c>
      <c r="D117" s="12">
        <f>C107</f>
        <v>5.1899999999998272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-793.41000000000008</v>
      </c>
    </row>
    <row r="118" spans="1:14" x14ac:dyDescent="0.25">
      <c r="A118">
        <f t="shared" ref="A118" si="14">$A$108</f>
        <v>995</v>
      </c>
      <c r="B118">
        <f>$D$105</f>
        <v>495</v>
      </c>
      <c r="C118">
        <f t="shared" si="10"/>
        <v>1490</v>
      </c>
      <c r="D118" s="12">
        <f>D108</f>
        <v>10.139999999999873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-788.46</v>
      </c>
    </row>
    <row r="119" spans="1:14" x14ac:dyDescent="0.25">
      <c r="A119">
        <f t="shared" ref="A119" si="17">$A$109</f>
        <v>1000</v>
      </c>
      <c r="B119">
        <f>$E$105</f>
        <v>500</v>
      </c>
      <c r="C119">
        <f t="shared" si="10"/>
        <v>1500</v>
      </c>
      <c r="D119" s="12">
        <f>E109</f>
        <v>15.089999999999918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-783.51</v>
      </c>
    </row>
    <row r="120" spans="1:14" x14ac:dyDescent="0.25">
      <c r="A120">
        <f t="shared" ref="A120" si="20">$A$110</f>
        <v>1005</v>
      </c>
      <c r="B120">
        <f>$F$105</f>
        <v>505</v>
      </c>
      <c r="C120">
        <f t="shared" si="10"/>
        <v>1510</v>
      </c>
      <c r="D120" s="12">
        <f>F110</f>
        <v>20.039999999999964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-778.56</v>
      </c>
    </row>
    <row r="121" spans="1:14" x14ac:dyDescent="0.25">
      <c r="A121">
        <f t="shared" ref="A121" si="23">$A$111</f>
        <v>1010</v>
      </c>
      <c r="B121">
        <f>$G$105</f>
        <v>510</v>
      </c>
      <c r="C121">
        <f t="shared" si="10"/>
        <v>1520</v>
      </c>
      <c r="D121" s="12">
        <f>G111</f>
        <v>24.989999999999782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-773.61000000000013</v>
      </c>
    </row>
    <row r="122" spans="1:14" x14ac:dyDescent="0.25">
      <c r="A122">
        <f t="shared" ref="A122" si="26">$A$112</f>
        <v>1015</v>
      </c>
      <c r="B122">
        <f>$H$105</f>
        <v>515</v>
      </c>
      <c r="C122">
        <f t="shared" si="10"/>
        <v>1530</v>
      </c>
      <c r="D122" s="12">
        <f>H112</f>
        <v>29.939999999999827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-768.66000000000008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0DF9-A349-4E85-A447-324A5AEAF780}">
  <dimension ref="A1:S163"/>
  <sheetViews>
    <sheetView topLeftCell="B97" workbookViewId="0">
      <selection activeCell="J8" sqref="J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171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172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377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1200</v>
      </c>
      <c r="E7" s="33">
        <f>ROUND(C7*D7,2)</f>
        <v>960</v>
      </c>
      <c r="F7" s="16">
        <v>0</v>
      </c>
      <c r="G7" s="33">
        <f>ROUND(E7*F7,2)</f>
        <v>0</v>
      </c>
      <c r="H7" s="33">
        <f>ROUND(E7-G7,2)</f>
        <v>960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1620</v>
      </c>
      <c r="E8" s="29">
        <f>ROUND(C8*D8,2)</f>
        <v>486</v>
      </c>
      <c r="F8" s="11">
        <v>0</v>
      </c>
      <c r="G8" s="29">
        <f>ROUND(E8*F8,2)</f>
        <v>0</v>
      </c>
      <c r="H8" s="29">
        <f>ROUND(E8-G8,2)</f>
        <v>486</v>
      </c>
    </row>
    <row r="9" spans="1:8" x14ac:dyDescent="0.25">
      <c r="A9" s="7" t="s">
        <v>11</v>
      </c>
      <c r="C9" s="33"/>
      <c r="E9" s="33">
        <f>SUM(E7:E8)</f>
        <v>1446</v>
      </c>
      <c r="G9" s="12">
        <f>SUM(G7:G8)</f>
        <v>0</v>
      </c>
      <c r="H9" s="12">
        <f>ROUND(E9-G9,2)</f>
        <v>1446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14</v>
      </c>
      <c r="C12" s="33"/>
      <c r="E12" s="33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3">
        <f>ROUND(C13*D13,2)</f>
        <v>17.5</v>
      </c>
      <c r="F13" s="16">
        <v>0</v>
      </c>
      <c r="G13" s="33">
        <f>ROUND(E13*F13,2)</f>
        <v>0</v>
      </c>
      <c r="H13" s="33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5.25</v>
      </c>
      <c r="E14" s="33">
        <f>ROUND(C14*D14,2)</f>
        <v>28.88</v>
      </c>
      <c r="F14" s="16">
        <v>0</v>
      </c>
      <c r="G14" s="33">
        <f>ROUND(E14*F14,2)</f>
        <v>0</v>
      </c>
      <c r="H14" s="33">
        <f>ROUND(E14-G14,2)</f>
        <v>28.88</v>
      </c>
    </row>
    <row r="15" spans="1:8" x14ac:dyDescent="0.25">
      <c r="A15" s="13" t="s">
        <v>17</v>
      </c>
      <c r="C15" s="33"/>
      <c r="E15" s="33"/>
    </row>
    <row r="16" spans="1:8" x14ac:dyDescent="0.25">
      <c r="A16" s="14" t="s">
        <v>66</v>
      </c>
      <c r="B16" s="14" t="s">
        <v>18</v>
      </c>
      <c r="C16" s="15">
        <v>1.49</v>
      </c>
      <c r="D16" s="14">
        <v>2.2999999999999998</v>
      </c>
      <c r="E16" s="33">
        <f>ROUND(C16*D16,2)</f>
        <v>3.43</v>
      </c>
      <c r="F16" s="16">
        <v>0</v>
      </c>
      <c r="G16" s="33">
        <f>ROUND(E16*F16,2)</f>
        <v>0</v>
      </c>
      <c r="H16" s="33">
        <f>ROUND(E16-G16,2)</f>
        <v>3.43</v>
      </c>
    </row>
    <row r="17" spans="1:8" x14ac:dyDescent="0.25">
      <c r="A17" s="14" t="s">
        <v>67</v>
      </c>
      <c r="B17" s="14" t="s">
        <v>26</v>
      </c>
      <c r="C17" s="15">
        <v>4</v>
      </c>
      <c r="D17" s="14">
        <v>2.3125</v>
      </c>
      <c r="E17" s="33">
        <f>ROUND(C17*D17,2)</f>
        <v>9.25</v>
      </c>
      <c r="F17" s="16">
        <v>0</v>
      </c>
      <c r="G17" s="33">
        <f>ROUND(E17*F17,2)</f>
        <v>0</v>
      </c>
      <c r="H17" s="33">
        <f>ROUND(E17-G17,2)</f>
        <v>9.25</v>
      </c>
    </row>
    <row r="18" spans="1:8" x14ac:dyDescent="0.25">
      <c r="A18" s="14" t="s">
        <v>68</v>
      </c>
      <c r="B18" s="14" t="s">
        <v>26</v>
      </c>
      <c r="C18" s="15">
        <v>10.210000000000001</v>
      </c>
      <c r="D18" s="14">
        <v>0.5</v>
      </c>
      <c r="E18" s="33">
        <f>ROUND(C18*D18,2)</f>
        <v>5.1100000000000003</v>
      </c>
      <c r="F18" s="16">
        <v>0</v>
      </c>
      <c r="G18" s="33">
        <f>ROUND(E18*F18,2)</f>
        <v>0</v>
      </c>
      <c r="H18" s="33">
        <f>ROUND(E18-G18,2)</f>
        <v>5.1100000000000003</v>
      </c>
    </row>
    <row r="19" spans="1:8" x14ac:dyDescent="0.25">
      <c r="A19" s="13" t="s">
        <v>69</v>
      </c>
      <c r="C19" s="33"/>
      <c r="E19" s="33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3">
        <f>ROUND(C20*D20,2)</f>
        <v>132</v>
      </c>
      <c r="F20" s="16">
        <v>0</v>
      </c>
      <c r="G20" s="33">
        <f>ROUND(E20*F20,2)</f>
        <v>0</v>
      </c>
      <c r="H20" s="33">
        <f>ROUND(E20-G20,2)</f>
        <v>132</v>
      </c>
    </row>
    <row r="21" spans="1:8" x14ac:dyDescent="0.25">
      <c r="A21" s="13" t="s">
        <v>20</v>
      </c>
      <c r="C21" s="33"/>
      <c r="E21" s="33"/>
    </row>
    <row r="22" spans="1:8" x14ac:dyDescent="0.25">
      <c r="A22" s="14" t="s">
        <v>22</v>
      </c>
      <c r="B22" s="14" t="s">
        <v>21</v>
      </c>
      <c r="C22" s="15">
        <v>22.11</v>
      </c>
      <c r="D22" s="14">
        <v>1.5</v>
      </c>
      <c r="E22" s="33">
        <f>ROUND(C22*D22,2)</f>
        <v>33.17</v>
      </c>
      <c r="F22" s="16">
        <v>0</v>
      </c>
      <c r="G22" s="33">
        <f>ROUND(E22*F22,2)</f>
        <v>0</v>
      </c>
      <c r="H22" s="33">
        <f>ROUND(E22-G22,2)</f>
        <v>33.17</v>
      </c>
    </row>
    <row r="23" spans="1:8" x14ac:dyDescent="0.25">
      <c r="A23" s="14" t="s">
        <v>103</v>
      </c>
      <c r="B23" s="14" t="s">
        <v>19</v>
      </c>
      <c r="C23" s="15">
        <v>1.34</v>
      </c>
      <c r="D23" s="14">
        <v>25.4</v>
      </c>
      <c r="E23" s="33">
        <f>ROUND(C23*D23,2)</f>
        <v>34.04</v>
      </c>
      <c r="F23" s="16">
        <v>0</v>
      </c>
      <c r="G23" s="33">
        <f>ROUND(E23*F23,2)</f>
        <v>0</v>
      </c>
      <c r="H23" s="33">
        <f>ROUND(E23-G23,2)</f>
        <v>34.04</v>
      </c>
    </row>
    <row r="24" spans="1:8" x14ac:dyDescent="0.25">
      <c r="A24" s="13" t="s">
        <v>23</v>
      </c>
      <c r="C24" s="33"/>
      <c r="E24" s="33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3">
        <f>ROUND(C25*D25,2)</f>
        <v>20</v>
      </c>
      <c r="F25" s="16">
        <v>0</v>
      </c>
      <c r="G25" s="33">
        <f>ROUND(E25*F25,2)</f>
        <v>0</v>
      </c>
      <c r="H25" s="33">
        <f>ROUND(E25-G25,2)</f>
        <v>20</v>
      </c>
    </row>
    <row r="26" spans="1:8" x14ac:dyDescent="0.25">
      <c r="A26" s="13" t="s">
        <v>24</v>
      </c>
      <c r="C26" s="33"/>
      <c r="E26" s="33"/>
    </row>
    <row r="27" spans="1:8" x14ac:dyDescent="0.25">
      <c r="A27" s="14" t="s">
        <v>59</v>
      </c>
      <c r="B27" s="14" t="s">
        <v>26</v>
      </c>
      <c r="C27" s="15">
        <v>10.73</v>
      </c>
      <c r="D27" s="14">
        <v>0.5</v>
      </c>
      <c r="E27" s="33">
        <f t="shared" ref="E27:E34" si="0">ROUND(C27*D27,2)</f>
        <v>5.37</v>
      </c>
      <c r="F27" s="16">
        <v>0</v>
      </c>
      <c r="G27" s="33">
        <f t="shared" ref="G27:G34" si="1">ROUND(E27*F27,2)</f>
        <v>0</v>
      </c>
      <c r="H27" s="33">
        <f t="shared" ref="H27:H34" si="2">ROUND(E27-G27,2)</f>
        <v>5.37</v>
      </c>
    </row>
    <row r="28" spans="1:8" x14ac:dyDescent="0.25">
      <c r="A28" s="14" t="s">
        <v>25</v>
      </c>
      <c r="B28" s="14" t="s">
        <v>18</v>
      </c>
      <c r="C28" s="15">
        <v>0.13</v>
      </c>
      <c r="D28" s="14">
        <v>32</v>
      </c>
      <c r="E28" s="33">
        <f t="shared" si="0"/>
        <v>4.16</v>
      </c>
      <c r="F28" s="16">
        <v>0</v>
      </c>
      <c r="G28" s="33">
        <f t="shared" si="1"/>
        <v>0</v>
      </c>
      <c r="H28" s="33">
        <f t="shared" si="2"/>
        <v>4.16</v>
      </c>
    </row>
    <row r="29" spans="1:8" x14ac:dyDescent="0.25">
      <c r="A29" s="14" t="s">
        <v>104</v>
      </c>
      <c r="B29" s="14" t="s">
        <v>26</v>
      </c>
      <c r="C29" s="15">
        <v>12.74</v>
      </c>
      <c r="D29" s="14">
        <v>1</v>
      </c>
      <c r="E29" s="33">
        <f t="shared" si="0"/>
        <v>12.74</v>
      </c>
      <c r="F29" s="16">
        <v>0</v>
      </c>
      <c r="G29" s="33">
        <f t="shared" si="1"/>
        <v>0</v>
      </c>
      <c r="H29" s="33">
        <f t="shared" si="2"/>
        <v>12.74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3">
        <f t="shared" si="0"/>
        <v>9.1199999999999992</v>
      </c>
      <c r="F30" s="16">
        <v>0</v>
      </c>
      <c r="G30" s="33">
        <f t="shared" si="1"/>
        <v>0</v>
      </c>
      <c r="H30" s="33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6.01</v>
      </c>
      <c r="D31" s="14">
        <v>2</v>
      </c>
      <c r="E31" s="33">
        <f t="shared" si="0"/>
        <v>12.02</v>
      </c>
      <c r="F31" s="16">
        <v>0</v>
      </c>
      <c r="G31" s="33">
        <f t="shared" si="1"/>
        <v>0</v>
      </c>
      <c r="H31" s="33">
        <f t="shared" si="2"/>
        <v>12.02</v>
      </c>
    </row>
    <row r="32" spans="1:8" x14ac:dyDescent="0.25">
      <c r="A32" s="14" t="s">
        <v>74</v>
      </c>
      <c r="B32" s="14" t="s">
        <v>26</v>
      </c>
      <c r="C32" s="15">
        <v>13.33</v>
      </c>
      <c r="D32" s="14">
        <v>1</v>
      </c>
      <c r="E32" s="33">
        <f t="shared" si="0"/>
        <v>13.33</v>
      </c>
      <c r="F32" s="16">
        <v>0</v>
      </c>
      <c r="G32" s="33">
        <f t="shared" si="1"/>
        <v>0</v>
      </c>
      <c r="H32" s="33">
        <f t="shared" si="2"/>
        <v>13.33</v>
      </c>
    </row>
    <row r="33" spans="1:8" x14ac:dyDescent="0.25">
      <c r="A33" s="14" t="s">
        <v>107</v>
      </c>
      <c r="B33" s="14" t="s">
        <v>18</v>
      </c>
      <c r="C33" s="15">
        <v>0.44</v>
      </c>
      <c r="D33" s="14">
        <v>58</v>
      </c>
      <c r="E33" s="33">
        <f t="shared" si="0"/>
        <v>25.52</v>
      </c>
      <c r="F33" s="16">
        <v>0</v>
      </c>
      <c r="G33" s="33">
        <f t="shared" si="1"/>
        <v>0</v>
      </c>
      <c r="H33" s="33">
        <f t="shared" si="2"/>
        <v>25.52</v>
      </c>
    </row>
    <row r="34" spans="1:8" x14ac:dyDescent="0.25">
      <c r="A34" s="14" t="s">
        <v>108</v>
      </c>
      <c r="B34" s="14" t="s">
        <v>26</v>
      </c>
      <c r="C34" s="15">
        <v>4.3899999999999997</v>
      </c>
      <c r="D34" s="14">
        <v>3</v>
      </c>
      <c r="E34" s="33">
        <f t="shared" si="0"/>
        <v>13.17</v>
      </c>
      <c r="F34" s="16">
        <v>0</v>
      </c>
      <c r="G34" s="33">
        <f t="shared" si="1"/>
        <v>0</v>
      </c>
      <c r="H34" s="33">
        <f t="shared" si="2"/>
        <v>13.17</v>
      </c>
    </row>
    <row r="35" spans="1:8" x14ac:dyDescent="0.25">
      <c r="A35" s="13" t="s">
        <v>27</v>
      </c>
      <c r="C35" s="33"/>
      <c r="E35" s="33"/>
    </row>
    <row r="36" spans="1:8" x14ac:dyDescent="0.25">
      <c r="A36" s="14" t="s">
        <v>78</v>
      </c>
      <c r="B36" s="14" t="s">
        <v>29</v>
      </c>
      <c r="C36" s="15">
        <v>6.94</v>
      </c>
      <c r="D36" s="14">
        <v>1.75</v>
      </c>
      <c r="E36" s="33">
        <f t="shared" ref="E36:E44" si="3">ROUND(C36*D36,2)</f>
        <v>12.15</v>
      </c>
      <c r="F36" s="16">
        <v>0</v>
      </c>
      <c r="G36" s="33">
        <f t="shared" ref="G36:G44" si="4">ROUND(E36*F36,2)</f>
        <v>0</v>
      </c>
      <c r="H36" s="33">
        <f t="shared" ref="H36:H44" si="5">ROUND(E36-G36,2)</f>
        <v>12.15</v>
      </c>
    </row>
    <row r="37" spans="1:8" x14ac:dyDescent="0.25">
      <c r="A37" s="14" t="s">
        <v>109</v>
      </c>
      <c r="B37" s="14" t="s">
        <v>18</v>
      </c>
      <c r="C37" s="15">
        <v>1.1599999999999999</v>
      </c>
      <c r="D37" s="14">
        <v>5.2</v>
      </c>
      <c r="E37" s="33">
        <f t="shared" si="3"/>
        <v>6.03</v>
      </c>
      <c r="F37" s="16">
        <v>0</v>
      </c>
      <c r="G37" s="33">
        <f t="shared" si="4"/>
        <v>0</v>
      </c>
      <c r="H37" s="33">
        <f t="shared" si="5"/>
        <v>6.03</v>
      </c>
    </row>
    <row r="38" spans="1:8" x14ac:dyDescent="0.25">
      <c r="A38" s="14" t="s">
        <v>79</v>
      </c>
      <c r="B38" s="14" t="s">
        <v>18</v>
      </c>
      <c r="C38" s="15">
        <v>5.08</v>
      </c>
      <c r="D38" s="14">
        <v>2</v>
      </c>
      <c r="E38" s="33">
        <f t="shared" si="3"/>
        <v>10.16</v>
      </c>
      <c r="F38" s="16">
        <v>0</v>
      </c>
      <c r="G38" s="33">
        <f t="shared" si="4"/>
        <v>0</v>
      </c>
      <c r="H38" s="33">
        <f t="shared" si="5"/>
        <v>10.16</v>
      </c>
    </row>
    <row r="39" spans="1:8" x14ac:dyDescent="0.25">
      <c r="A39" s="14" t="s">
        <v>110</v>
      </c>
      <c r="B39" s="14" t="s">
        <v>18</v>
      </c>
      <c r="C39" s="15">
        <v>1.28</v>
      </c>
      <c r="D39" s="14">
        <v>6</v>
      </c>
      <c r="E39" s="33">
        <f t="shared" si="3"/>
        <v>7.68</v>
      </c>
      <c r="F39" s="16">
        <v>0</v>
      </c>
      <c r="G39" s="33">
        <f t="shared" si="4"/>
        <v>0</v>
      </c>
      <c r="H39" s="33">
        <f t="shared" si="5"/>
        <v>7.68</v>
      </c>
    </row>
    <row r="40" spans="1:8" x14ac:dyDescent="0.25">
      <c r="A40" s="14" t="s">
        <v>111</v>
      </c>
      <c r="B40" s="14" t="s">
        <v>18</v>
      </c>
      <c r="C40" s="15">
        <v>1.31</v>
      </c>
      <c r="D40" s="14">
        <v>2</v>
      </c>
      <c r="E40" s="33">
        <f t="shared" si="3"/>
        <v>2.62</v>
      </c>
      <c r="F40" s="16">
        <v>0</v>
      </c>
      <c r="G40" s="33">
        <f t="shared" si="4"/>
        <v>0</v>
      </c>
      <c r="H40" s="33">
        <f t="shared" si="5"/>
        <v>2.62</v>
      </c>
    </row>
    <row r="41" spans="1:8" x14ac:dyDescent="0.25">
      <c r="A41" s="14" t="s">
        <v>112</v>
      </c>
      <c r="B41" s="14" t="s">
        <v>18</v>
      </c>
      <c r="C41" s="15">
        <v>0.94</v>
      </c>
      <c r="D41" s="14">
        <v>12.8</v>
      </c>
      <c r="E41" s="33">
        <f t="shared" si="3"/>
        <v>12.03</v>
      </c>
      <c r="F41" s="16">
        <v>0</v>
      </c>
      <c r="G41" s="33">
        <f t="shared" si="4"/>
        <v>0</v>
      </c>
      <c r="H41" s="33">
        <f t="shared" si="5"/>
        <v>12.03</v>
      </c>
    </row>
    <row r="42" spans="1:8" x14ac:dyDescent="0.25">
      <c r="A42" s="14" t="s">
        <v>113</v>
      </c>
      <c r="B42" s="14" t="s">
        <v>18</v>
      </c>
      <c r="C42" s="15">
        <v>0.95</v>
      </c>
      <c r="D42" s="14">
        <v>1</v>
      </c>
      <c r="E42" s="33">
        <f t="shared" si="3"/>
        <v>0.95</v>
      </c>
      <c r="F42" s="16">
        <v>0</v>
      </c>
      <c r="G42" s="33">
        <f t="shared" si="4"/>
        <v>0</v>
      </c>
      <c r="H42" s="33">
        <f t="shared" si="5"/>
        <v>0.95</v>
      </c>
    </row>
    <row r="43" spans="1:8" x14ac:dyDescent="0.25">
      <c r="A43" s="14" t="s">
        <v>114</v>
      </c>
      <c r="B43" s="14" t="s">
        <v>48</v>
      </c>
      <c r="C43" s="15">
        <v>15</v>
      </c>
      <c r="D43" s="14">
        <v>1</v>
      </c>
      <c r="E43" s="33">
        <f t="shared" si="3"/>
        <v>15</v>
      </c>
      <c r="F43" s="16">
        <v>0</v>
      </c>
      <c r="G43" s="33">
        <f t="shared" si="4"/>
        <v>0</v>
      </c>
      <c r="H43" s="33">
        <f t="shared" si="5"/>
        <v>15</v>
      </c>
    </row>
    <row r="44" spans="1:8" x14ac:dyDescent="0.25">
      <c r="A44" s="14" t="s">
        <v>115</v>
      </c>
      <c r="B44" s="14" t="s">
        <v>18</v>
      </c>
      <c r="C44" s="15">
        <v>7.35</v>
      </c>
      <c r="D44" s="14">
        <v>1.5</v>
      </c>
      <c r="E44" s="33">
        <f t="shared" si="3"/>
        <v>11.03</v>
      </c>
      <c r="F44" s="16">
        <v>0</v>
      </c>
      <c r="G44" s="33">
        <f t="shared" si="4"/>
        <v>0</v>
      </c>
      <c r="H44" s="33">
        <f t="shared" si="5"/>
        <v>11.03</v>
      </c>
    </row>
    <row r="45" spans="1:8" x14ac:dyDescent="0.25">
      <c r="A45" s="13" t="s">
        <v>33</v>
      </c>
      <c r="C45" s="33"/>
      <c r="E45" s="33"/>
    </row>
    <row r="46" spans="1:8" x14ac:dyDescent="0.25">
      <c r="A46" s="14" t="s">
        <v>116</v>
      </c>
      <c r="B46" s="14" t="s">
        <v>60</v>
      </c>
      <c r="C46" s="15">
        <v>2.58</v>
      </c>
      <c r="D46" s="14">
        <v>45</v>
      </c>
      <c r="E46" s="33">
        <f>ROUND(C46*D46,2)</f>
        <v>116.1</v>
      </c>
      <c r="F46" s="16">
        <v>0</v>
      </c>
      <c r="G46" s="33">
        <f>ROUND(E46*F46,2)</f>
        <v>0</v>
      </c>
      <c r="H46" s="33">
        <f>ROUND(E46-G46,2)</f>
        <v>116.1</v>
      </c>
    </row>
    <row r="47" spans="1:8" x14ac:dyDescent="0.25">
      <c r="A47" s="13" t="s">
        <v>85</v>
      </c>
      <c r="C47" s="33"/>
      <c r="E47" s="33"/>
    </row>
    <row r="48" spans="1:8" x14ac:dyDescent="0.25">
      <c r="A48" s="14" t="s">
        <v>86</v>
      </c>
      <c r="B48" s="14" t="s">
        <v>18</v>
      </c>
      <c r="C48" s="15">
        <v>0.06</v>
      </c>
      <c r="D48" s="14">
        <v>48</v>
      </c>
      <c r="E48" s="33">
        <f>ROUND(C48*D48,2)</f>
        <v>2.88</v>
      </c>
      <c r="F48" s="16">
        <v>0</v>
      </c>
      <c r="G48" s="33">
        <f>ROUND(E48*F48,2)</f>
        <v>0</v>
      </c>
      <c r="H48" s="33">
        <f>ROUND(E48-G48,2)</f>
        <v>2.88</v>
      </c>
    </row>
    <row r="49" spans="1:8" x14ac:dyDescent="0.25">
      <c r="A49" s="13" t="s">
        <v>117</v>
      </c>
      <c r="C49" s="33"/>
      <c r="E49" s="33"/>
    </row>
    <row r="50" spans="1:8" x14ac:dyDescent="0.25">
      <c r="A50" s="14" t="s">
        <v>118</v>
      </c>
      <c r="B50" s="14" t="s">
        <v>26</v>
      </c>
      <c r="C50" s="15">
        <v>3.3</v>
      </c>
      <c r="D50" s="14">
        <v>0.4</v>
      </c>
      <c r="E50" s="33">
        <f>ROUND(C50*D50,2)</f>
        <v>1.32</v>
      </c>
      <c r="F50" s="16">
        <v>0</v>
      </c>
      <c r="G50" s="33">
        <f>ROUND(E50*F50,2)</f>
        <v>0</v>
      </c>
      <c r="H50" s="33">
        <f>ROUND(E50-G50,2)</f>
        <v>1.32</v>
      </c>
    </row>
    <row r="51" spans="1:8" x14ac:dyDescent="0.25">
      <c r="A51" s="13" t="s">
        <v>61</v>
      </c>
      <c r="C51" s="33"/>
      <c r="E51" s="33"/>
    </row>
    <row r="52" spans="1:8" x14ac:dyDescent="0.25">
      <c r="A52" s="14" t="s">
        <v>62</v>
      </c>
      <c r="B52" s="14" t="s">
        <v>48</v>
      </c>
      <c r="C52" s="15">
        <v>7.5</v>
      </c>
      <c r="D52" s="14">
        <v>1</v>
      </c>
      <c r="E52" s="33">
        <f>ROUND(C52*D52,2)</f>
        <v>7.5</v>
      </c>
      <c r="F52" s="16">
        <v>0</v>
      </c>
      <c r="G52" s="33">
        <f>ROUND(E52*F52,2)</f>
        <v>0</v>
      </c>
      <c r="H52" s="33">
        <f>ROUND(E52-G52,2)</f>
        <v>7.5</v>
      </c>
    </row>
    <row r="53" spans="1:8" x14ac:dyDescent="0.25">
      <c r="A53" s="13" t="s">
        <v>87</v>
      </c>
      <c r="C53" s="33"/>
      <c r="E53" s="33"/>
    </row>
    <row r="54" spans="1:8" x14ac:dyDescent="0.25">
      <c r="A54" s="14" t="s">
        <v>88</v>
      </c>
      <c r="B54" s="14" t="s">
        <v>48</v>
      </c>
      <c r="C54" s="15">
        <v>1</v>
      </c>
      <c r="D54" s="14">
        <v>1</v>
      </c>
      <c r="E54" s="33">
        <f>ROUND(C54*D54,2)</f>
        <v>1</v>
      </c>
      <c r="F54" s="16">
        <v>0</v>
      </c>
      <c r="G54" s="33">
        <f>ROUND(E54*F54,2)</f>
        <v>0</v>
      </c>
      <c r="H54" s="33">
        <f>ROUND(E54-G54,2)</f>
        <v>1</v>
      </c>
    </row>
    <row r="55" spans="1:8" x14ac:dyDescent="0.25">
      <c r="A55" s="13" t="s">
        <v>34</v>
      </c>
      <c r="C55" s="33"/>
      <c r="E55" s="33"/>
    </row>
    <row r="56" spans="1:8" x14ac:dyDescent="0.25">
      <c r="A56" s="14" t="s">
        <v>35</v>
      </c>
      <c r="B56" s="14" t="s">
        <v>36</v>
      </c>
      <c r="C56" s="15">
        <v>47.45</v>
      </c>
      <c r="D56" s="14">
        <v>0.66600000000000004</v>
      </c>
      <c r="E56" s="33">
        <f>ROUND(C56*D56,2)</f>
        <v>31.6</v>
      </c>
      <c r="F56" s="16">
        <v>0</v>
      </c>
      <c r="G56" s="33">
        <f>ROUND(E56*F56,2)</f>
        <v>0</v>
      </c>
      <c r="H56" s="33">
        <f>ROUND(E56-G56,2)</f>
        <v>31.6</v>
      </c>
    </row>
    <row r="57" spans="1:8" x14ac:dyDescent="0.25">
      <c r="A57" s="13" t="s">
        <v>119</v>
      </c>
      <c r="C57" s="33"/>
      <c r="E57" s="33"/>
    </row>
    <row r="58" spans="1:8" x14ac:dyDescent="0.25">
      <c r="A58" s="14" t="s">
        <v>120</v>
      </c>
      <c r="B58" s="14" t="s">
        <v>48</v>
      </c>
      <c r="C58" s="15">
        <v>8</v>
      </c>
      <c r="D58" s="14">
        <v>1</v>
      </c>
      <c r="E58" s="33">
        <f>ROUND(C58*D58,2)</f>
        <v>8</v>
      </c>
      <c r="F58" s="16">
        <v>0</v>
      </c>
      <c r="G58" s="33">
        <f>ROUND(E58*F58,2)</f>
        <v>0</v>
      </c>
      <c r="H58" s="33">
        <f>ROUND(E58-G58,2)</f>
        <v>8</v>
      </c>
    </row>
    <row r="59" spans="1:8" x14ac:dyDescent="0.25">
      <c r="A59" s="13" t="s">
        <v>121</v>
      </c>
      <c r="C59" s="33"/>
      <c r="E59" s="33"/>
    </row>
    <row r="60" spans="1:8" x14ac:dyDescent="0.25">
      <c r="A60" s="14" t="s">
        <v>122</v>
      </c>
      <c r="B60" s="14" t="s">
        <v>48</v>
      </c>
      <c r="C60" s="15">
        <v>10</v>
      </c>
      <c r="D60" s="14">
        <v>0.33300000000000002</v>
      </c>
      <c r="E60" s="33">
        <f>ROUND(C60*D60,2)</f>
        <v>3.33</v>
      </c>
      <c r="F60" s="16">
        <v>0</v>
      </c>
      <c r="G60" s="33">
        <f>ROUND(E60*F60,2)</f>
        <v>0</v>
      </c>
      <c r="H60" s="33">
        <f>ROUND(E60-G60,2)</f>
        <v>3.33</v>
      </c>
    </row>
    <row r="61" spans="1:8" x14ac:dyDescent="0.25">
      <c r="A61" s="13" t="s">
        <v>37</v>
      </c>
      <c r="C61" s="33"/>
      <c r="E61" s="33"/>
    </row>
    <row r="62" spans="1:8" x14ac:dyDescent="0.25">
      <c r="A62" s="14" t="s">
        <v>38</v>
      </c>
      <c r="B62" s="14" t="s">
        <v>39</v>
      </c>
      <c r="C62" s="15">
        <v>14.68</v>
      </c>
      <c r="D62" s="14">
        <v>0.27129999999999999</v>
      </c>
      <c r="E62" s="33">
        <f>ROUND(C62*D62,2)</f>
        <v>3.98</v>
      </c>
      <c r="F62" s="16">
        <v>0</v>
      </c>
      <c r="G62" s="33">
        <f>ROUND(E62*F62,2)</f>
        <v>0</v>
      </c>
      <c r="H62" s="33">
        <f>ROUND(E62-G62,2)</f>
        <v>3.98</v>
      </c>
    </row>
    <row r="63" spans="1:8" x14ac:dyDescent="0.25">
      <c r="A63" s="14" t="s">
        <v>91</v>
      </c>
      <c r="B63" s="14" t="s">
        <v>39</v>
      </c>
      <c r="C63" s="15">
        <v>14.68</v>
      </c>
      <c r="D63" s="14">
        <v>0.20760000000000001</v>
      </c>
      <c r="E63" s="33">
        <f>ROUND(C63*D63,2)</f>
        <v>3.05</v>
      </c>
      <c r="F63" s="16">
        <v>0</v>
      </c>
      <c r="G63" s="33">
        <f>ROUND(E63*F63,2)</f>
        <v>0</v>
      </c>
      <c r="H63" s="33">
        <f>ROUND(E63-G63,2)</f>
        <v>3.05</v>
      </c>
    </row>
    <row r="64" spans="1:8" x14ac:dyDescent="0.25">
      <c r="A64" s="13" t="s">
        <v>43</v>
      </c>
      <c r="C64" s="33"/>
      <c r="E64" s="33"/>
    </row>
    <row r="65" spans="1:8" x14ac:dyDescent="0.25">
      <c r="A65" s="14" t="s">
        <v>42</v>
      </c>
      <c r="B65" s="14" t="s">
        <v>39</v>
      </c>
      <c r="C65" s="15">
        <v>9.06</v>
      </c>
      <c r="D65" s="14">
        <v>9.98E-2</v>
      </c>
      <c r="E65" s="33">
        <f>ROUND(C65*D65,2)</f>
        <v>0.9</v>
      </c>
      <c r="F65" s="16">
        <v>0</v>
      </c>
      <c r="G65" s="33">
        <f>ROUND(E65*F65,2)</f>
        <v>0</v>
      </c>
      <c r="H65" s="33">
        <f>ROUND(E65-G65,2)</f>
        <v>0.9</v>
      </c>
    </row>
    <row r="66" spans="1:8" x14ac:dyDescent="0.25">
      <c r="A66" s="14" t="s">
        <v>91</v>
      </c>
      <c r="B66" s="14" t="s">
        <v>39</v>
      </c>
      <c r="C66" s="15">
        <v>9.06</v>
      </c>
      <c r="D66" s="14">
        <v>0.18990000000000001</v>
      </c>
      <c r="E66" s="33">
        <f>ROUND(C66*D66,2)</f>
        <v>1.72</v>
      </c>
      <c r="F66" s="16">
        <v>0</v>
      </c>
      <c r="G66" s="33">
        <f>ROUND(E66*F66,2)</f>
        <v>0</v>
      </c>
      <c r="H66" s="33">
        <f>ROUND(E66-G66,2)</f>
        <v>1.72</v>
      </c>
    </row>
    <row r="67" spans="1:8" x14ac:dyDescent="0.25">
      <c r="A67" s="14" t="s">
        <v>44</v>
      </c>
      <c r="B67" s="14" t="s">
        <v>39</v>
      </c>
      <c r="C67" s="15">
        <v>14.7</v>
      </c>
      <c r="D67" s="14">
        <v>0.3831</v>
      </c>
      <c r="E67" s="33">
        <f>ROUND(C67*D67,2)</f>
        <v>5.63</v>
      </c>
      <c r="F67" s="16">
        <v>0</v>
      </c>
      <c r="G67" s="33">
        <f>ROUND(E67*F67,2)</f>
        <v>0</v>
      </c>
      <c r="H67" s="33">
        <f>ROUND(E67-G67,2)</f>
        <v>5.63</v>
      </c>
    </row>
    <row r="68" spans="1:8" x14ac:dyDescent="0.25">
      <c r="A68" s="13" t="s">
        <v>45</v>
      </c>
      <c r="C68" s="33"/>
      <c r="E68" s="33"/>
    </row>
    <row r="69" spans="1:8" x14ac:dyDescent="0.25">
      <c r="A69" s="14" t="s">
        <v>38</v>
      </c>
      <c r="B69" s="14" t="s">
        <v>19</v>
      </c>
      <c r="C69" s="15">
        <v>1.53</v>
      </c>
      <c r="D69" s="14">
        <v>3.1417999999999999</v>
      </c>
      <c r="E69" s="33">
        <f>ROUND(C69*D69,2)</f>
        <v>4.8099999999999996</v>
      </c>
      <c r="F69" s="16">
        <v>0</v>
      </c>
      <c r="G69" s="33">
        <f>ROUND(E69*F69,2)</f>
        <v>0</v>
      </c>
      <c r="H69" s="33">
        <f>ROUND(E69-G69,2)</f>
        <v>4.8099999999999996</v>
      </c>
    </row>
    <row r="70" spans="1:8" x14ac:dyDescent="0.25">
      <c r="A70" s="14" t="s">
        <v>91</v>
      </c>
      <c r="B70" s="14" t="s">
        <v>19</v>
      </c>
      <c r="C70" s="15">
        <v>1.53</v>
      </c>
      <c r="D70" s="14">
        <v>4.8836000000000004</v>
      </c>
      <c r="E70" s="33">
        <f>ROUND(C70*D70,2)</f>
        <v>7.47</v>
      </c>
      <c r="F70" s="16">
        <v>0</v>
      </c>
      <c r="G70" s="33">
        <f>ROUND(E70*F70,2)</f>
        <v>0</v>
      </c>
      <c r="H70" s="33">
        <f>ROUND(E70-G70,2)</f>
        <v>7.47</v>
      </c>
    </row>
    <row r="71" spans="1:8" x14ac:dyDescent="0.25">
      <c r="A71" s="13" t="s">
        <v>47</v>
      </c>
      <c r="C71" s="33"/>
      <c r="E71" s="33"/>
    </row>
    <row r="72" spans="1:8" x14ac:dyDescent="0.25">
      <c r="A72" s="14" t="s">
        <v>42</v>
      </c>
      <c r="B72" s="14" t="s">
        <v>48</v>
      </c>
      <c r="C72" s="15">
        <v>5.35</v>
      </c>
      <c r="D72" s="14">
        <v>1</v>
      </c>
      <c r="E72" s="33">
        <f>ROUND(C72*D72,2)</f>
        <v>5.35</v>
      </c>
      <c r="F72" s="16">
        <v>0</v>
      </c>
      <c r="G72" s="33">
        <f>ROUND(E72*F72,2)</f>
        <v>0</v>
      </c>
      <c r="H72" s="33">
        <f t="shared" ref="H72:H77" si="6">ROUND(E72-G72,2)</f>
        <v>5.35</v>
      </c>
    </row>
    <row r="73" spans="1:8" x14ac:dyDescent="0.25">
      <c r="A73" s="14" t="s">
        <v>38</v>
      </c>
      <c r="B73" s="14" t="s">
        <v>48</v>
      </c>
      <c r="C73" s="15">
        <v>1.98</v>
      </c>
      <c r="D73" s="14">
        <v>1</v>
      </c>
      <c r="E73" s="33">
        <f>ROUND(C73*D73,2)</f>
        <v>1.98</v>
      </c>
      <c r="F73" s="16">
        <v>0</v>
      </c>
      <c r="G73" s="33">
        <f>ROUND(E73*F73,2)</f>
        <v>0</v>
      </c>
      <c r="H73" s="33">
        <f t="shared" si="6"/>
        <v>1.98</v>
      </c>
    </row>
    <row r="74" spans="1:8" x14ac:dyDescent="0.25">
      <c r="A74" s="14" t="s">
        <v>91</v>
      </c>
      <c r="B74" s="14" t="s">
        <v>48</v>
      </c>
      <c r="C74" s="15">
        <v>22.33</v>
      </c>
      <c r="D74" s="14">
        <v>1</v>
      </c>
      <c r="E74" s="33">
        <f>ROUND(C74*D74,2)</f>
        <v>22.33</v>
      </c>
      <c r="F74" s="16">
        <v>0</v>
      </c>
      <c r="G74" s="33">
        <f>ROUND(E74*F74,2)</f>
        <v>0</v>
      </c>
      <c r="H74" s="33">
        <f t="shared" si="6"/>
        <v>22.33</v>
      </c>
    </row>
    <row r="75" spans="1:8" x14ac:dyDescent="0.25">
      <c r="A75" s="9" t="s">
        <v>49</v>
      </c>
      <c r="B75" s="9" t="s">
        <v>48</v>
      </c>
      <c r="C75" s="10">
        <v>11.14</v>
      </c>
      <c r="D75" s="9">
        <v>1</v>
      </c>
      <c r="E75" s="29">
        <f>ROUND(C75*D75,2)</f>
        <v>11.14</v>
      </c>
      <c r="F75" s="11">
        <v>0</v>
      </c>
      <c r="G75" s="29">
        <f>ROUND(E75*F75,2)</f>
        <v>0</v>
      </c>
      <c r="H75" s="29">
        <f t="shared" si="6"/>
        <v>11.14</v>
      </c>
    </row>
    <row r="76" spans="1:8" x14ac:dyDescent="0.25">
      <c r="A76" s="7" t="s">
        <v>50</v>
      </c>
      <c r="C76" s="33"/>
      <c r="E76" s="33">
        <f>SUM(E13:E75)</f>
        <v>696.55000000000007</v>
      </c>
      <c r="G76" s="12">
        <f>SUM(G13:G75)</f>
        <v>0</v>
      </c>
      <c r="H76" s="12">
        <f t="shared" si="6"/>
        <v>696.55</v>
      </c>
    </row>
    <row r="77" spans="1:8" x14ac:dyDescent="0.25">
      <c r="A77" s="7" t="s">
        <v>51</v>
      </c>
      <c r="C77" s="33"/>
      <c r="E77" s="33">
        <f>+E9-E76</f>
        <v>749.44999999999993</v>
      </c>
      <c r="G77" s="12">
        <f>+G9-G76</f>
        <v>0</v>
      </c>
      <c r="H77" s="12">
        <f t="shared" si="6"/>
        <v>749.45</v>
      </c>
    </row>
    <row r="78" spans="1:8" x14ac:dyDescent="0.25">
      <c r="A78" t="s">
        <v>12</v>
      </c>
      <c r="C78" s="33"/>
      <c r="E78" s="33"/>
    </row>
    <row r="79" spans="1:8" x14ac:dyDescent="0.25">
      <c r="A79" s="7" t="s">
        <v>52</v>
      </c>
      <c r="C79" s="33"/>
      <c r="E79" s="33"/>
    </row>
    <row r="80" spans="1:8" x14ac:dyDescent="0.25">
      <c r="A80" s="14" t="s">
        <v>42</v>
      </c>
      <c r="B80" s="14" t="s">
        <v>48</v>
      </c>
      <c r="C80" s="15">
        <v>6.97</v>
      </c>
      <c r="D80" s="14">
        <v>1</v>
      </c>
      <c r="E80" s="33">
        <f>ROUND(C80*D80,2)</f>
        <v>6.97</v>
      </c>
      <c r="F80" s="16">
        <v>0</v>
      </c>
      <c r="G80" s="33">
        <f>ROUND(E80*F80,2)</f>
        <v>0</v>
      </c>
      <c r="H80" s="33">
        <f t="shared" ref="H80:H85" si="7">ROUND(E80-G80,2)</f>
        <v>6.97</v>
      </c>
    </row>
    <row r="81" spans="1:8" x14ac:dyDescent="0.25">
      <c r="A81" s="14" t="s">
        <v>38</v>
      </c>
      <c r="B81" s="14" t="s">
        <v>48</v>
      </c>
      <c r="C81" s="15">
        <v>12.03</v>
      </c>
      <c r="D81" s="14">
        <v>1</v>
      </c>
      <c r="E81" s="33">
        <f>ROUND(C81*D81,2)</f>
        <v>12.03</v>
      </c>
      <c r="F81" s="16">
        <v>0</v>
      </c>
      <c r="G81" s="33">
        <f>ROUND(E81*F81,2)</f>
        <v>0</v>
      </c>
      <c r="H81" s="33">
        <f t="shared" si="7"/>
        <v>12.03</v>
      </c>
    </row>
    <row r="82" spans="1:8" x14ac:dyDescent="0.25">
      <c r="A82" s="9" t="s">
        <v>91</v>
      </c>
      <c r="B82" s="9" t="s">
        <v>48</v>
      </c>
      <c r="C82" s="10">
        <v>87.04</v>
      </c>
      <c r="D82" s="9">
        <v>1</v>
      </c>
      <c r="E82" s="29">
        <f>ROUND(C82*D82,2)</f>
        <v>87.04</v>
      </c>
      <c r="F82" s="11">
        <v>0</v>
      </c>
      <c r="G82" s="29">
        <f>ROUND(E82*F82,2)</f>
        <v>0</v>
      </c>
      <c r="H82" s="29">
        <f t="shared" si="7"/>
        <v>87.04</v>
      </c>
    </row>
    <row r="83" spans="1:8" x14ac:dyDescent="0.25">
      <c r="A83" s="7" t="s">
        <v>53</v>
      </c>
      <c r="C83" s="33"/>
      <c r="E83" s="33">
        <f>SUM(E80:E82)</f>
        <v>106.04</v>
      </c>
      <c r="G83" s="12">
        <f>SUM(G80:G82)</f>
        <v>0</v>
      </c>
      <c r="H83" s="12">
        <f t="shared" si="7"/>
        <v>106.04</v>
      </c>
    </row>
    <row r="84" spans="1:8" x14ac:dyDescent="0.25">
      <c r="A84" s="7" t="s">
        <v>54</v>
      </c>
      <c r="C84" s="33"/>
      <c r="E84" s="33">
        <f>+E76+E83</f>
        <v>802.59</v>
      </c>
      <c r="G84" s="12">
        <f>+G76+G83</f>
        <v>0</v>
      </c>
      <c r="H84" s="12">
        <f t="shared" si="7"/>
        <v>802.59</v>
      </c>
    </row>
    <row r="85" spans="1:8" x14ac:dyDescent="0.25">
      <c r="A85" s="7" t="s">
        <v>55</v>
      </c>
      <c r="C85" s="33"/>
      <c r="E85" s="33">
        <f>+E9-E84</f>
        <v>643.41</v>
      </c>
      <c r="G85" s="12">
        <f>+G9-G84</f>
        <v>0</v>
      </c>
      <c r="H85" s="12">
        <f t="shared" si="7"/>
        <v>643.41</v>
      </c>
    </row>
    <row r="86" spans="1:8" x14ac:dyDescent="0.25">
      <c r="A86" t="s">
        <v>123</v>
      </c>
      <c r="C86" s="33"/>
      <c r="E86" s="33"/>
    </row>
    <row r="87" spans="1:8" x14ac:dyDescent="0.25">
      <c r="A87" t="s">
        <v>372</v>
      </c>
      <c r="C87" s="33"/>
      <c r="E87" s="33"/>
    </row>
    <row r="88" spans="1:8" x14ac:dyDescent="0.25">
      <c r="C88" s="33"/>
      <c r="E88" s="33"/>
    </row>
    <row r="89" spans="1:8" x14ac:dyDescent="0.25">
      <c r="A89" s="7" t="s">
        <v>124</v>
      </c>
      <c r="C89" s="33"/>
      <c r="E89" s="33"/>
    </row>
    <row r="90" spans="1:8" x14ac:dyDescent="0.25">
      <c r="A90" s="7" t="s">
        <v>125</v>
      </c>
      <c r="C90" s="33"/>
      <c r="E90" s="33"/>
    </row>
    <row r="91" spans="1:8" x14ac:dyDescent="0.25">
      <c r="C91" s="33"/>
      <c r="E91" s="33"/>
    </row>
    <row r="99" spans="1:19" x14ac:dyDescent="0.25">
      <c r="A99" s="7" t="s">
        <v>50</v>
      </c>
      <c r="E99" s="37">
        <f>VLOOKUP(A99,$A$1:$H$98,5,FALSE)</f>
        <v>696.55000000000007</v>
      </c>
    </row>
    <row r="100" spans="1:19" x14ac:dyDescent="0.25">
      <c r="A100" s="7" t="s">
        <v>333</v>
      </c>
      <c r="E100" s="37">
        <f>VLOOKUP(A100,$A$1:$H$98,5,FALSE)</f>
        <v>106.04</v>
      </c>
    </row>
    <row r="101" spans="1:19" x14ac:dyDescent="0.25">
      <c r="A101" s="7" t="s">
        <v>334</v>
      </c>
      <c r="E101" s="37">
        <f t="shared" ref="E101:E102" si="8">VLOOKUP(A101,$A$1:$H$98,5,FALSE)</f>
        <v>802.59</v>
      </c>
    </row>
    <row r="102" spans="1:19" x14ac:dyDescent="0.25">
      <c r="A102" s="7" t="s">
        <v>55</v>
      </c>
      <c r="E102" s="37">
        <f t="shared" si="8"/>
        <v>643.41</v>
      </c>
    </row>
    <row r="103" spans="1:19" x14ac:dyDescent="0.25">
      <c r="A103" s="42"/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643.41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I105">
        <f>H105+Calculator!$B$15</f>
        <v>520</v>
      </c>
      <c r="K105" s="37">
        <f>E102</f>
        <v>643.41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I112" dt2D="1" dtr="1" r1="D8" r2="D7"/>
        <v>154.55999999999995</v>
      </c>
      <c r="C106" s="12">
        <v>156.05999999999995</v>
      </c>
      <c r="D106" s="12">
        <v>157.55999999999995</v>
      </c>
      <c r="E106" s="12">
        <v>159.05999999999995</v>
      </c>
      <c r="F106" s="12">
        <v>160.55999999999995</v>
      </c>
      <c r="G106" s="12">
        <v>162.05999999999995</v>
      </c>
      <c r="H106" s="12">
        <v>163.55999999999995</v>
      </c>
      <c r="I106" s="12">
        <v>165.05999999999995</v>
      </c>
      <c r="K106">
        <f>K107-Calculator!$B$27</f>
        <v>45</v>
      </c>
      <c r="L106" s="12">
        <f t="dataTable" ref="L106:R112" dt2D="1" dtr="1" r1="D8" r2="D7" ca="1"/>
        <v>-644.04000000000008</v>
      </c>
      <c r="M106" s="12">
        <v>-642.54000000000008</v>
      </c>
      <c r="N106" s="12">
        <v>-641.04000000000008</v>
      </c>
      <c r="O106" s="12">
        <v>-639.54000000000008</v>
      </c>
      <c r="P106" s="12">
        <v>-638.04000000000008</v>
      </c>
      <c r="Q106" s="12">
        <v>-636.54000000000008</v>
      </c>
      <c r="R106" s="12">
        <v>-635.04000000000008</v>
      </c>
      <c r="S106" s="12"/>
    </row>
    <row r="107" spans="1:19" x14ac:dyDescent="0.25">
      <c r="A107">
        <f>A108-Calculator!$B$15</f>
        <v>990</v>
      </c>
      <c r="B107" s="12">
        <v>158.01</v>
      </c>
      <c r="C107" s="12">
        <v>159.51</v>
      </c>
      <c r="D107" s="12">
        <v>161.01</v>
      </c>
      <c r="E107" s="12">
        <v>162.51</v>
      </c>
      <c r="F107" s="12">
        <v>164.01</v>
      </c>
      <c r="G107" s="12">
        <v>165.51</v>
      </c>
      <c r="H107" s="12">
        <v>167.01</v>
      </c>
      <c r="I107" s="12">
        <v>168.51</v>
      </c>
      <c r="K107">
        <f>K108-Calculator!$B$27</f>
        <v>50</v>
      </c>
      <c r="L107" s="12">
        <v>-640.59</v>
      </c>
      <c r="M107" s="12">
        <v>-639.09</v>
      </c>
      <c r="N107" s="12">
        <v>-637.59</v>
      </c>
      <c r="O107" s="12">
        <v>-636.09</v>
      </c>
      <c r="P107" s="12">
        <v>-634.59</v>
      </c>
      <c r="Q107" s="12">
        <v>-633.09</v>
      </c>
      <c r="R107" s="12">
        <v>-631.59</v>
      </c>
      <c r="S107" s="12"/>
    </row>
    <row r="108" spans="1:19" x14ac:dyDescent="0.25">
      <c r="A108">
        <f>A109-Calculator!$B$15</f>
        <v>995</v>
      </c>
      <c r="B108" s="12">
        <v>161.45999999999992</v>
      </c>
      <c r="C108" s="12">
        <v>162.95999999999992</v>
      </c>
      <c r="D108" s="12">
        <v>164.45999999999992</v>
      </c>
      <c r="E108" s="12">
        <v>165.95999999999992</v>
      </c>
      <c r="F108" s="12">
        <v>167.45999999999992</v>
      </c>
      <c r="G108" s="12">
        <v>168.95999999999992</v>
      </c>
      <c r="H108" s="12">
        <v>170.45999999999992</v>
      </c>
      <c r="I108" s="12">
        <v>171.95999999999992</v>
      </c>
      <c r="K108">
        <f>K109-Calculator!$B$27</f>
        <v>55</v>
      </c>
      <c r="L108" s="12">
        <v>-637.1400000000001</v>
      </c>
      <c r="M108" s="12">
        <v>-635.6400000000001</v>
      </c>
      <c r="N108" s="12">
        <v>-634.1400000000001</v>
      </c>
      <c r="O108" s="12">
        <v>-632.6400000000001</v>
      </c>
      <c r="P108" s="12">
        <v>-631.1400000000001</v>
      </c>
      <c r="Q108" s="12">
        <v>-629.6400000000001</v>
      </c>
      <c r="R108" s="12">
        <v>-628.1400000000001</v>
      </c>
      <c r="S108" s="12"/>
    </row>
    <row r="109" spans="1:19" x14ac:dyDescent="0.25">
      <c r="A109">
        <f>Calculator!B10</f>
        <v>1000</v>
      </c>
      <c r="B109" s="12">
        <v>164.90999999999997</v>
      </c>
      <c r="C109" s="12">
        <v>166.40999999999997</v>
      </c>
      <c r="D109" s="12">
        <v>167.90999999999997</v>
      </c>
      <c r="E109" s="12">
        <v>169.40999999999997</v>
      </c>
      <c r="F109" s="12">
        <v>170.90999999999997</v>
      </c>
      <c r="G109" s="12">
        <v>172.40999999999997</v>
      </c>
      <c r="H109" s="12">
        <v>173.90999999999997</v>
      </c>
      <c r="I109" s="12">
        <v>175.40999999999997</v>
      </c>
      <c r="K109">
        <f>Calculator!B22</f>
        <v>60</v>
      </c>
      <c r="L109" s="12">
        <v>-633.68999999999994</v>
      </c>
      <c r="M109" s="12">
        <v>-632.18999999999994</v>
      </c>
      <c r="N109" s="12">
        <v>-630.68999999999994</v>
      </c>
      <c r="O109" s="12">
        <v>-629.18999999999994</v>
      </c>
      <c r="P109" s="12">
        <v>-627.68999999999994</v>
      </c>
      <c r="Q109" s="12">
        <v>-626.18999999999994</v>
      </c>
      <c r="R109" s="12">
        <v>-624.68999999999994</v>
      </c>
      <c r="S109" s="12"/>
    </row>
    <row r="110" spans="1:19" x14ac:dyDescent="0.25">
      <c r="A110">
        <f>A109+Calculator!$B$15</f>
        <v>1005</v>
      </c>
      <c r="B110" s="12">
        <v>168.36</v>
      </c>
      <c r="C110" s="12">
        <v>169.86</v>
      </c>
      <c r="D110" s="12">
        <v>171.36</v>
      </c>
      <c r="E110" s="12">
        <v>172.86</v>
      </c>
      <c r="F110" s="12">
        <v>174.36</v>
      </c>
      <c r="G110" s="12">
        <v>175.86</v>
      </c>
      <c r="H110" s="12">
        <v>177.36</v>
      </c>
      <c r="I110" s="12">
        <v>178.86</v>
      </c>
      <c r="K110">
        <f>K109+Calculator!$B$27</f>
        <v>65</v>
      </c>
      <c r="L110" s="12">
        <v>-630.2399999999999</v>
      </c>
      <c r="M110" s="12">
        <v>-628.7399999999999</v>
      </c>
      <c r="N110" s="12">
        <v>-627.2399999999999</v>
      </c>
      <c r="O110" s="12">
        <v>-625.7399999999999</v>
      </c>
      <c r="P110" s="12">
        <v>-624.2399999999999</v>
      </c>
      <c r="Q110" s="12">
        <v>-622.7399999999999</v>
      </c>
      <c r="R110" s="12">
        <v>-621.2399999999999</v>
      </c>
      <c r="S110" s="12"/>
    </row>
    <row r="111" spans="1:19" x14ac:dyDescent="0.25">
      <c r="A111">
        <f>A110+Calculator!$B$15</f>
        <v>1010</v>
      </c>
      <c r="B111" s="12">
        <v>171.80999999999995</v>
      </c>
      <c r="C111" s="12">
        <v>173.30999999999995</v>
      </c>
      <c r="D111" s="12">
        <v>174.80999999999995</v>
      </c>
      <c r="E111" s="12">
        <v>176.30999999999995</v>
      </c>
      <c r="F111" s="12">
        <v>177.80999999999995</v>
      </c>
      <c r="G111" s="12">
        <v>179.30999999999995</v>
      </c>
      <c r="H111" s="12">
        <v>180.80999999999995</v>
      </c>
      <c r="I111" s="12">
        <v>182.30999999999995</v>
      </c>
      <c r="K111">
        <f>K110+Calculator!$B$27</f>
        <v>70</v>
      </c>
      <c r="L111" s="12">
        <v>-626.79</v>
      </c>
      <c r="M111" s="12">
        <v>-625.29</v>
      </c>
      <c r="N111" s="12">
        <v>-623.79</v>
      </c>
      <c r="O111" s="12">
        <v>-622.29</v>
      </c>
      <c r="P111" s="12">
        <v>-620.79</v>
      </c>
      <c r="Q111" s="12">
        <v>-619.29</v>
      </c>
      <c r="R111" s="12">
        <v>-617.79</v>
      </c>
      <c r="S111" s="12"/>
    </row>
    <row r="112" spans="1:19" x14ac:dyDescent="0.25">
      <c r="A112">
        <f>A111+Calculator!$B$15</f>
        <v>1015</v>
      </c>
      <c r="B112" s="12">
        <v>175.26</v>
      </c>
      <c r="C112" s="12">
        <v>176.76</v>
      </c>
      <c r="D112" s="12">
        <v>178.26</v>
      </c>
      <c r="E112" s="12">
        <v>179.76</v>
      </c>
      <c r="F112" s="12">
        <v>181.26</v>
      </c>
      <c r="G112" s="12">
        <v>182.76</v>
      </c>
      <c r="H112" s="12">
        <v>184.26</v>
      </c>
      <c r="I112" s="12">
        <v>185.76</v>
      </c>
      <c r="K112">
        <f>K111+Calculator!$B$27</f>
        <v>75</v>
      </c>
      <c r="L112" s="12">
        <v>-623.34</v>
      </c>
      <c r="M112" s="12">
        <v>-621.84</v>
      </c>
      <c r="N112" s="12">
        <v>-620.34</v>
      </c>
      <c r="O112" s="12">
        <v>-618.84</v>
      </c>
      <c r="P112" s="12">
        <v>-617.34</v>
      </c>
      <c r="Q112" s="12">
        <v>-615.84</v>
      </c>
      <c r="R112" s="12">
        <v>-614.34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154.55999999999995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-644.04000000000008</v>
      </c>
    </row>
    <row r="117" spans="1:14" x14ac:dyDescent="0.25">
      <c r="A117">
        <f t="shared" ref="A117" si="9">$A$107</f>
        <v>990</v>
      </c>
      <c r="B117">
        <f>$C$105</f>
        <v>490</v>
      </c>
      <c r="C117">
        <f t="shared" ref="C117:C122" si="10">A117+B117</f>
        <v>1480</v>
      </c>
      <c r="D117" s="12">
        <f>C107</f>
        <v>159.51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-639.09</v>
      </c>
    </row>
    <row r="118" spans="1:14" x14ac:dyDescent="0.25">
      <c r="A118">
        <f t="shared" ref="A118" si="14">$A$108</f>
        <v>995</v>
      </c>
      <c r="B118">
        <f>$D$105</f>
        <v>495</v>
      </c>
      <c r="C118">
        <f t="shared" si="10"/>
        <v>1490</v>
      </c>
      <c r="D118" s="12">
        <f>D108</f>
        <v>164.45999999999992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-634.1400000000001</v>
      </c>
    </row>
    <row r="119" spans="1:14" x14ac:dyDescent="0.25">
      <c r="A119">
        <f t="shared" ref="A119" si="17">$A$109</f>
        <v>1000</v>
      </c>
      <c r="B119">
        <f>$E$105</f>
        <v>500</v>
      </c>
      <c r="C119">
        <f t="shared" si="10"/>
        <v>1500</v>
      </c>
      <c r="D119" s="12">
        <f>E109</f>
        <v>169.40999999999997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-629.18999999999994</v>
      </c>
    </row>
    <row r="120" spans="1:14" x14ac:dyDescent="0.25">
      <c r="A120">
        <f t="shared" ref="A120" si="20">$A$110</f>
        <v>1005</v>
      </c>
      <c r="B120">
        <f>$F$105</f>
        <v>505</v>
      </c>
      <c r="C120">
        <f t="shared" si="10"/>
        <v>1510</v>
      </c>
      <c r="D120" s="12">
        <f>F110</f>
        <v>174.36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-624.2399999999999</v>
      </c>
    </row>
    <row r="121" spans="1:14" x14ac:dyDescent="0.25">
      <c r="A121">
        <f t="shared" ref="A121" si="23">$A$111</f>
        <v>1010</v>
      </c>
      <c r="B121">
        <f>$G$105</f>
        <v>510</v>
      </c>
      <c r="C121">
        <f t="shared" si="10"/>
        <v>1520</v>
      </c>
      <c r="D121" s="12">
        <f>G111</f>
        <v>179.30999999999995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-619.29</v>
      </c>
    </row>
    <row r="122" spans="1:14" x14ac:dyDescent="0.25">
      <c r="A122">
        <f t="shared" ref="A122" si="26">$A$112</f>
        <v>1015</v>
      </c>
      <c r="B122">
        <f>$H$105</f>
        <v>515</v>
      </c>
      <c r="C122">
        <f t="shared" si="10"/>
        <v>1530</v>
      </c>
      <c r="D122" s="12">
        <f>H112</f>
        <v>184.26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-614.34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7A13-7514-46A6-8B49-B32177876AC2}">
  <dimension ref="A1:S163"/>
  <sheetViews>
    <sheetView topLeftCell="B91" workbookViewId="0">
      <selection activeCell="J8" sqref="J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173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174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811</v>
      </c>
      <c r="E7" s="33">
        <f>ROUND(C7*D7,2)</f>
        <v>648.79999999999995</v>
      </c>
      <c r="F7" s="16">
        <v>0</v>
      </c>
      <c r="G7" s="33">
        <f>ROUND(E7*F7,2)</f>
        <v>0</v>
      </c>
      <c r="H7" s="33">
        <f>ROUND(E7-G7,2)</f>
        <v>648.79999999999995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1095</v>
      </c>
      <c r="E8" s="29">
        <f>ROUND(C8*D8,2)</f>
        <v>328.5</v>
      </c>
      <c r="F8" s="11">
        <v>0</v>
      </c>
      <c r="G8" s="29">
        <f>ROUND(E8*F8,2)</f>
        <v>0</v>
      </c>
      <c r="H8" s="29">
        <f>ROUND(E8-G8,2)</f>
        <v>328.5</v>
      </c>
    </row>
    <row r="9" spans="1:8" x14ac:dyDescent="0.25">
      <c r="A9" s="7" t="s">
        <v>11</v>
      </c>
      <c r="C9" s="33"/>
      <c r="E9" s="33">
        <f>SUM(E7:E8)</f>
        <v>977.3</v>
      </c>
      <c r="G9" s="12">
        <f>SUM(G7:G8)</f>
        <v>0</v>
      </c>
      <c r="H9" s="12">
        <f>ROUND(E9-G9,2)</f>
        <v>977.3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14</v>
      </c>
      <c r="C12" s="33"/>
      <c r="E12" s="33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3">
        <f>ROUND(C13*D13,2)</f>
        <v>17.5</v>
      </c>
      <c r="F13" s="16">
        <v>0</v>
      </c>
      <c r="G13" s="33">
        <f>ROUND(E13*F13,2)</f>
        <v>0</v>
      </c>
      <c r="H13" s="33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5.25</v>
      </c>
      <c r="E14" s="33">
        <f>ROUND(C14*D14,2)</f>
        <v>28.88</v>
      </c>
      <c r="F14" s="16">
        <v>0</v>
      </c>
      <c r="G14" s="33">
        <f>ROUND(E14*F14,2)</f>
        <v>0</v>
      </c>
      <c r="H14" s="33">
        <f>ROUND(E14-G14,2)</f>
        <v>28.88</v>
      </c>
    </row>
    <row r="15" spans="1:8" x14ac:dyDescent="0.25">
      <c r="A15" s="13" t="s">
        <v>17</v>
      </c>
      <c r="C15" s="33"/>
      <c r="E15" s="33"/>
    </row>
    <row r="16" spans="1:8" x14ac:dyDescent="0.25">
      <c r="A16" s="14" t="s">
        <v>66</v>
      </c>
      <c r="B16" s="14" t="s">
        <v>18</v>
      </c>
      <c r="C16" s="15">
        <v>1.49</v>
      </c>
      <c r="D16" s="14">
        <v>2.2999999999999998</v>
      </c>
      <c r="E16" s="33">
        <f>ROUND(C16*D16,2)</f>
        <v>3.43</v>
      </c>
      <c r="F16" s="16">
        <v>0</v>
      </c>
      <c r="G16" s="33">
        <f>ROUND(E16*F16,2)</f>
        <v>0</v>
      </c>
      <c r="H16" s="33">
        <f>ROUND(E16-G16,2)</f>
        <v>3.43</v>
      </c>
    </row>
    <row r="17" spans="1:8" x14ac:dyDescent="0.25">
      <c r="A17" s="14" t="s">
        <v>67</v>
      </c>
      <c r="B17" s="14" t="s">
        <v>26</v>
      </c>
      <c r="C17" s="15">
        <v>4</v>
      </c>
      <c r="D17" s="14">
        <v>2.3125</v>
      </c>
      <c r="E17" s="33">
        <f>ROUND(C17*D17,2)</f>
        <v>9.25</v>
      </c>
      <c r="F17" s="16">
        <v>0</v>
      </c>
      <c r="G17" s="33">
        <f>ROUND(E17*F17,2)</f>
        <v>0</v>
      </c>
      <c r="H17" s="33">
        <f>ROUND(E17-G17,2)</f>
        <v>9.25</v>
      </c>
    </row>
    <row r="18" spans="1:8" x14ac:dyDescent="0.25">
      <c r="A18" s="14" t="s">
        <v>68</v>
      </c>
      <c r="B18" s="14" t="s">
        <v>26</v>
      </c>
      <c r="C18" s="15">
        <v>10.210000000000001</v>
      </c>
      <c r="D18" s="14">
        <v>0.5</v>
      </c>
      <c r="E18" s="33">
        <f>ROUND(C18*D18,2)</f>
        <v>5.1100000000000003</v>
      </c>
      <c r="F18" s="16">
        <v>0</v>
      </c>
      <c r="G18" s="33">
        <f>ROUND(E18*F18,2)</f>
        <v>0</v>
      </c>
      <c r="H18" s="33">
        <f>ROUND(E18-G18,2)</f>
        <v>5.1100000000000003</v>
      </c>
    </row>
    <row r="19" spans="1:8" x14ac:dyDescent="0.25">
      <c r="A19" s="13" t="s">
        <v>69</v>
      </c>
      <c r="C19" s="33"/>
      <c r="E19" s="33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811</v>
      </c>
      <c r="E20" s="33">
        <f>ROUND(C20*D20,2)</f>
        <v>89.21</v>
      </c>
      <c r="F20" s="16">
        <v>0</v>
      </c>
      <c r="G20" s="33">
        <f>ROUND(E20*F20,2)</f>
        <v>0</v>
      </c>
      <c r="H20" s="33">
        <f>ROUND(E20-G20,2)</f>
        <v>89.21</v>
      </c>
    </row>
    <row r="21" spans="1:8" x14ac:dyDescent="0.25">
      <c r="A21" s="13" t="s">
        <v>20</v>
      </c>
      <c r="C21" s="33"/>
      <c r="E21" s="33"/>
    </row>
    <row r="22" spans="1:8" x14ac:dyDescent="0.25">
      <c r="A22" s="14" t="s">
        <v>22</v>
      </c>
      <c r="B22" s="14" t="s">
        <v>21</v>
      </c>
      <c r="C22" s="15">
        <v>22.11</v>
      </c>
      <c r="D22" s="14">
        <v>1.5</v>
      </c>
      <c r="E22" s="33">
        <f>ROUND(C22*D22,2)</f>
        <v>33.17</v>
      </c>
      <c r="F22" s="16">
        <v>0</v>
      </c>
      <c r="G22" s="33">
        <f>ROUND(E22*F22,2)</f>
        <v>0</v>
      </c>
      <c r="H22" s="33">
        <f>ROUND(E22-G22,2)</f>
        <v>33.17</v>
      </c>
    </row>
    <row r="23" spans="1:8" x14ac:dyDescent="0.25">
      <c r="A23" s="14" t="s">
        <v>103</v>
      </c>
      <c r="B23" s="14" t="s">
        <v>19</v>
      </c>
      <c r="C23" s="15">
        <v>1.34</v>
      </c>
      <c r="D23" s="14">
        <v>32.549799999999998</v>
      </c>
      <c r="E23" s="33">
        <f>ROUND(C23*D23,2)</f>
        <v>43.62</v>
      </c>
      <c r="F23" s="16">
        <v>0</v>
      </c>
      <c r="G23" s="33">
        <f>ROUND(E23*F23,2)</f>
        <v>0</v>
      </c>
      <c r="H23" s="33">
        <f>ROUND(E23-G23,2)</f>
        <v>43.62</v>
      </c>
    </row>
    <row r="24" spans="1:8" x14ac:dyDescent="0.25">
      <c r="A24" s="13" t="s">
        <v>23</v>
      </c>
      <c r="C24" s="33"/>
      <c r="E24" s="33"/>
    </row>
    <row r="25" spans="1:8" x14ac:dyDescent="0.25">
      <c r="A25" s="14" t="s">
        <v>71</v>
      </c>
      <c r="B25" s="14" t="s">
        <v>48</v>
      </c>
      <c r="C25" s="15">
        <v>20</v>
      </c>
      <c r="D25" s="14">
        <v>0.67</v>
      </c>
      <c r="E25" s="33">
        <f>ROUND(C25*D25,2)</f>
        <v>13.4</v>
      </c>
      <c r="F25" s="16">
        <v>0</v>
      </c>
      <c r="G25" s="33">
        <f>ROUND(E25*F25,2)</f>
        <v>0</v>
      </c>
      <c r="H25" s="33">
        <f>ROUND(E25-G25,2)</f>
        <v>13.4</v>
      </c>
    </row>
    <row r="26" spans="1:8" x14ac:dyDescent="0.25">
      <c r="A26" s="13" t="s">
        <v>24</v>
      </c>
      <c r="C26" s="33"/>
      <c r="E26" s="33"/>
    </row>
    <row r="27" spans="1:8" x14ac:dyDescent="0.25">
      <c r="A27" s="14" t="s">
        <v>59</v>
      </c>
      <c r="B27" s="14" t="s">
        <v>26</v>
      </c>
      <c r="C27" s="15">
        <v>10.73</v>
      </c>
      <c r="D27" s="14">
        <v>0.5</v>
      </c>
      <c r="E27" s="33">
        <f t="shared" ref="E27:E34" si="0">ROUND(C27*D27,2)</f>
        <v>5.37</v>
      </c>
      <c r="F27" s="16">
        <v>0</v>
      </c>
      <c r="G27" s="33">
        <f t="shared" ref="G27:G34" si="1">ROUND(E27*F27,2)</f>
        <v>0</v>
      </c>
      <c r="H27" s="33">
        <f t="shared" ref="H27:H34" si="2">ROUND(E27-G27,2)</f>
        <v>5.37</v>
      </c>
    </row>
    <row r="28" spans="1:8" x14ac:dyDescent="0.25">
      <c r="A28" s="14" t="s">
        <v>25</v>
      </c>
      <c r="B28" s="14" t="s">
        <v>18</v>
      </c>
      <c r="C28" s="15">
        <v>0.13</v>
      </c>
      <c r="D28" s="14">
        <v>32</v>
      </c>
      <c r="E28" s="33">
        <f t="shared" si="0"/>
        <v>4.16</v>
      </c>
      <c r="F28" s="16">
        <v>0</v>
      </c>
      <c r="G28" s="33">
        <f t="shared" si="1"/>
        <v>0</v>
      </c>
      <c r="H28" s="33">
        <f t="shared" si="2"/>
        <v>4.16</v>
      </c>
    </row>
    <row r="29" spans="1:8" x14ac:dyDescent="0.25">
      <c r="A29" s="14" t="s">
        <v>104</v>
      </c>
      <c r="B29" s="14" t="s">
        <v>26</v>
      </c>
      <c r="C29" s="15">
        <v>12.74</v>
      </c>
      <c r="D29" s="14">
        <v>1</v>
      </c>
      <c r="E29" s="33">
        <f t="shared" si="0"/>
        <v>12.74</v>
      </c>
      <c r="F29" s="16">
        <v>0</v>
      </c>
      <c r="G29" s="33">
        <f t="shared" si="1"/>
        <v>0</v>
      </c>
      <c r="H29" s="33">
        <f t="shared" si="2"/>
        <v>12.74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3">
        <f t="shared" si="0"/>
        <v>9.1199999999999992</v>
      </c>
      <c r="F30" s="16">
        <v>0</v>
      </c>
      <c r="G30" s="33">
        <f t="shared" si="1"/>
        <v>0</v>
      </c>
      <c r="H30" s="33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6.01</v>
      </c>
      <c r="D31" s="14">
        <v>2</v>
      </c>
      <c r="E31" s="33">
        <f t="shared" si="0"/>
        <v>12.02</v>
      </c>
      <c r="F31" s="16">
        <v>0</v>
      </c>
      <c r="G31" s="33">
        <f t="shared" si="1"/>
        <v>0</v>
      </c>
      <c r="H31" s="33">
        <f t="shared" si="2"/>
        <v>12.02</v>
      </c>
    </row>
    <row r="32" spans="1:8" x14ac:dyDescent="0.25">
      <c r="A32" s="14" t="s">
        <v>74</v>
      </c>
      <c r="B32" s="14" t="s">
        <v>26</v>
      </c>
      <c r="C32" s="15">
        <v>13.33</v>
      </c>
      <c r="D32" s="14">
        <v>1</v>
      </c>
      <c r="E32" s="33">
        <f t="shared" si="0"/>
        <v>13.33</v>
      </c>
      <c r="F32" s="16">
        <v>0</v>
      </c>
      <c r="G32" s="33">
        <f t="shared" si="1"/>
        <v>0</v>
      </c>
      <c r="H32" s="33">
        <f t="shared" si="2"/>
        <v>13.33</v>
      </c>
    </row>
    <row r="33" spans="1:8" x14ac:dyDescent="0.25">
      <c r="A33" s="14" t="s">
        <v>107</v>
      </c>
      <c r="B33" s="14" t="s">
        <v>18</v>
      </c>
      <c r="C33" s="15">
        <v>0.44</v>
      </c>
      <c r="D33" s="14">
        <v>58</v>
      </c>
      <c r="E33" s="33">
        <f t="shared" si="0"/>
        <v>25.52</v>
      </c>
      <c r="F33" s="16">
        <v>0</v>
      </c>
      <c r="G33" s="33">
        <f t="shared" si="1"/>
        <v>0</v>
      </c>
      <c r="H33" s="33">
        <f t="shared" si="2"/>
        <v>25.52</v>
      </c>
    </row>
    <row r="34" spans="1:8" x14ac:dyDescent="0.25">
      <c r="A34" s="14" t="s">
        <v>108</v>
      </c>
      <c r="B34" s="14" t="s">
        <v>26</v>
      </c>
      <c r="C34" s="15">
        <v>4.3899999999999997</v>
      </c>
      <c r="D34" s="14">
        <v>2</v>
      </c>
      <c r="E34" s="33">
        <f t="shared" si="0"/>
        <v>8.7799999999999994</v>
      </c>
      <c r="F34" s="16">
        <v>0</v>
      </c>
      <c r="G34" s="33">
        <f t="shared" si="1"/>
        <v>0</v>
      </c>
      <c r="H34" s="33">
        <f t="shared" si="2"/>
        <v>8.7799999999999994</v>
      </c>
    </row>
    <row r="35" spans="1:8" x14ac:dyDescent="0.25">
      <c r="A35" s="13" t="s">
        <v>27</v>
      </c>
      <c r="C35" s="33"/>
      <c r="E35" s="33"/>
    </row>
    <row r="36" spans="1:8" x14ac:dyDescent="0.25">
      <c r="A36" s="14" t="s">
        <v>78</v>
      </c>
      <c r="B36" s="14" t="s">
        <v>29</v>
      </c>
      <c r="C36" s="15">
        <v>6.94</v>
      </c>
      <c r="D36" s="14">
        <v>1.75</v>
      </c>
      <c r="E36" s="33">
        <f t="shared" ref="E36:E44" si="3">ROUND(C36*D36,2)</f>
        <v>12.15</v>
      </c>
      <c r="F36" s="16">
        <v>0</v>
      </c>
      <c r="G36" s="33">
        <f t="shared" ref="G36:G44" si="4">ROUND(E36*F36,2)</f>
        <v>0</v>
      </c>
      <c r="H36" s="33">
        <f t="shared" ref="H36:H44" si="5">ROUND(E36-G36,2)</f>
        <v>12.15</v>
      </c>
    </row>
    <row r="37" spans="1:8" x14ac:dyDescent="0.25">
      <c r="A37" s="14" t="s">
        <v>109</v>
      </c>
      <c r="B37" s="14" t="s">
        <v>18</v>
      </c>
      <c r="C37" s="15">
        <v>1.1599999999999999</v>
      </c>
      <c r="D37" s="14">
        <v>5.2</v>
      </c>
      <c r="E37" s="33">
        <f t="shared" si="3"/>
        <v>6.03</v>
      </c>
      <c r="F37" s="16">
        <v>0</v>
      </c>
      <c r="G37" s="33">
        <f t="shared" si="4"/>
        <v>0</v>
      </c>
      <c r="H37" s="33">
        <f t="shared" si="5"/>
        <v>6.03</v>
      </c>
    </row>
    <row r="38" spans="1:8" x14ac:dyDescent="0.25">
      <c r="A38" s="14" t="s">
        <v>79</v>
      </c>
      <c r="B38" s="14" t="s">
        <v>18</v>
      </c>
      <c r="C38" s="15">
        <v>5.08</v>
      </c>
      <c r="D38" s="14">
        <v>1.34</v>
      </c>
      <c r="E38" s="33">
        <f t="shared" si="3"/>
        <v>6.81</v>
      </c>
      <c r="F38" s="16">
        <v>0</v>
      </c>
      <c r="G38" s="33">
        <f t="shared" si="4"/>
        <v>0</v>
      </c>
      <c r="H38" s="33">
        <f t="shared" si="5"/>
        <v>6.81</v>
      </c>
    </row>
    <row r="39" spans="1:8" x14ac:dyDescent="0.25">
      <c r="A39" s="14" t="s">
        <v>110</v>
      </c>
      <c r="B39" s="14" t="s">
        <v>18</v>
      </c>
      <c r="C39" s="15">
        <v>1.28</v>
      </c>
      <c r="D39" s="14">
        <v>6</v>
      </c>
      <c r="E39" s="33">
        <f t="shared" si="3"/>
        <v>7.68</v>
      </c>
      <c r="F39" s="16">
        <v>0</v>
      </c>
      <c r="G39" s="33">
        <f t="shared" si="4"/>
        <v>0</v>
      </c>
      <c r="H39" s="33">
        <f t="shared" si="5"/>
        <v>7.68</v>
      </c>
    </row>
    <row r="40" spans="1:8" x14ac:dyDescent="0.25">
      <c r="A40" s="14" t="s">
        <v>111</v>
      </c>
      <c r="B40" s="14" t="s">
        <v>18</v>
      </c>
      <c r="C40" s="15">
        <v>1.31</v>
      </c>
      <c r="D40" s="14">
        <v>2</v>
      </c>
      <c r="E40" s="33">
        <f t="shared" si="3"/>
        <v>2.62</v>
      </c>
      <c r="F40" s="16">
        <v>0</v>
      </c>
      <c r="G40" s="33">
        <f t="shared" si="4"/>
        <v>0</v>
      </c>
      <c r="H40" s="33">
        <f t="shared" si="5"/>
        <v>2.62</v>
      </c>
    </row>
    <row r="41" spans="1:8" x14ac:dyDescent="0.25">
      <c r="A41" s="14" t="s">
        <v>112</v>
      </c>
      <c r="B41" s="14" t="s">
        <v>18</v>
      </c>
      <c r="C41" s="15">
        <v>0.94</v>
      </c>
      <c r="D41" s="14">
        <v>12.8</v>
      </c>
      <c r="E41" s="33">
        <f t="shared" si="3"/>
        <v>12.03</v>
      </c>
      <c r="F41" s="16">
        <v>0</v>
      </c>
      <c r="G41" s="33">
        <f t="shared" si="4"/>
        <v>0</v>
      </c>
      <c r="H41" s="33">
        <f t="shared" si="5"/>
        <v>12.03</v>
      </c>
    </row>
    <row r="42" spans="1:8" x14ac:dyDescent="0.25">
      <c r="A42" s="14" t="s">
        <v>113</v>
      </c>
      <c r="B42" s="14" t="s">
        <v>18</v>
      </c>
      <c r="C42" s="15">
        <v>0.95</v>
      </c>
      <c r="D42" s="14">
        <v>1</v>
      </c>
      <c r="E42" s="33">
        <f t="shared" si="3"/>
        <v>0.95</v>
      </c>
      <c r="F42" s="16">
        <v>0</v>
      </c>
      <c r="G42" s="33">
        <f t="shared" si="4"/>
        <v>0</v>
      </c>
      <c r="H42" s="33">
        <f t="shared" si="5"/>
        <v>0.95</v>
      </c>
    </row>
    <row r="43" spans="1:8" x14ac:dyDescent="0.25">
      <c r="A43" s="14" t="s">
        <v>114</v>
      </c>
      <c r="B43" s="14" t="s">
        <v>48</v>
      </c>
      <c r="C43" s="15">
        <v>15</v>
      </c>
      <c r="D43" s="14">
        <v>1</v>
      </c>
      <c r="E43" s="33">
        <f t="shared" si="3"/>
        <v>15</v>
      </c>
      <c r="F43" s="16">
        <v>0</v>
      </c>
      <c r="G43" s="33">
        <f t="shared" si="4"/>
        <v>0</v>
      </c>
      <c r="H43" s="33">
        <f t="shared" si="5"/>
        <v>15</v>
      </c>
    </row>
    <row r="44" spans="1:8" x14ac:dyDescent="0.25">
      <c r="A44" s="14" t="s">
        <v>115</v>
      </c>
      <c r="B44" s="14" t="s">
        <v>18</v>
      </c>
      <c r="C44" s="15">
        <v>7.35</v>
      </c>
      <c r="D44" s="14">
        <v>1.5</v>
      </c>
      <c r="E44" s="33">
        <f t="shared" si="3"/>
        <v>11.03</v>
      </c>
      <c r="F44" s="16">
        <v>0</v>
      </c>
      <c r="G44" s="33">
        <f t="shared" si="4"/>
        <v>0</v>
      </c>
      <c r="H44" s="33">
        <f t="shared" si="5"/>
        <v>11.03</v>
      </c>
    </row>
    <row r="45" spans="1:8" x14ac:dyDescent="0.25">
      <c r="A45" s="13" t="s">
        <v>33</v>
      </c>
      <c r="C45" s="33"/>
      <c r="E45" s="33"/>
    </row>
    <row r="46" spans="1:8" x14ac:dyDescent="0.25">
      <c r="A46" s="14" t="s">
        <v>116</v>
      </c>
      <c r="B46" s="14" t="s">
        <v>60</v>
      </c>
      <c r="C46" s="15">
        <v>2.58</v>
      </c>
      <c r="D46" s="14">
        <v>30</v>
      </c>
      <c r="E46" s="33">
        <f>ROUND(C46*D46,2)</f>
        <v>77.400000000000006</v>
      </c>
      <c r="F46" s="16">
        <v>0</v>
      </c>
      <c r="G46" s="33">
        <f>ROUND(E46*F46,2)</f>
        <v>0</v>
      </c>
      <c r="H46" s="33">
        <f>ROUND(E46-G46,2)</f>
        <v>77.400000000000006</v>
      </c>
    </row>
    <row r="47" spans="1:8" x14ac:dyDescent="0.25">
      <c r="A47" s="13" t="s">
        <v>85</v>
      </c>
      <c r="C47" s="33"/>
      <c r="E47" s="33"/>
    </row>
    <row r="48" spans="1:8" x14ac:dyDescent="0.25">
      <c r="A48" s="14" t="s">
        <v>86</v>
      </c>
      <c r="B48" s="14" t="s">
        <v>18</v>
      </c>
      <c r="C48" s="15">
        <v>0.06</v>
      </c>
      <c r="D48" s="14">
        <v>42.72</v>
      </c>
      <c r="E48" s="33">
        <f>ROUND(C48*D48,2)</f>
        <v>2.56</v>
      </c>
      <c r="F48" s="16">
        <v>0</v>
      </c>
      <c r="G48" s="33">
        <f>ROUND(E48*F48,2)</f>
        <v>0</v>
      </c>
      <c r="H48" s="33">
        <f>ROUND(E48-G48,2)</f>
        <v>2.56</v>
      </c>
    </row>
    <row r="49" spans="1:8" x14ac:dyDescent="0.25">
      <c r="A49" s="13" t="s">
        <v>117</v>
      </c>
      <c r="C49" s="33"/>
      <c r="E49" s="33"/>
    </row>
    <row r="50" spans="1:8" x14ac:dyDescent="0.25">
      <c r="A50" s="14" t="s">
        <v>118</v>
      </c>
      <c r="B50" s="14" t="s">
        <v>26</v>
      </c>
      <c r="C50" s="15">
        <v>3.3</v>
      </c>
      <c r="D50" s="14">
        <v>0.4</v>
      </c>
      <c r="E50" s="33">
        <f>ROUND(C50*D50,2)</f>
        <v>1.32</v>
      </c>
      <c r="F50" s="16">
        <v>0</v>
      </c>
      <c r="G50" s="33">
        <f>ROUND(E50*F50,2)</f>
        <v>0</v>
      </c>
      <c r="H50" s="33">
        <f>ROUND(E50-G50,2)</f>
        <v>1.32</v>
      </c>
    </row>
    <row r="51" spans="1:8" x14ac:dyDescent="0.25">
      <c r="A51" s="13" t="s">
        <v>61</v>
      </c>
      <c r="C51" s="33"/>
      <c r="E51" s="33"/>
    </row>
    <row r="52" spans="1:8" x14ac:dyDescent="0.25">
      <c r="A52" s="14" t="s">
        <v>62</v>
      </c>
      <c r="B52" s="14" t="s">
        <v>48</v>
      </c>
      <c r="C52" s="15">
        <v>7.5</v>
      </c>
      <c r="D52" s="14">
        <v>1</v>
      </c>
      <c r="E52" s="33">
        <f>ROUND(C52*D52,2)</f>
        <v>7.5</v>
      </c>
      <c r="F52" s="16">
        <v>0</v>
      </c>
      <c r="G52" s="33">
        <f>ROUND(E52*F52,2)</f>
        <v>0</v>
      </c>
      <c r="H52" s="33">
        <f>ROUND(E52-G52,2)</f>
        <v>7.5</v>
      </c>
    </row>
    <row r="53" spans="1:8" x14ac:dyDescent="0.25">
      <c r="A53" s="13" t="s">
        <v>87</v>
      </c>
      <c r="C53" s="33"/>
      <c r="E53" s="33"/>
    </row>
    <row r="54" spans="1:8" x14ac:dyDescent="0.25">
      <c r="A54" s="14" t="s">
        <v>88</v>
      </c>
      <c r="B54" s="14" t="s">
        <v>48</v>
      </c>
      <c r="C54" s="15">
        <v>1</v>
      </c>
      <c r="D54" s="14">
        <v>1</v>
      </c>
      <c r="E54" s="33">
        <f>ROUND(C54*D54,2)</f>
        <v>1</v>
      </c>
      <c r="F54" s="16">
        <v>0</v>
      </c>
      <c r="G54" s="33">
        <f>ROUND(E54*F54,2)</f>
        <v>0</v>
      </c>
      <c r="H54" s="33">
        <f>ROUND(E54-G54,2)</f>
        <v>1</v>
      </c>
    </row>
    <row r="55" spans="1:8" x14ac:dyDescent="0.25">
      <c r="A55" s="13" t="s">
        <v>34</v>
      </c>
      <c r="C55" s="33"/>
      <c r="E55" s="33"/>
    </row>
    <row r="56" spans="1:8" x14ac:dyDescent="0.25">
      <c r="A56" s="14" t="s">
        <v>35</v>
      </c>
      <c r="B56" s="14" t="s">
        <v>36</v>
      </c>
      <c r="C56" s="15">
        <v>47.45</v>
      </c>
      <c r="D56" s="14">
        <v>0.66600000000000004</v>
      </c>
      <c r="E56" s="33">
        <f>ROUND(C56*D56,2)</f>
        <v>31.6</v>
      </c>
      <c r="F56" s="16">
        <v>0</v>
      </c>
      <c r="G56" s="33">
        <f>ROUND(E56*F56,2)</f>
        <v>0</v>
      </c>
      <c r="H56" s="33">
        <f>ROUND(E56-G56,2)</f>
        <v>31.6</v>
      </c>
    </row>
    <row r="57" spans="1:8" x14ac:dyDescent="0.25">
      <c r="A57" s="13" t="s">
        <v>119</v>
      </c>
      <c r="C57" s="33"/>
      <c r="E57" s="33"/>
    </row>
    <row r="58" spans="1:8" x14ac:dyDescent="0.25">
      <c r="A58" s="14" t="s">
        <v>120</v>
      </c>
      <c r="B58" s="14" t="s">
        <v>48</v>
      </c>
      <c r="C58" s="15">
        <v>8</v>
      </c>
      <c r="D58" s="14">
        <v>1</v>
      </c>
      <c r="E58" s="33">
        <f>ROUND(C58*D58,2)</f>
        <v>8</v>
      </c>
      <c r="F58" s="16">
        <v>0</v>
      </c>
      <c r="G58" s="33">
        <f>ROUND(E58*F58,2)</f>
        <v>0</v>
      </c>
      <c r="H58" s="33">
        <f>ROUND(E58-G58,2)</f>
        <v>8</v>
      </c>
    </row>
    <row r="59" spans="1:8" x14ac:dyDescent="0.25">
      <c r="A59" s="13" t="s">
        <v>121</v>
      </c>
      <c r="C59" s="33"/>
      <c r="E59" s="33"/>
    </row>
    <row r="60" spans="1:8" x14ac:dyDescent="0.25">
      <c r="A60" s="14" t="s">
        <v>122</v>
      </c>
      <c r="B60" s="14" t="s">
        <v>48</v>
      </c>
      <c r="C60" s="15">
        <v>10</v>
      </c>
      <c r="D60" s="14">
        <v>0.33300000000000002</v>
      </c>
      <c r="E60" s="33">
        <f>ROUND(C60*D60,2)</f>
        <v>3.33</v>
      </c>
      <c r="F60" s="16">
        <v>0</v>
      </c>
      <c r="G60" s="33">
        <f>ROUND(E60*F60,2)</f>
        <v>0</v>
      </c>
      <c r="H60" s="33">
        <f>ROUND(E60-G60,2)</f>
        <v>3.33</v>
      </c>
    </row>
    <row r="61" spans="1:8" x14ac:dyDescent="0.25">
      <c r="A61" s="13" t="s">
        <v>37</v>
      </c>
      <c r="C61" s="33"/>
      <c r="E61" s="33"/>
    </row>
    <row r="62" spans="1:8" x14ac:dyDescent="0.25">
      <c r="A62" s="14" t="s">
        <v>38</v>
      </c>
      <c r="B62" s="14" t="s">
        <v>39</v>
      </c>
      <c r="C62" s="15">
        <v>14.68</v>
      </c>
      <c r="D62" s="14">
        <v>0.81599999999999995</v>
      </c>
      <c r="E62" s="33">
        <f>ROUND(C62*D62,2)</f>
        <v>11.98</v>
      </c>
      <c r="F62" s="16">
        <v>0</v>
      </c>
      <c r="G62" s="33">
        <f>ROUND(E62*F62,2)</f>
        <v>0</v>
      </c>
      <c r="H62" s="33">
        <f>ROUND(E62-G62,2)</f>
        <v>11.98</v>
      </c>
    </row>
    <row r="63" spans="1:8" x14ac:dyDescent="0.25">
      <c r="A63" s="14" t="s">
        <v>91</v>
      </c>
      <c r="B63" s="14" t="s">
        <v>39</v>
      </c>
      <c r="C63" s="15">
        <v>14.68</v>
      </c>
      <c r="D63" s="14">
        <v>0.1958</v>
      </c>
      <c r="E63" s="33">
        <f>ROUND(C63*D63,2)</f>
        <v>2.87</v>
      </c>
      <c r="F63" s="16">
        <v>0</v>
      </c>
      <c r="G63" s="33">
        <f>ROUND(E63*F63,2)</f>
        <v>0</v>
      </c>
      <c r="H63" s="33">
        <f>ROUND(E63-G63,2)</f>
        <v>2.87</v>
      </c>
    </row>
    <row r="64" spans="1:8" x14ac:dyDescent="0.25">
      <c r="A64" s="13" t="s">
        <v>43</v>
      </c>
      <c r="C64" s="33"/>
      <c r="E64" s="33"/>
    </row>
    <row r="65" spans="1:8" x14ac:dyDescent="0.25">
      <c r="A65" s="14" t="s">
        <v>42</v>
      </c>
      <c r="B65" s="14" t="s">
        <v>39</v>
      </c>
      <c r="C65" s="15">
        <v>9.06</v>
      </c>
      <c r="D65" s="14">
        <v>0.31819999999999998</v>
      </c>
      <c r="E65" s="33">
        <f>ROUND(C65*D65,2)</f>
        <v>2.88</v>
      </c>
      <c r="F65" s="16">
        <v>0</v>
      </c>
      <c r="G65" s="33">
        <f>ROUND(E65*F65,2)</f>
        <v>0</v>
      </c>
      <c r="H65" s="33">
        <f>ROUND(E65-G65,2)</f>
        <v>2.88</v>
      </c>
    </row>
    <row r="66" spans="1:8" x14ac:dyDescent="0.25">
      <c r="A66" s="14" t="s">
        <v>91</v>
      </c>
      <c r="B66" s="14" t="s">
        <v>39</v>
      </c>
      <c r="C66" s="15">
        <v>9.06</v>
      </c>
      <c r="D66" s="14">
        <v>0.18410000000000001</v>
      </c>
      <c r="E66" s="33">
        <f>ROUND(C66*D66,2)</f>
        <v>1.67</v>
      </c>
      <c r="F66" s="16">
        <v>0</v>
      </c>
      <c r="G66" s="33">
        <f>ROUND(E66*F66,2)</f>
        <v>0</v>
      </c>
      <c r="H66" s="33">
        <f>ROUND(E66-G66,2)</f>
        <v>1.67</v>
      </c>
    </row>
    <row r="67" spans="1:8" x14ac:dyDescent="0.25">
      <c r="A67" s="14" t="s">
        <v>44</v>
      </c>
      <c r="B67" s="14" t="s">
        <v>39</v>
      </c>
      <c r="C67" s="15">
        <v>14.66</v>
      </c>
      <c r="D67" s="14">
        <v>0.80940000000000001</v>
      </c>
      <c r="E67" s="33">
        <f>ROUND(C67*D67,2)</f>
        <v>11.87</v>
      </c>
      <c r="F67" s="16">
        <v>0</v>
      </c>
      <c r="G67" s="33">
        <f>ROUND(E67*F67,2)</f>
        <v>0</v>
      </c>
      <c r="H67" s="33">
        <f>ROUND(E67-G67,2)</f>
        <v>11.87</v>
      </c>
    </row>
    <row r="68" spans="1:8" x14ac:dyDescent="0.25">
      <c r="A68" s="13" t="s">
        <v>45</v>
      </c>
      <c r="C68" s="33"/>
      <c r="E68" s="33"/>
    </row>
    <row r="69" spans="1:8" x14ac:dyDescent="0.25">
      <c r="A69" s="14" t="s">
        <v>38</v>
      </c>
      <c r="B69" s="14" t="s">
        <v>19</v>
      </c>
      <c r="C69" s="15">
        <v>1.53</v>
      </c>
      <c r="D69" s="14">
        <v>9.4502000000000006</v>
      </c>
      <c r="E69" s="33">
        <f>ROUND(C69*D69,2)</f>
        <v>14.46</v>
      </c>
      <c r="F69" s="16">
        <v>0</v>
      </c>
      <c r="G69" s="33">
        <f>ROUND(E69*F69,2)</f>
        <v>0</v>
      </c>
      <c r="H69" s="33">
        <f>ROUND(E69-G69,2)</f>
        <v>14.46</v>
      </c>
    </row>
    <row r="70" spans="1:8" x14ac:dyDescent="0.25">
      <c r="A70" s="14" t="s">
        <v>91</v>
      </c>
      <c r="B70" s="14" t="s">
        <v>19</v>
      </c>
      <c r="C70" s="15">
        <v>1.53</v>
      </c>
      <c r="D70" s="14">
        <v>3.4036</v>
      </c>
      <c r="E70" s="33">
        <f>ROUND(C70*D70,2)</f>
        <v>5.21</v>
      </c>
      <c r="F70" s="16">
        <v>0</v>
      </c>
      <c r="G70" s="33">
        <f>ROUND(E70*F70,2)</f>
        <v>0</v>
      </c>
      <c r="H70" s="33">
        <f>ROUND(E70-G70,2)</f>
        <v>5.21</v>
      </c>
    </row>
    <row r="71" spans="1:8" x14ac:dyDescent="0.25">
      <c r="A71" s="13" t="s">
        <v>47</v>
      </c>
      <c r="C71" s="33"/>
      <c r="E71" s="33"/>
    </row>
    <row r="72" spans="1:8" x14ac:dyDescent="0.25">
      <c r="A72" s="14" t="s">
        <v>42</v>
      </c>
      <c r="B72" s="14" t="s">
        <v>48</v>
      </c>
      <c r="C72" s="15">
        <v>10.87</v>
      </c>
      <c r="D72" s="14">
        <v>1</v>
      </c>
      <c r="E72" s="33">
        <f>ROUND(C72*D72,2)</f>
        <v>10.87</v>
      </c>
      <c r="F72" s="16">
        <v>0</v>
      </c>
      <c r="G72" s="33">
        <f>ROUND(E72*F72,2)</f>
        <v>0</v>
      </c>
      <c r="H72" s="33">
        <f t="shared" ref="H72:H77" si="6">ROUND(E72-G72,2)</f>
        <v>10.87</v>
      </c>
    </row>
    <row r="73" spans="1:8" x14ac:dyDescent="0.25">
      <c r="A73" s="14" t="s">
        <v>38</v>
      </c>
      <c r="B73" s="14" t="s">
        <v>48</v>
      </c>
      <c r="C73" s="15">
        <v>5.93</v>
      </c>
      <c r="D73" s="14">
        <v>1</v>
      </c>
      <c r="E73" s="33">
        <f>ROUND(C73*D73,2)</f>
        <v>5.93</v>
      </c>
      <c r="F73" s="16">
        <v>0</v>
      </c>
      <c r="G73" s="33">
        <f>ROUND(E73*F73,2)</f>
        <v>0</v>
      </c>
      <c r="H73" s="33">
        <f t="shared" si="6"/>
        <v>5.93</v>
      </c>
    </row>
    <row r="74" spans="1:8" x14ac:dyDescent="0.25">
      <c r="A74" s="14" t="s">
        <v>91</v>
      </c>
      <c r="B74" s="14" t="s">
        <v>48</v>
      </c>
      <c r="C74" s="15">
        <v>10.01</v>
      </c>
      <c r="D74" s="14">
        <v>1</v>
      </c>
      <c r="E74" s="33">
        <f>ROUND(C74*D74,2)</f>
        <v>10.01</v>
      </c>
      <c r="F74" s="16">
        <v>0</v>
      </c>
      <c r="G74" s="33">
        <f>ROUND(E74*F74,2)</f>
        <v>0</v>
      </c>
      <c r="H74" s="33">
        <f t="shared" si="6"/>
        <v>10.01</v>
      </c>
    </row>
    <row r="75" spans="1:8" x14ac:dyDescent="0.25">
      <c r="A75" s="9" t="s">
        <v>49</v>
      </c>
      <c r="B75" s="9" t="s">
        <v>48</v>
      </c>
      <c r="C75" s="10">
        <v>10.62</v>
      </c>
      <c r="D75" s="9">
        <v>1</v>
      </c>
      <c r="E75" s="29">
        <f>ROUND(C75*D75,2)</f>
        <v>10.62</v>
      </c>
      <c r="F75" s="11">
        <v>0</v>
      </c>
      <c r="G75" s="29">
        <f>ROUND(E75*F75,2)</f>
        <v>0</v>
      </c>
      <c r="H75" s="29">
        <f t="shared" si="6"/>
        <v>10.62</v>
      </c>
    </row>
    <row r="76" spans="1:8" x14ac:dyDescent="0.25">
      <c r="A76" s="7" t="s">
        <v>50</v>
      </c>
      <c r="C76" s="33"/>
      <c r="E76" s="33">
        <f>SUM(E13:E75)</f>
        <v>629.9899999999999</v>
      </c>
      <c r="G76" s="12">
        <f>SUM(G13:G75)</f>
        <v>0</v>
      </c>
      <c r="H76" s="12">
        <f t="shared" si="6"/>
        <v>629.99</v>
      </c>
    </row>
    <row r="77" spans="1:8" x14ac:dyDescent="0.25">
      <c r="A77" s="7" t="s">
        <v>51</v>
      </c>
      <c r="C77" s="33"/>
      <c r="E77" s="33">
        <f>+E9-E76</f>
        <v>347.31000000000006</v>
      </c>
      <c r="G77" s="12">
        <f>+G9-G76</f>
        <v>0</v>
      </c>
      <c r="H77" s="12">
        <f t="shared" si="6"/>
        <v>347.31</v>
      </c>
    </row>
    <row r="78" spans="1:8" x14ac:dyDescent="0.25">
      <c r="A78" t="s">
        <v>12</v>
      </c>
      <c r="C78" s="33"/>
      <c r="E78" s="33"/>
    </row>
    <row r="79" spans="1:8" x14ac:dyDescent="0.25">
      <c r="A79" s="7" t="s">
        <v>52</v>
      </c>
      <c r="C79" s="33"/>
      <c r="E79" s="33"/>
    </row>
    <row r="80" spans="1:8" x14ac:dyDescent="0.25">
      <c r="A80" s="14" t="s">
        <v>42</v>
      </c>
      <c r="B80" s="14" t="s">
        <v>48</v>
      </c>
      <c r="C80" s="15">
        <v>16.420000000000002</v>
      </c>
      <c r="D80" s="14">
        <v>1</v>
      </c>
      <c r="E80" s="33">
        <f>ROUND(C80*D80,2)</f>
        <v>16.420000000000002</v>
      </c>
      <c r="F80" s="16">
        <v>0</v>
      </c>
      <c r="G80" s="33">
        <f>ROUND(E80*F80,2)</f>
        <v>0</v>
      </c>
      <c r="H80" s="33">
        <f t="shared" ref="H80:H85" si="7">ROUND(E80-G80,2)</f>
        <v>16.420000000000002</v>
      </c>
    </row>
    <row r="81" spans="1:8" x14ac:dyDescent="0.25">
      <c r="A81" s="14" t="s">
        <v>38</v>
      </c>
      <c r="B81" s="14" t="s">
        <v>48</v>
      </c>
      <c r="C81" s="15">
        <v>36.21</v>
      </c>
      <c r="D81" s="14">
        <v>1</v>
      </c>
      <c r="E81" s="33">
        <f>ROUND(C81*D81,2)</f>
        <v>36.21</v>
      </c>
      <c r="F81" s="16">
        <v>0</v>
      </c>
      <c r="G81" s="33">
        <f>ROUND(E81*F81,2)</f>
        <v>0</v>
      </c>
      <c r="H81" s="33">
        <f t="shared" si="7"/>
        <v>36.21</v>
      </c>
    </row>
    <row r="82" spans="1:8" x14ac:dyDescent="0.25">
      <c r="A82" s="9" t="s">
        <v>91</v>
      </c>
      <c r="B82" s="9" t="s">
        <v>48</v>
      </c>
      <c r="C82" s="10">
        <v>39.369999999999997</v>
      </c>
      <c r="D82" s="9">
        <v>1</v>
      </c>
      <c r="E82" s="29">
        <f>ROUND(C82*D82,2)</f>
        <v>39.369999999999997</v>
      </c>
      <c r="F82" s="11">
        <v>0</v>
      </c>
      <c r="G82" s="29">
        <f>ROUND(E82*F82,2)</f>
        <v>0</v>
      </c>
      <c r="H82" s="29">
        <f t="shared" si="7"/>
        <v>39.369999999999997</v>
      </c>
    </row>
    <row r="83" spans="1:8" x14ac:dyDescent="0.25">
      <c r="A83" s="7" t="s">
        <v>53</v>
      </c>
      <c r="C83" s="33"/>
      <c r="E83" s="33">
        <f>SUM(E80:E82)</f>
        <v>92</v>
      </c>
      <c r="G83" s="12">
        <f>SUM(G80:G82)</f>
        <v>0</v>
      </c>
      <c r="H83" s="12">
        <f t="shared" si="7"/>
        <v>92</v>
      </c>
    </row>
    <row r="84" spans="1:8" x14ac:dyDescent="0.25">
      <c r="A84" s="7" t="s">
        <v>54</v>
      </c>
      <c r="C84" s="33"/>
      <c r="E84" s="33">
        <f>+E76+E83</f>
        <v>721.9899999999999</v>
      </c>
      <c r="G84" s="12">
        <f>+G76+G83</f>
        <v>0</v>
      </c>
      <c r="H84" s="12">
        <f t="shared" si="7"/>
        <v>721.99</v>
      </c>
    </row>
    <row r="85" spans="1:8" x14ac:dyDescent="0.25">
      <c r="A85" s="7" t="s">
        <v>55</v>
      </c>
      <c r="C85" s="33"/>
      <c r="E85" s="33">
        <f>+E9-E84</f>
        <v>255.31000000000006</v>
      </c>
      <c r="G85" s="12">
        <f>+G9-G84</f>
        <v>0</v>
      </c>
      <c r="H85" s="12">
        <f t="shared" si="7"/>
        <v>255.31</v>
      </c>
    </row>
    <row r="86" spans="1:8" x14ac:dyDescent="0.25">
      <c r="A86" t="s">
        <v>123</v>
      </c>
      <c r="C86" s="33"/>
      <c r="E86" s="33"/>
    </row>
    <row r="87" spans="1:8" x14ac:dyDescent="0.25">
      <c r="A87" t="s">
        <v>372</v>
      </c>
      <c r="C87" s="33"/>
      <c r="E87" s="33"/>
    </row>
    <row r="88" spans="1:8" x14ac:dyDescent="0.25">
      <c r="C88" s="33"/>
      <c r="E88" s="33"/>
    </row>
    <row r="89" spans="1:8" x14ac:dyDescent="0.25">
      <c r="A89" s="7" t="s">
        <v>124</v>
      </c>
      <c r="C89" s="33"/>
      <c r="E89" s="33"/>
    </row>
    <row r="90" spans="1:8" x14ac:dyDescent="0.25">
      <c r="A90" s="7" t="s">
        <v>125</v>
      </c>
      <c r="C90" s="33"/>
      <c r="E90" s="33"/>
    </row>
    <row r="91" spans="1:8" x14ac:dyDescent="0.25">
      <c r="C91" s="33"/>
      <c r="E91" s="33"/>
    </row>
    <row r="99" spans="1:19" x14ac:dyDescent="0.25">
      <c r="A99" s="7" t="s">
        <v>50</v>
      </c>
      <c r="E99" s="37">
        <f>VLOOKUP(A99,$A$1:$H$98,5,FALSE)</f>
        <v>629.9899999999999</v>
      </c>
    </row>
    <row r="100" spans="1:19" x14ac:dyDescent="0.25">
      <c r="A100" s="7" t="s">
        <v>333</v>
      </c>
      <c r="E100" s="37">
        <f>VLOOKUP(A100,$A$1:$H$98,5,FALSE)</f>
        <v>92</v>
      </c>
    </row>
    <row r="101" spans="1:19" x14ac:dyDescent="0.25">
      <c r="A101" s="7" t="s">
        <v>334</v>
      </c>
      <c r="E101" s="37">
        <f t="shared" ref="E101:E102" si="8">VLOOKUP(A101,$A$1:$H$98,5,FALSE)</f>
        <v>721.9899999999999</v>
      </c>
    </row>
    <row r="102" spans="1:19" x14ac:dyDescent="0.25">
      <c r="A102" s="7" t="s">
        <v>55</v>
      </c>
      <c r="E102" s="37">
        <f t="shared" si="8"/>
        <v>255.31000000000006</v>
      </c>
    </row>
    <row r="103" spans="1:19" x14ac:dyDescent="0.25">
      <c r="A103" s="42" t="s">
        <v>295</v>
      </c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255.31000000000006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K105" s="37">
        <f>E102</f>
        <v>255.31000000000006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H112" dt2D="1" dtr="1" r1="D8" r2="D7" ca="1"/>
        <v>192.37000000000012</v>
      </c>
      <c r="C106" s="12">
        <v>193.87000000000012</v>
      </c>
      <c r="D106" s="12">
        <v>195.37000000000012</v>
      </c>
      <c r="E106" s="12">
        <v>196.87000000000012</v>
      </c>
      <c r="F106" s="12">
        <v>198.37000000000012</v>
      </c>
      <c r="G106" s="12">
        <v>199.87000000000012</v>
      </c>
      <c r="H106" s="12">
        <v>201.37000000000012</v>
      </c>
      <c r="I106" s="12">
        <v>5624.92</v>
      </c>
      <c r="K106">
        <f>K107-Calculator!$B$27</f>
        <v>45</v>
      </c>
      <c r="L106" s="12">
        <f t="dataTable" ref="L106:R112" dt2D="1" dtr="1" r1="D8" r2="D7"/>
        <v>-606.2299999999999</v>
      </c>
      <c r="M106" s="12">
        <v>-604.7299999999999</v>
      </c>
      <c r="N106" s="12">
        <v>-603.2299999999999</v>
      </c>
      <c r="O106" s="12">
        <v>-601.7299999999999</v>
      </c>
      <c r="P106" s="12">
        <v>-600.2299999999999</v>
      </c>
      <c r="Q106" s="12">
        <v>-598.7299999999999</v>
      </c>
      <c r="R106" s="12">
        <v>-597.2299999999999</v>
      </c>
      <c r="S106" s="12"/>
    </row>
    <row r="107" spans="1:19" x14ac:dyDescent="0.25">
      <c r="A107">
        <f>A108-Calculator!$B$15</f>
        <v>990</v>
      </c>
      <c r="B107" s="12">
        <v>195.82000000000005</v>
      </c>
      <c r="C107" s="12">
        <v>197.32000000000005</v>
      </c>
      <c r="D107" s="12">
        <v>198.82000000000005</v>
      </c>
      <c r="E107" s="12">
        <v>200.32000000000005</v>
      </c>
      <c r="F107" s="12">
        <v>201.82000000000005</v>
      </c>
      <c r="G107" s="12">
        <v>203.32000000000005</v>
      </c>
      <c r="H107" s="12">
        <v>204.82000000000005</v>
      </c>
      <c r="I107" s="12">
        <v>5640.7199999999993</v>
      </c>
      <c r="K107">
        <f>K108-Calculator!$B$27</f>
        <v>50</v>
      </c>
      <c r="L107" s="12">
        <v>-602.78</v>
      </c>
      <c r="M107" s="12">
        <v>-601.28</v>
      </c>
      <c r="N107" s="12">
        <v>-599.78</v>
      </c>
      <c r="O107" s="12">
        <v>-598.28</v>
      </c>
      <c r="P107" s="12">
        <v>-596.78</v>
      </c>
      <c r="Q107" s="12">
        <v>-595.28</v>
      </c>
      <c r="R107" s="12">
        <v>-593.78</v>
      </c>
      <c r="S107" s="12"/>
    </row>
    <row r="108" spans="1:19" x14ac:dyDescent="0.25">
      <c r="A108">
        <f>A109-Calculator!$B$15</f>
        <v>995</v>
      </c>
      <c r="B108" s="12">
        <v>199.2700000000001</v>
      </c>
      <c r="C108" s="12">
        <v>200.7700000000001</v>
      </c>
      <c r="D108" s="12">
        <v>202.2700000000001</v>
      </c>
      <c r="E108" s="12">
        <v>203.7700000000001</v>
      </c>
      <c r="F108" s="12">
        <v>205.2700000000001</v>
      </c>
      <c r="G108" s="12">
        <v>206.7700000000001</v>
      </c>
      <c r="H108" s="12">
        <v>208.2700000000001</v>
      </c>
      <c r="I108" s="12">
        <v>5656.5199999999995</v>
      </c>
      <c r="K108">
        <f>K109-Calculator!$B$27</f>
        <v>55</v>
      </c>
      <c r="L108" s="12">
        <v>-599.32999999999993</v>
      </c>
      <c r="M108" s="12">
        <v>-597.82999999999993</v>
      </c>
      <c r="N108" s="12">
        <v>-596.32999999999993</v>
      </c>
      <c r="O108" s="12">
        <v>-594.82999999999993</v>
      </c>
      <c r="P108" s="12">
        <v>-593.32999999999993</v>
      </c>
      <c r="Q108" s="12">
        <v>-591.82999999999993</v>
      </c>
      <c r="R108" s="12">
        <v>-590.32999999999993</v>
      </c>
      <c r="S108" s="12"/>
    </row>
    <row r="109" spans="1:19" x14ac:dyDescent="0.25">
      <c r="A109">
        <f>Calculator!B10</f>
        <v>1000</v>
      </c>
      <c r="B109" s="12">
        <v>202.72000000000003</v>
      </c>
      <c r="C109" s="12">
        <v>204.22000000000003</v>
      </c>
      <c r="D109" s="12">
        <v>205.72000000000003</v>
      </c>
      <c r="E109" s="12">
        <v>207.22000000000003</v>
      </c>
      <c r="F109" s="12">
        <v>208.72000000000003</v>
      </c>
      <c r="G109" s="12">
        <v>210.22000000000003</v>
      </c>
      <c r="H109" s="12">
        <v>211.72000000000003</v>
      </c>
      <c r="I109" s="12">
        <v>5672.32</v>
      </c>
      <c r="K109">
        <f>Calculator!B22</f>
        <v>60</v>
      </c>
      <c r="L109" s="12">
        <v>-595.87999999999988</v>
      </c>
      <c r="M109" s="12">
        <v>-594.37999999999988</v>
      </c>
      <c r="N109" s="12">
        <v>-592.87999999999988</v>
      </c>
      <c r="O109" s="12">
        <v>-591.37999999999988</v>
      </c>
      <c r="P109" s="12">
        <v>-589.87999999999988</v>
      </c>
      <c r="Q109" s="12">
        <v>-588.37999999999988</v>
      </c>
      <c r="R109" s="12">
        <v>-586.87999999999988</v>
      </c>
      <c r="S109" s="12"/>
    </row>
    <row r="110" spans="1:19" x14ac:dyDescent="0.25">
      <c r="A110">
        <f>A109+Calculator!$B$15</f>
        <v>1005</v>
      </c>
      <c r="B110" s="12">
        <v>206.17000000000007</v>
      </c>
      <c r="C110" s="12">
        <v>207.67000000000007</v>
      </c>
      <c r="D110" s="12">
        <v>209.17000000000007</v>
      </c>
      <c r="E110" s="12">
        <v>210.67000000000007</v>
      </c>
      <c r="F110" s="12">
        <v>212.17000000000007</v>
      </c>
      <c r="G110" s="12">
        <v>213.67000000000007</v>
      </c>
      <c r="H110" s="12">
        <v>215.17000000000007</v>
      </c>
      <c r="I110" s="12">
        <v>5688.12</v>
      </c>
      <c r="K110">
        <f>K109+Calculator!$B$27</f>
        <v>65</v>
      </c>
      <c r="L110" s="12">
        <v>-592.42999999999995</v>
      </c>
      <c r="M110" s="12">
        <v>-590.92999999999995</v>
      </c>
      <c r="N110" s="12">
        <v>-589.42999999999995</v>
      </c>
      <c r="O110" s="12">
        <v>-587.92999999999995</v>
      </c>
      <c r="P110" s="12">
        <v>-586.42999999999995</v>
      </c>
      <c r="Q110" s="12">
        <v>-584.92999999999995</v>
      </c>
      <c r="R110" s="12">
        <v>-583.42999999999995</v>
      </c>
      <c r="S110" s="12"/>
    </row>
    <row r="111" spans="1:19" x14ac:dyDescent="0.25">
      <c r="A111">
        <f>A110+Calculator!$B$15</f>
        <v>1010</v>
      </c>
      <c r="B111" s="12">
        <v>209.62000000000012</v>
      </c>
      <c r="C111" s="12">
        <v>211.12000000000012</v>
      </c>
      <c r="D111" s="12">
        <v>212.62000000000012</v>
      </c>
      <c r="E111" s="12">
        <v>214.12000000000012</v>
      </c>
      <c r="F111" s="12">
        <v>215.62000000000012</v>
      </c>
      <c r="G111" s="12">
        <v>217.12000000000012</v>
      </c>
      <c r="H111" s="12">
        <v>218.62000000000012</v>
      </c>
      <c r="I111" s="12">
        <v>5703.92</v>
      </c>
      <c r="K111">
        <f>K110+Calculator!$B$27</f>
        <v>70</v>
      </c>
      <c r="L111" s="12">
        <v>-588.9799999999999</v>
      </c>
      <c r="M111" s="12">
        <v>-587.4799999999999</v>
      </c>
      <c r="N111" s="12">
        <v>-585.9799999999999</v>
      </c>
      <c r="O111" s="12">
        <v>-584.4799999999999</v>
      </c>
      <c r="P111" s="12">
        <v>-582.9799999999999</v>
      </c>
      <c r="Q111" s="12">
        <v>-581.4799999999999</v>
      </c>
      <c r="R111" s="12">
        <v>-579.9799999999999</v>
      </c>
      <c r="S111" s="12"/>
    </row>
    <row r="112" spans="1:19" x14ac:dyDescent="0.25">
      <c r="A112">
        <f>A111+Calculator!$B$15</f>
        <v>1015</v>
      </c>
      <c r="B112" s="12">
        <v>213.07000000000005</v>
      </c>
      <c r="C112" s="12">
        <v>214.57000000000005</v>
      </c>
      <c r="D112" s="12">
        <v>216.07000000000005</v>
      </c>
      <c r="E112" s="12">
        <v>217.57000000000005</v>
      </c>
      <c r="F112" s="12">
        <v>219.07000000000005</v>
      </c>
      <c r="G112" s="12">
        <v>220.57000000000005</v>
      </c>
      <c r="H112" s="12">
        <v>222.07000000000005</v>
      </c>
      <c r="I112" s="12">
        <v>5719.7199999999993</v>
      </c>
      <c r="K112">
        <f>K111+Calculator!$B$27</f>
        <v>75</v>
      </c>
      <c r="L112" s="12">
        <v>-585.53</v>
      </c>
      <c r="M112" s="12">
        <v>-584.03</v>
      </c>
      <c r="N112" s="12">
        <v>-582.53</v>
      </c>
      <c r="O112" s="12">
        <v>-581.03</v>
      </c>
      <c r="P112" s="12">
        <v>-579.53</v>
      </c>
      <c r="Q112" s="12">
        <v>-578.03</v>
      </c>
      <c r="R112" s="12">
        <v>-576.53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192.37000000000012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-606.2299999999999</v>
      </c>
    </row>
    <row r="117" spans="1:14" x14ac:dyDescent="0.25">
      <c r="A117">
        <f t="shared" ref="A117" si="9">$A$107</f>
        <v>990</v>
      </c>
      <c r="B117">
        <f>$C$105</f>
        <v>490</v>
      </c>
      <c r="C117">
        <f t="shared" ref="C117:C122" si="10">A117+B117</f>
        <v>1480</v>
      </c>
      <c r="D117" s="12">
        <f>C107</f>
        <v>197.32000000000005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-601.28</v>
      </c>
    </row>
    <row r="118" spans="1:14" x14ac:dyDescent="0.25">
      <c r="A118">
        <f t="shared" ref="A118" si="14">$A$108</f>
        <v>995</v>
      </c>
      <c r="B118">
        <f>$D$105</f>
        <v>495</v>
      </c>
      <c r="C118">
        <f t="shared" si="10"/>
        <v>1490</v>
      </c>
      <c r="D118" s="12">
        <f>D108</f>
        <v>202.2700000000001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-596.32999999999993</v>
      </c>
    </row>
    <row r="119" spans="1:14" x14ac:dyDescent="0.25">
      <c r="A119">
        <f t="shared" ref="A119" si="17">$A$109</f>
        <v>1000</v>
      </c>
      <c r="B119">
        <f>$E$105</f>
        <v>500</v>
      </c>
      <c r="C119">
        <f t="shared" si="10"/>
        <v>1500</v>
      </c>
      <c r="D119" s="12">
        <f>E109</f>
        <v>207.22000000000003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-591.37999999999988</v>
      </c>
    </row>
    <row r="120" spans="1:14" x14ac:dyDescent="0.25">
      <c r="A120">
        <f t="shared" ref="A120" si="20">$A$110</f>
        <v>1005</v>
      </c>
      <c r="B120">
        <f>$F$105</f>
        <v>505</v>
      </c>
      <c r="C120">
        <f t="shared" si="10"/>
        <v>1510</v>
      </c>
      <c r="D120" s="12">
        <f>F110</f>
        <v>212.17000000000007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-586.42999999999995</v>
      </c>
    </row>
    <row r="121" spans="1:14" x14ac:dyDescent="0.25">
      <c r="A121">
        <f t="shared" ref="A121" si="23">$A$111</f>
        <v>1010</v>
      </c>
      <c r="B121">
        <f>$G$105</f>
        <v>510</v>
      </c>
      <c r="C121">
        <f t="shared" si="10"/>
        <v>1520</v>
      </c>
      <c r="D121" s="12">
        <f>G111</f>
        <v>217.12000000000012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-581.4799999999999</v>
      </c>
    </row>
    <row r="122" spans="1:14" x14ac:dyDescent="0.25">
      <c r="A122">
        <f t="shared" ref="A122" si="26">$A$112</f>
        <v>1015</v>
      </c>
      <c r="B122">
        <f>$H$105</f>
        <v>515</v>
      </c>
      <c r="C122">
        <f t="shared" si="10"/>
        <v>1530</v>
      </c>
      <c r="D122" s="12">
        <f>H112</f>
        <v>222.07000000000005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-576.53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42682-9B97-45BD-990E-89973F0E6E5F}">
  <dimension ref="A1:S163"/>
  <sheetViews>
    <sheetView topLeftCell="B94" workbookViewId="0">
      <selection activeCell="J8" sqref="J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226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175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1000</v>
      </c>
      <c r="E7" s="33">
        <f>ROUND(C7*D7,2)</f>
        <v>800</v>
      </c>
      <c r="F7" s="16">
        <v>0</v>
      </c>
      <c r="G7" s="33">
        <f>ROUND(E7*F7,2)</f>
        <v>0</v>
      </c>
      <c r="H7" s="33">
        <f>ROUND(E7-G7,2)</f>
        <v>800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1350</v>
      </c>
      <c r="E8" s="29">
        <f>ROUND(C8*D8,2)</f>
        <v>405</v>
      </c>
      <c r="F8" s="11">
        <v>0</v>
      </c>
      <c r="G8" s="29">
        <f>ROUND(E8*F8,2)</f>
        <v>0</v>
      </c>
      <c r="H8" s="29">
        <f>ROUND(E8-G8,2)</f>
        <v>405</v>
      </c>
    </row>
    <row r="9" spans="1:8" x14ac:dyDescent="0.25">
      <c r="A9" s="7" t="s">
        <v>11</v>
      </c>
      <c r="C9" s="33"/>
      <c r="E9" s="33">
        <f>SUM(E7:E8)</f>
        <v>1205</v>
      </c>
      <c r="G9" s="12">
        <f>SUM(G7:G8)</f>
        <v>0</v>
      </c>
      <c r="H9" s="12">
        <f>ROUND(E9-G9,2)</f>
        <v>1205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17</v>
      </c>
      <c r="C12" s="33"/>
      <c r="E12" s="33"/>
    </row>
    <row r="13" spans="1:8" x14ac:dyDescent="0.25">
      <c r="A13" s="14" t="s">
        <v>66</v>
      </c>
      <c r="B13" s="14" t="s">
        <v>18</v>
      </c>
      <c r="C13" s="15">
        <v>1.49</v>
      </c>
      <c r="D13" s="14">
        <v>2.2999999999999998</v>
      </c>
      <c r="E13" s="33">
        <f>ROUND(C13*D13,2)</f>
        <v>3.43</v>
      </c>
      <c r="F13" s="16">
        <v>0</v>
      </c>
      <c r="G13" s="33">
        <f>ROUND(E13*F13,2)</f>
        <v>0</v>
      </c>
      <c r="H13" s="33">
        <f>ROUND(E13-G13,2)</f>
        <v>3.43</v>
      </c>
    </row>
    <row r="14" spans="1:8" x14ac:dyDescent="0.25">
      <c r="A14" s="14" t="s">
        <v>67</v>
      </c>
      <c r="B14" s="14" t="s">
        <v>26</v>
      </c>
      <c r="C14" s="15">
        <v>4</v>
      </c>
      <c r="D14" s="14">
        <v>2.3125</v>
      </c>
      <c r="E14" s="33">
        <f>ROUND(C14*D14,2)</f>
        <v>9.25</v>
      </c>
      <c r="F14" s="16">
        <v>0</v>
      </c>
      <c r="G14" s="33">
        <f>ROUND(E14*F14,2)</f>
        <v>0</v>
      </c>
      <c r="H14" s="33">
        <f>ROUND(E14-G14,2)</f>
        <v>9.25</v>
      </c>
    </row>
    <row r="15" spans="1:8" x14ac:dyDescent="0.25">
      <c r="A15" s="14" t="s">
        <v>68</v>
      </c>
      <c r="B15" s="14" t="s">
        <v>26</v>
      </c>
      <c r="C15" s="15">
        <v>10.210000000000001</v>
      </c>
      <c r="D15" s="14">
        <v>0.5</v>
      </c>
      <c r="E15" s="33">
        <f>ROUND(C15*D15,2)</f>
        <v>5.1100000000000003</v>
      </c>
      <c r="F15" s="16">
        <v>0</v>
      </c>
      <c r="G15" s="33">
        <f>ROUND(E15*F15,2)</f>
        <v>0</v>
      </c>
      <c r="H15" s="33">
        <f>ROUND(E15-G15,2)</f>
        <v>5.1100000000000003</v>
      </c>
    </row>
    <row r="16" spans="1:8" x14ac:dyDescent="0.25">
      <c r="A16" s="13" t="s">
        <v>69</v>
      </c>
      <c r="C16" s="33"/>
      <c r="E16" s="33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1000</v>
      </c>
      <c r="E17" s="33">
        <f>ROUND(C17*D17,2)</f>
        <v>110</v>
      </c>
      <c r="F17" s="16">
        <v>0</v>
      </c>
      <c r="G17" s="33">
        <f>ROUND(E17*F17,2)</f>
        <v>0</v>
      </c>
      <c r="H17" s="33">
        <f>ROUND(E17-G17,2)</f>
        <v>110</v>
      </c>
    </row>
    <row r="18" spans="1:8" x14ac:dyDescent="0.25">
      <c r="A18" s="13" t="s">
        <v>20</v>
      </c>
      <c r="C18" s="33"/>
      <c r="E18" s="33"/>
    </row>
    <row r="19" spans="1:8" x14ac:dyDescent="0.25">
      <c r="A19" s="14" t="s">
        <v>22</v>
      </c>
      <c r="B19" s="14" t="s">
        <v>21</v>
      </c>
      <c r="C19" s="15">
        <v>22.11</v>
      </c>
      <c r="D19" s="14">
        <v>1.5</v>
      </c>
      <c r="E19" s="33">
        <f>ROUND(C19*D19,2)</f>
        <v>33.17</v>
      </c>
      <c r="F19" s="16">
        <v>0</v>
      </c>
      <c r="G19" s="33">
        <f>ROUND(E19*F19,2)</f>
        <v>0</v>
      </c>
      <c r="H19" s="33">
        <f>ROUND(E19-G19,2)</f>
        <v>33.17</v>
      </c>
    </row>
    <row r="20" spans="1:8" x14ac:dyDescent="0.25">
      <c r="A20" s="14" t="s">
        <v>103</v>
      </c>
      <c r="B20" s="14" t="s">
        <v>19</v>
      </c>
      <c r="C20" s="15">
        <v>1.34</v>
      </c>
      <c r="D20" s="14">
        <v>28.933199999999999</v>
      </c>
      <c r="E20" s="33">
        <f>ROUND(C20*D20,2)</f>
        <v>38.770000000000003</v>
      </c>
      <c r="F20" s="16">
        <v>0</v>
      </c>
      <c r="G20" s="33">
        <f>ROUND(E20*F20,2)</f>
        <v>0</v>
      </c>
      <c r="H20" s="33">
        <f>ROUND(E20-G20,2)</f>
        <v>38.770000000000003</v>
      </c>
    </row>
    <row r="21" spans="1:8" x14ac:dyDescent="0.25">
      <c r="A21" s="13" t="s">
        <v>23</v>
      </c>
      <c r="C21" s="33"/>
      <c r="E21" s="33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3">
        <f>ROUND(C22*D22,2)</f>
        <v>20</v>
      </c>
      <c r="F22" s="16">
        <v>0</v>
      </c>
      <c r="G22" s="33">
        <f>ROUND(E22*F22,2)</f>
        <v>0</v>
      </c>
      <c r="H22" s="33">
        <f>ROUND(E22-G22,2)</f>
        <v>20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59</v>
      </c>
      <c r="B24" s="14" t="s">
        <v>26</v>
      </c>
      <c r="C24" s="15">
        <v>10.73</v>
      </c>
      <c r="D24" s="14">
        <v>0.5</v>
      </c>
      <c r="E24" s="33">
        <f t="shared" ref="E24:E29" si="0">ROUND(C24*D24,2)</f>
        <v>5.37</v>
      </c>
      <c r="F24" s="16">
        <v>0</v>
      </c>
      <c r="G24" s="33">
        <f t="shared" ref="G24:G29" si="1">ROUND(E24*F24,2)</f>
        <v>0</v>
      </c>
      <c r="H24" s="33">
        <f t="shared" ref="H24:H29" si="2">ROUND(E24-G24,2)</f>
        <v>5.37</v>
      </c>
    </row>
    <row r="25" spans="1:8" x14ac:dyDescent="0.25">
      <c r="A25" s="14" t="s">
        <v>25</v>
      </c>
      <c r="B25" s="14" t="s">
        <v>18</v>
      </c>
      <c r="C25" s="15">
        <v>0.13</v>
      </c>
      <c r="D25" s="14">
        <v>32</v>
      </c>
      <c r="E25" s="33">
        <f t="shared" si="0"/>
        <v>4.16</v>
      </c>
      <c r="F25" s="16">
        <v>0</v>
      </c>
      <c r="G25" s="33">
        <f t="shared" si="1"/>
        <v>0</v>
      </c>
      <c r="H25" s="33">
        <f t="shared" si="2"/>
        <v>4.16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3">
        <f t="shared" si="0"/>
        <v>9.1199999999999992</v>
      </c>
      <c r="F26" s="16">
        <v>0</v>
      </c>
      <c r="G26" s="33">
        <f t="shared" si="1"/>
        <v>0</v>
      </c>
      <c r="H26" s="33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6.01</v>
      </c>
      <c r="D27" s="14">
        <v>2</v>
      </c>
      <c r="E27" s="33">
        <f t="shared" si="0"/>
        <v>12.02</v>
      </c>
      <c r="F27" s="16">
        <v>0</v>
      </c>
      <c r="G27" s="33">
        <f t="shared" si="1"/>
        <v>0</v>
      </c>
      <c r="H27" s="33">
        <f t="shared" si="2"/>
        <v>12.02</v>
      </c>
    </row>
    <row r="28" spans="1:8" x14ac:dyDescent="0.25">
      <c r="A28" s="14" t="s">
        <v>74</v>
      </c>
      <c r="B28" s="14" t="s">
        <v>26</v>
      </c>
      <c r="C28" s="15">
        <v>13.33</v>
      </c>
      <c r="D28" s="14">
        <v>1</v>
      </c>
      <c r="E28" s="33">
        <f t="shared" si="0"/>
        <v>13.33</v>
      </c>
      <c r="F28" s="16">
        <v>0</v>
      </c>
      <c r="G28" s="33">
        <f t="shared" si="1"/>
        <v>0</v>
      </c>
      <c r="H28" s="33">
        <f t="shared" si="2"/>
        <v>13.33</v>
      </c>
    </row>
    <row r="29" spans="1:8" x14ac:dyDescent="0.25">
      <c r="A29" s="14" t="s">
        <v>107</v>
      </c>
      <c r="B29" s="14" t="s">
        <v>18</v>
      </c>
      <c r="C29" s="15">
        <v>0.44</v>
      </c>
      <c r="D29" s="14">
        <v>58</v>
      </c>
      <c r="E29" s="33">
        <f t="shared" si="0"/>
        <v>25.52</v>
      </c>
      <c r="F29" s="16">
        <v>0</v>
      </c>
      <c r="G29" s="33">
        <f t="shared" si="1"/>
        <v>0</v>
      </c>
      <c r="H29" s="33">
        <f t="shared" si="2"/>
        <v>25.52</v>
      </c>
    </row>
    <row r="30" spans="1:8" x14ac:dyDescent="0.25">
      <c r="A30" s="13" t="s">
        <v>27</v>
      </c>
      <c r="C30" s="33"/>
      <c r="E30" s="33"/>
    </row>
    <row r="31" spans="1:8" x14ac:dyDescent="0.25">
      <c r="A31" s="14" t="s">
        <v>78</v>
      </c>
      <c r="B31" s="14" t="s">
        <v>29</v>
      </c>
      <c r="C31" s="15">
        <v>6.94</v>
      </c>
      <c r="D31" s="14">
        <v>1.75</v>
      </c>
      <c r="E31" s="33">
        <f>ROUND(C31*D31,2)</f>
        <v>12.15</v>
      </c>
      <c r="F31" s="16">
        <v>0</v>
      </c>
      <c r="G31" s="33">
        <f>ROUND(E31*F31,2)</f>
        <v>0</v>
      </c>
      <c r="H31" s="33">
        <f>ROUND(E31-G31,2)</f>
        <v>12.15</v>
      </c>
    </row>
    <row r="32" spans="1:8" x14ac:dyDescent="0.25">
      <c r="A32" s="14" t="s">
        <v>109</v>
      </c>
      <c r="B32" s="14" t="s">
        <v>18</v>
      </c>
      <c r="C32" s="15">
        <v>1.1599999999999999</v>
      </c>
      <c r="D32" s="14">
        <v>3.2</v>
      </c>
      <c r="E32" s="33">
        <f>ROUND(C32*D32,2)</f>
        <v>3.71</v>
      </c>
      <c r="F32" s="16">
        <v>0</v>
      </c>
      <c r="G32" s="33">
        <f>ROUND(E32*F32,2)</f>
        <v>0</v>
      </c>
      <c r="H32" s="33">
        <f>ROUND(E32-G32,2)</f>
        <v>3.71</v>
      </c>
    </row>
    <row r="33" spans="1:8" x14ac:dyDescent="0.25">
      <c r="A33" s="14" t="s">
        <v>79</v>
      </c>
      <c r="B33" s="14" t="s">
        <v>18</v>
      </c>
      <c r="C33" s="15">
        <v>5.08</v>
      </c>
      <c r="D33" s="14">
        <v>2</v>
      </c>
      <c r="E33" s="33">
        <f>ROUND(C33*D33,2)</f>
        <v>10.16</v>
      </c>
      <c r="F33" s="16">
        <v>0</v>
      </c>
      <c r="G33" s="33">
        <f>ROUND(E33*F33,2)</f>
        <v>0</v>
      </c>
      <c r="H33" s="33">
        <f>ROUND(E33-G33,2)</f>
        <v>10.16</v>
      </c>
    </row>
    <row r="34" spans="1:8" x14ac:dyDescent="0.25">
      <c r="A34" s="14" t="s">
        <v>114</v>
      </c>
      <c r="B34" s="14" t="s">
        <v>48</v>
      </c>
      <c r="C34" s="15">
        <v>15</v>
      </c>
      <c r="D34" s="14">
        <v>1</v>
      </c>
      <c r="E34" s="33">
        <f>ROUND(C34*D34,2)</f>
        <v>15</v>
      </c>
      <c r="F34" s="16">
        <v>0</v>
      </c>
      <c r="G34" s="33">
        <f>ROUND(E34*F34,2)</f>
        <v>0</v>
      </c>
      <c r="H34" s="33">
        <f>ROUND(E34-G34,2)</f>
        <v>15</v>
      </c>
    </row>
    <row r="35" spans="1:8" x14ac:dyDescent="0.25">
      <c r="A35" s="13" t="s">
        <v>33</v>
      </c>
      <c r="C35" s="33"/>
      <c r="E35" s="33"/>
    </row>
    <row r="36" spans="1:8" x14ac:dyDescent="0.25">
      <c r="A36" s="14" t="s">
        <v>116</v>
      </c>
      <c r="B36" s="14" t="s">
        <v>60</v>
      </c>
      <c r="C36" s="15">
        <v>2.58</v>
      </c>
      <c r="D36" s="14">
        <v>45</v>
      </c>
      <c r="E36" s="33">
        <f>ROUND(C36*D36,2)</f>
        <v>116.1</v>
      </c>
      <c r="F36" s="16">
        <v>0</v>
      </c>
      <c r="G36" s="33">
        <f>ROUND(E36*F36,2)</f>
        <v>0</v>
      </c>
      <c r="H36" s="33">
        <f>ROUND(E36-G36,2)</f>
        <v>116.1</v>
      </c>
    </row>
    <row r="37" spans="1:8" x14ac:dyDescent="0.25">
      <c r="A37" s="13" t="s">
        <v>85</v>
      </c>
      <c r="C37" s="33"/>
      <c r="E37" s="33"/>
    </row>
    <row r="38" spans="1:8" x14ac:dyDescent="0.25">
      <c r="A38" s="14" t="s">
        <v>86</v>
      </c>
      <c r="B38" s="14" t="s">
        <v>18</v>
      </c>
      <c r="C38" s="15">
        <v>0.06</v>
      </c>
      <c r="D38" s="14">
        <v>32</v>
      </c>
      <c r="E38" s="33">
        <f>ROUND(C38*D38,2)</f>
        <v>1.92</v>
      </c>
      <c r="F38" s="16">
        <v>0</v>
      </c>
      <c r="G38" s="33">
        <f>ROUND(E38*F38,2)</f>
        <v>0</v>
      </c>
      <c r="H38" s="33">
        <f>ROUND(E38-G38,2)</f>
        <v>1.92</v>
      </c>
    </row>
    <row r="39" spans="1:8" x14ac:dyDescent="0.25">
      <c r="A39" s="13" t="s">
        <v>117</v>
      </c>
      <c r="C39" s="33"/>
      <c r="E39" s="33"/>
    </row>
    <row r="40" spans="1:8" x14ac:dyDescent="0.25">
      <c r="A40" s="14" t="s">
        <v>118</v>
      </c>
      <c r="B40" s="14" t="s">
        <v>26</v>
      </c>
      <c r="C40" s="15">
        <v>3.3</v>
      </c>
      <c r="D40" s="14">
        <v>0.4</v>
      </c>
      <c r="E40" s="33">
        <f>ROUND(C40*D40,2)</f>
        <v>1.32</v>
      </c>
      <c r="F40" s="16">
        <v>0</v>
      </c>
      <c r="G40" s="33">
        <f>ROUND(E40*F40,2)</f>
        <v>0</v>
      </c>
      <c r="H40" s="33">
        <f>ROUND(E40-G40,2)</f>
        <v>1.32</v>
      </c>
    </row>
    <row r="41" spans="1:8" x14ac:dyDescent="0.25">
      <c r="A41" s="13" t="s">
        <v>61</v>
      </c>
      <c r="C41" s="33"/>
      <c r="E41" s="33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3">
        <f>ROUND(C42*D42,2)</f>
        <v>7.5</v>
      </c>
      <c r="F42" s="16">
        <v>0</v>
      </c>
      <c r="G42" s="33">
        <f>ROUND(E42*F42,2)</f>
        <v>0</v>
      </c>
      <c r="H42" s="33">
        <f>ROUND(E42-G42,2)</f>
        <v>7.5</v>
      </c>
    </row>
    <row r="43" spans="1:8" x14ac:dyDescent="0.25">
      <c r="A43" s="13" t="s">
        <v>87</v>
      </c>
      <c r="C43" s="33"/>
      <c r="E43" s="33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3">
        <f>ROUND(C44*D44,2)</f>
        <v>1</v>
      </c>
      <c r="F44" s="16">
        <v>0</v>
      </c>
      <c r="G44" s="33">
        <f>ROUND(E44*F44,2)</f>
        <v>0</v>
      </c>
      <c r="H44" s="33">
        <f>ROUND(E44-G44,2)</f>
        <v>1</v>
      </c>
    </row>
    <row r="45" spans="1:8" x14ac:dyDescent="0.25">
      <c r="A45" s="13" t="s">
        <v>34</v>
      </c>
      <c r="C45" s="33"/>
      <c r="E45" s="33"/>
    </row>
    <row r="46" spans="1:8" x14ac:dyDescent="0.25">
      <c r="A46" s="14" t="s">
        <v>35</v>
      </c>
      <c r="B46" s="14" t="s">
        <v>36</v>
      </c>
      <c r="C46" s="15">
        <v>47.45</v>
      </c>
      <c r="D46" s="14">
        <v>0.66600000000000004</v>
      </c>
      <c r="E46" s="33">
        <f>ROUND(C46*D46,2)</f>
        <v>31.6</v>
      </c>
      <c r="F46" s="16">
        <v>0</v>
      </c>
      <c r="G46" s="33">
        <f>ROUND(E46*F46,2)</f>
        <v>0</v>
      </c>
      <c r="H46" s="33">
        <f>ROUND(E46-G46,2)</f>
        <v>31.6</v>
      </c>
    </row>
    <row r="47" spans="1:8" x14ac:dyDescent="0.25">
      <c r="A47" s="13" t="s">
        <v>119</v>
      </c>
      <c r="C47" s="33"/>
      <c r="E47" s="33"/>
    </row>
    <row r="48" spans="1:8" x14ac:dyDescent="0.25">
      <c r="A48" s="14" t="s">
        <v>120</v>
      </c>
      <c r="B48" s="14" t="s">
        <v>48</v>
      </c>
      <c r="C48" s="15">
        <v>8</v>
      </c>
      <c r="D48" s="14">
        <v>1</v>
      </c>
      <c r="E48" s="33">
        <f>ROUND(C48*D48,2)</f>
        <v>8</v>
      </c>
      <c r="F48" s="16">
        <v>0</v>
      </c>
      <c r="G48" s="33">
        <f>ROUND(E48*F48,2)</f>
        <v>0</v>
      </c>
      <c r="H48" s="33">
        <f>ROUND(E48-G48,2)</f>
        <v>8</v>
      </c>
    </row>
    <row r="49" spans="1:8" x14ac:dyDescent="0.25">
      <c r="A49" s="13" t="s">
        <v>121</v>
      </c>
      <c r="C49" s="33"/>
      <c r="E49" s="33"/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  <c r="C51" s="33"/>
      <c r="E51" s="33"/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0.92889999999999995</v>
      </c>
      <c r="E52" s="33">
        <f>ROUND(C52*D52,2)</f>
        <v>13.64</v>
      </c>
      <c r="F52" s="16">
        <v>0</v>
      </c>
      <c r="G52" s="33">
        <f>ROUND(E52*F52,2)</f>
        <v>0</v>
      </c>
      <c r="H52" s="33">
        <f>ROUND(E52-G52,2)</f>
        <v>13.64</v>
      </c>
    </row>
    <row r="53" spans="1:8" x14ac:dyDescent="0.25">
      <c r="A53" s="14" t="s">
        <v>91</v>
      </c>
      <c r="B53" s="14" t="s">
        <v>39</v>
      </c>
      <c r="C53" s="15">
        <v>14.68</v>
      </c>
      <c r="D53" s="14">
        <v>0.32219999999999999</v>
      </c>
      <c r="E53" s="33">
        <f>ROUND(C53*D53,2)</f>
        <v>4.7300000000000004</v>
      </c>
      <c r="F53" s="16">
        <v>0</v>
      </c>
      <c r="G53" s="33">
        <f>ROUND(E53*F53,2)</f>
        <v>0</v>
      </c>
      <c r="H53" s="33">
        <f>ROUND(E53-G53,2)</f>
        <v>4.7300000000000004</v>
      </c>
    </row>
    <row r="54" spans="1:8" x14ac:dyDescent="0.25">
      <c r="A54" s="13" t="s">
        <v>43</v>
      </c>
      <c r="C54" s="33"/>
      <c r="E54" s="33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0.3579</v>
      </c>
      <c r="E55" s="33">
        <f>ROUND(C55*D55,2)</f>
        <v>3.24</v>
      </c>
      <c r="F55" s="16">
        <v>0</v>
      </c>
      <c r="G55" s="33">
        <f>ROUND(E55*F55,2)</f>
        <v>0</v>
      </c>
      <c r="H55" s="33">
        <f>ROUND(E55-G55,2)</f>
        <v>3.24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3">
        <f>ROUND(C56*D56,2)</f>
        <v>2.2400000000000002</v>
      </c>
      <c r="F56" s="16">
        <v>0</v>
      </c>
      <c r="G56" s="33">
        <f>ROUND(E56*F56,2)</f>
        <v>0</v>
      </c>
      <c r="H56" s="33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14.7</v>
      </c>
      <c r="D57" s="14">
        <v>1.0007999999999999</v>
      </c>
      <c r="E57" s="33">
        <f>ROUND(C57*D57,2)</f>
        <v>14.71</v>
      </c>
      <c r="F57" s="16">
        <v>0</v>
      </c>
      <c r="G57" s="33">
        <f>ROUND(E57*F57,2)</f>
        <v>0</v>
      </c>
      <c r="H57" s="33">
        <f>ROUND(E57-G57,2)</f>
        <v>14.71</v>
      </c>
    </row>
    <row r="58" spans="1:8" x14ac:dyDescent="0.25">
      <c r="A58" s="13" t="s">
        <v>45</v>
      </c>
      <c r="C58" s="33"/>
      <c r="E58" s="33"/>
    </row>
    <row r="59" spans="1:8" x14ac:dyDescent="0.25">
      <c r="A59" s="14" t="s">
        <v>38</v>
      </c>
      <c r="B59" s="14" t="s">
        <v>19</v>
      </c>
      <c r="C59" s="15">
        <v>1.53</v>
      </c>
      <c r="D59" s="14">
        <v>10.7575</v>
      </c>
      <c r="E59" s="33">
        <f>ROUND(C59*D59,2)</f>
        <v>16.46</v>
      </c>
      <c r="F59" s="16">
        <v>0</v>
      </c>
      <c r="G59" s="33">
        <f>ROUND(E59*F59,2)</f>
        <v>0</v>
      </c>
      <c r="H59" s="33">
        <f>ROUND(E59-G59,2)</f>
        <v>16.46</v>
      </c>
    </row>
    <row r="60" spans="1:8" x14ac:dyDescent="0.25">
      <c r="A60" s="14" t="s">
        <v>91</v>
      </c>
      <c r="B60" s="14" t="s">
        <v>19</v>
      </c>
      <c r="C60" s="15">
        <v>1.53</v>
      </c>
      <c r="D60" s="14">
        <v>4.4973000000000001</v>
      </c>
      <c r="E60" s="33">
        <f>ROUND(C60*D60,2)</f>
        <v>6.88</v>
      </c>
      <c r="F60" s="16">
        <v>0</v>
      </c>
      <c r="G60" s="33">
        <f>ROUND(E60*F60,2)</f>
        <v>0</v>
      </c>
      <c r="H60" s="33">
        <f>ROUND(E60-G60,2)</f>
        <v>6.88</v>
      </c>
    </row>
    <row r="61" spans="1:8" x14ac:dyDescent="0.25">
      <c r="A61" s="13" t="s">
        <v>47</v>
      </c>
      <c r="C61" s="33"/>
      <c r="E61" s="33"/>
    </row>
    <row r="62" spans="1:8" x14ac:dyDescent="0.25">
      <c r="A62" s="14" t="s">
        <v>42</v>
      </c>
      <c r="B62" s="14" t="s">
        <v>48</v>
      </c>
      <c r="C62" s="15">
        <v>11.1</v>
      </c>
      <c r="D62" s="14">
        <v>1</v>
      </c>
      <c r="E62" s="33">
        <f>ROUND(C62*D62,2)</f>
        <v>11.1</v>
      </c>
      <c r="F62" s="16">
        <v>0</v>
      </c>
      <c r="G62" s="33">
        <f>ROUND(E62*F62,2)</f>
        <v>0</v>
      </c>
      <c r="H62" s="33">
        <f t="shared" ref="H62:H67" si="3">ROUND(E62-G62,2)</f>
        <v>11.1</v>
      </c>
    </row>
    <row r="63" spans="1:8" x14ac:dyDescent="0.25">
      <c r="A63" s="14" t="s">
        <v>38</v>
      </c>
      <c r="B63" s="14" t="s">
        <v>48</v>
      </c>
      <c r="C63" s="15">
        <v>6.76</v>
      </c>
      <c r="D63" s="14">
        <v>1</v>
      </c>
      <c r="E63" s="33">
        <f>ROUND(C63*D63,2)</f>
        <v>6.76</v>
      </c>
      <c r="F63" s="16">
        <v>0</v>
      </c>
      <c r="G63" s="33">
        <f>ROUND(E63*F63,2)</f>
        <v>0</v>
      </c>
      <c r="H63" s="33">
        <f t="shared" si="3"/>
        <v>6.76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3">
        <f>ROUND(C64*D64,2)</f>
        <v>14.22</v>
      </c>
      <c r="F64" s="16">
        <v>0</v>
      </c>
      <c r="G64" s="33">
        <f>ROUND(E64*F64,2)</f>
        <v>0</v>
      </c>
      <c r="H64" s="33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10.31</v>
      </c>
      <c r="D65" s="9">
        <v>1</v>
      </c>
      <c r="E65" s="29">
        <f>ROUND(C65*D65,2)</f>
        <v>10.31</v>
      </c>
      <c r="F65" s="11">
        <v>0</v>
      </c>
      <c r="G65" s="29">
        <f>ROUND(E65*F65,2)</f>
        <v>0</v>
      </c>
      <c r="H65" s="29">
        <f t="shared" si="3"/>
        <v>10.31</v>
      </c>
    </row>
    <row r="66" spans="1:8" x14ac:dyDescent="0.25">
      <c r="A66" s="7" t="s">
        <v>50</v>
      </c>
      <c r="C66" s="33"/>
      <c r="E66" s="33">
        <f>SUM(E13:E65)</f>
        <v>605.33000000000015</v>
      </c>
      <c r="G66" s="12">
        <f>SUM(G13:G65)</f>
        <v>0</v>
      </c>
      <c r="H66" s="12">
        <f t="shared" si="3"/>
        <v>605.33000000000004</v>
      </c>
    </row>
    <row r="67" spans="1:8" x14ac:dyDescent="0.25">
      <c r="A67" s="7" t="s">
        <v>51</v>
      </c>
      <c r="C67" s="33"/>
      <c r="E67" s="33">
        <f>+E9-E66</f>
        <v>599.66999999999985</v>
      </c>
      <c r="G67" s="12">
        <f>+G9-G66</f>
        <v>0</v>
      </c>
      <c r="H67" s="12">
        <f t="shared" si="3"/>
        <v>599.66999999999996</v>
      </c>
    </row>
    <row r="68" spans="1:8" x14ac:dyDescent="0.25">
      <c r="A68" t="s">
        <v>12</v>
      </c>
      <c r="C68" s="33"/>
      <c r="E68" s="33"/>
    </row>
    <row r="69" spans="1:8" x14ac:dyDescent="0.25">
      <c r="A69" s="7" t="s">
        <v>52</v>
      </c>
      <c r="C69" s="33"/>
      <c r="E69" s="33"/>
    </row>
    <row r="70" spans="1:8" x14ac:dyDescent="0.25">
      <c r="A70" s="14" t="s">
        <v>42</v>
      </c>
      <c r="B70" s="14" t="s">
        <v>48</v>
      </c>
      <c r="C70" s="15">
        <v>16.32</v>
      </c>
      <c r="D70" s="14">
        <v>1</v>
      </c>
      <c r="E70" s="33">
        <f>ROUND(C70*D70,2)</f>
        <v>16.32</v>
      </c>
      <c r="F70" s="16">
        <v>0</v>
      </c>
      <c r="G70" s="33">
        <f>ROUND(E70*F70,2)</f>
        <v>0</v>
      </c>
      <c r="H70" s="33">
        <f t="shared" ref="H70:H75" si="4">ROUND(E70-G70,2)</f>
        <v>16.32</v>
      </c>
    </row>
    <row r="71" spans="1:8" x14ac:dyDescent="0.25">
      <c r="A71" s="14" t="s">
        <v>38</v>
      </c>
      <c r="B71" s="14" t="s">
        <v>48</v>
      </c>
      <c r="C71" s="15">
        <v>41.23</v>
      </c>
      <c r="D71" s="14">
        <v>1</v>
      </c>
      <c r="E71" s="33">
        <f>ROUND(C71*D71,2)</f>
        <v>41.23</v>
      </c>
      <c r="F71" s="16">
        <v>0</v>
      </c>
      <c r="G71" s="33">
        <f>ROUND(E71*F71,2)</f>
        <v>0</v>
      </c>
      <c r="H71" s="33">
        <f t="shared" si="4"/>
        <v>41.23</v>
      </c>
    </row>
    <row r="72" spans="1:8" x14ac:dyDescent="0.25">
      <c r="A72" s="9" t="s">
        <v>91</v>
      </c>
      <c r="B72" s="9" t="s">
        <v>48</v>
      </c>
      <c r="C72" s="10">
        <v>58.97</v>
      </c>
      <c r="D72" s="9">
        <v>1</v>
      </c>
      <c r="E72" s="29">
        <f>ROUND(C72*D72,2)</f>
        <v>58.97</v>
      </c>
      <c r="F72" s="11">
        <v>0</v>
      </c>
      <c r="G72" s="29">
        <f>ROUND(E72*F72,2)</f>
        <v>0</v>
      </c>
      <c r="H72" s="29">
        <f t="shared" si="4"/>
        <v>58.97</v>
      </c>
    </row>
    <row r="73" spans="1:8" x14ac:dyDescent="0.25">
      <c r="A73" s="7" t="s">
        <v>53</v>
      </c>
      <c r="C73" s="33"/>
      <c r="E73" s="33">
        <f>SUM(E70:E72)</f>
        <v>116.52</v>
      </c>
      <c r="G73" s="12">
        <f>SUM(G70:G72)</f>
        <v>0</v>
      </c>
      <c r="H73" s="12">
        <f t="shared" si="4"/>
        <v>116.52</v>
      </c>
    </row>
    <row r="74" spans="1:8" x14ac:dyDescent="0.25">
      <c r="A74" s="7" t="s">
        <v>54</v>
      </c>
      <c r="C74" s="33"/>
      <c r="E74" s="33">
        <f>+E66+E73</f>
        <v>721.85000000000014</v>
      </c>
      <c r="G74" s="12">
        <f>+G66+G73</f>
        <v>0</v>
      </c>
      <c r="H74" s="12">
        <f t="shared" si="4"/>
        <v>721.85</v>
      </c>
    </row>
    <row r="75" spans="1:8" x14ac:dyDescent="0.25">
      <c r="A75" s="7" t="s">
        <v>55</v>
      </c>
      <c r="C75" s="33"/>
      <c r="E75" s="33">
        <f>+E9-E74</f>
        <v>483.14999999999986</v>
      </c>
      <c r="G75" s="12">
        <f>+G9-G74</f>
        <v>0</v>
      </c>
      <c r="H75" s="12">
        <f t="shared" si="4"/>
        <v>483.15</v>
      </c>
    </row>
    <row r="76" spans="1:8" x14ac:dyDescent="0.25">
      <c r="A76" t="s">
        <v>123</v>
      </c>
      <c r="C76" s="33"/>
      <c r="E76" s="33"/>
    </row>
    <row r="77" spans="1:8" x14ac:dyDescent="0.25">
      <c r="A77" t="s">
        <v>372</v>
      </c>
      <c r="C77" s="33"/>
      <c r="E77" s="33"/>
    </row>
    <row r="78" spans="1:8" x14ac:dyDescent="0.25">
      <c r="C78" s="33"/>
      <c r="E78" s="33"/>
    </row>
    <row r="79" spans="1:8" x14ac:dyDescent="0.25">
      <c r="A79" s="7" t="s">
        <v>124</v>
      </c>
      <c r="C79" s="33"/>
      <c r="E79" s="33"/>
    </row>
    <row r="80" spans="1:8" x14ac:dyDescent="0.25">
      <c r="A80" s="7" t="s">
        <v>125</v>
      </c>
      <c r="C80" s="33"/>
      <c r="E80" s="33"/>
    </row>
    <row r="81" spans="3:5" x14ac:dyDescent="0.25">
      <c r="C81" s="33"/>
      <c r="E81" s="33"/>
    </row>
    <row r="99" spans="1:19" x14ac:dyDescent="0.25">
      <c r="A99" s="7" t="s">
        <v>50</v>
      </c>
      <c r="E99" s="37">
        <f>VLOOKUP(A99,$A$1:$H$98,5,FALSE)</f>
        <v>605.33000000000015</v>
      </c>
    </row>
    <row r="100" spans="1:19" x14ac:dyDescent="0.25">
      <c r="A100" s="7" t="s">
        <v>333</v>
      </c>
      <c r="E100" s="37">
        <f>VLOOKUP(A100,$A$1:$H$98,5,FALSE)</f>
        <v>116.52</v>
      </c>
    </row>
    <row r="101" spans="1:19" x14ac:dyDescent="0.25">
      <c r="A101" s="7" t="s">
        <v>334</v>
      </c>
      <c r="E101" s="37">
        <f t="shared" ref="E101:E102" si="5">VLOOKUP(A101,$A$1:$H$98,5,FALSE)</f>
        <v>721.85000000000014</v>
      </c>
    </row>
    <row r="102" spans="1:19" x14ac:dyDescent="0.25">
      <c r="A102" s="7" t="s">
        <v>55</v>
      </c>
      <c r="E102" s="37">
        <f t="shared" si="5"/>
        <v>483.14999999999986</v>
      </c>
    </row>
    <row r="103" spans="1:19" x14ac:dyDescent="0.25">
      <c r="A103" s="42" t="s">
        <v>295</v>
      </c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483.14999999999986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I105">
        <f>H105+Calculator!$B$15</f>
        <v>520</v>
      </c>
      <c r="K105" s="37">
        <f>E102</f>
        <v>483.14999999999986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I112" dt2D="1" dtr="1" r1="D8" r2="D7"/>
        <v>213.29999999999984</v>
      </c>
      <c r="C106" s="12">
        <v>214.79999999999984</v>
      </c>
      <c r="D106" s="12">
        <v>216.29999999999984</v>
      </c>
      <c r="E106" s="12">
        <v>217.79999999999984</v>
      </c>
      <c r="F106" s="12">
        <v>219.29999999999984</v>
      </c>
      <c r="G106" s="12">
        <v>220.79999999999984</v>
      </c>
      <c r="H106" s="12">
        <v>222.29999999999984</v>
      </c>
      <c r="I106" s="12">
        <v>223.79999999999984</v>
      </c>
      <c r="K106">
        <f>K107-Calculator!$B$27</f>
        <v>45</v>
      </c>
      <c r="L106" s="12">
        <f t="dataTable" ref="L106:R112" dt2D="1" dtr="1" r1="D8" r2="D7" ca="1"/>
        <v>-585.30000000000007</v>
      </c>
      <c r="M106" s="12">
        <v>-583.80000000000007</v>
      </c>
      <c r="N106" s="12">
        <v>-582.30000000000007</v>
      </c>
      <c r="O106" s="12">
        <v>-580.80000000000007</v>
      </c>
      <c r="P106" s="12">
        <v>-579.30000000000007</v>
      </c>
      <c r="Q106" s="12">
        <v>-577.80000000000007</v>
      </c>
      <c r="R106" s="12">
        <v>-576.30000000000007</v>
      </c>
      <c r="S106" s="12"/>
    </row>
    <row r="107" spans="1:19" x14ac:dyDescent="0.25">
      <c r="A107">
        <f>A108-Calculator!$B$15</f>
        <v>990</v>
      </c>
      <c r="B107" s="12">
        <v>216.74999999999989</v>
      </c>
      <c r="C107" s="12">
        <v>218.24999999999989</v>
      </c>
      <c r="D107" s="12">
        <v>219.74999999999989</v>
      </c>
      <c r="E107" s="12">
        <v>221.24999999999989</v>
      </c>
      <c r="F107" s="12">
        <v>222.74999999999989</v>
      </c>
      <c r="G107" s="12">
        <v>224.24999999999989</v>
      </c>
      <c r="H107" s="12">
        <v>225.74999999999989</v>
      </c>
      <c r="I107" s="12">
        <v>227.24999999999989</v>
      </c>
      <c r="K107">
        <f>K108-Calculator!$B$27</f>
        <v>50</v>
      </c>
      <c r="L107" s="12">
        <v>-581.85</v>
      </c>
      <c r="M107" s="12">
        <v>-580.35</v>
      </c>
      <c r="N107" s="12">
        <v>-578.85</v>
      </c>
      <c r="O107" s="12">
        <v>-577.35</v>
      </c>
      <c r="P107" s="12">
        <v>-575.85</v>
      </c>
      <c r="Q107" s="12">
        <v>-574.35</v>
      </c>
      <c r="R107" s="12">
        <v>-572.85</v>
      </c>
      <c r="S107" s="12"/>
    </row>
    <row r="108" spans="1:19" x14ac:dyDescent="0.25">
      <c r="A108">
        <f>A109-Calculator!$B$15</f>
        <v>995</v>
      </c>
      <c r="B108" s="12">
        <v>220.19999999999982</v>
      </c>
      <c r="C108" s="12">
        <v>221.69999999999982</v>
      </c>
      <c r="D108" s="12">
        <v>223.19999999999982</v>
      </c>
      <c r="E108" s="12">
        <v>224.69999999999982</v>
      </c>
      <c r="F108" s="12">
        <v>226.19999999999982</v>
      </c>
      <c r="G108" s="12">
        <v>227.69999999999982</v>
      </c>
      <c r="H108" s="12">
        <v>229.19999999999982</v>
      </c>
      <c r="I108" s="12">
        <v>230.69999999999982</v>
      </c>
      <c r="K108">
        <f>K109-Calculator!$B$27</f>
        <v>55</v>
      </c>
      <c r="L108" s="12">
        <v>-578.40000000000009</v>
      </c>
      <c r="M108" s="12">
        <v>-576.90000000000009</v>
      </c>
      <c r="N108" s="12">
        <v>-575.40000000000009</v>
      </c>
      <c r="O108" s="12">
        <v>-573.90000000000009</v>
      </c>
      <c r="P108" s="12">
        <v>-572.40000000000009</v>
      </c>
      <c r="Q108" s="12">
        <v>-570.90000000000009</v>
      </c>
      <c r="R108" s="12">
        <v>-569.40000000000009</v>
      </c>
      <c r="S108" s="12"/>
    </row>
    <row r="109" spans="1:19" x14ac:dyDescent="0.25">
      <c r="A109">
        <f>Calculator!B10</f>
        <v>1000</v>
      </c>
      <c r="B109" s="12">
        <v>223.64999999999986</v>
      </c>
      <c r="C109" s="12">
        <v>225.14999999999986</v>
      </c>
      <c r="D109" s="12">
        <v>226.64999999999986</v>
      </c>
      <c r="E109" s="12">
        <v>228.14999999999986</v>
      </c>
      <c r="F109" s="12">
        <v>229.64999999999986</v>
      </c>
      <c r="G109" s="12">
        <v>231.14999999999986</v>
      </c>
      <c r="H109" s="12">
        <v>232.64999999999986</v>
      </c>
      <c r="I109" s="12">
        <v>234.14999999999986</v>
      </c>
      <c r="K109">
        <f>Calculator!B22</f>
        <v>60</v>
      </c>
      <c r="L109" s="12">
        <v>-574.95000000000005</v>
      </c>
      <c r="M109" s="12">
        <v>-573.45000000000005</v>
      </c>
      <c r="N109" s="12">
        <v>-571.95000000000005</v>
      </c>
      <c r="O109" s="12">
        <v>-570.45000000000005</v>
      </c>
      <c r="P109" s="12">
        <v>-568.95000000000005</v>
      </c>
      <c r="Q109" s="12">
        <v>-567.45000000000005</v>
      </c>
      <c r="R109" s="12">
        <v>-565.95000000000005</v>
      </c>
      <c r="S109" s="12"/>
    </row>
    <row r="110" spans="1:19" x14ac:dyDescent="0.25">
      <c r="A110">
        <f>A109+Calculator!$B$15</f>
        <v>1005</v>
      </c>
      <c r="B110" s="12">
        <v>227.09999999999991</v>
      </c>
      <c r="C110" s="12">
        <v>228.59999999999991</v>
      </c>
      <c r="D110" s="12">
        <v>230.09999999999991</v>
      </c>
      <c r="E110" s="12">
        <v>231.59999999999991</v>
      </c>
      <c r="F110" s="12">
        <v>233.09999999999991</v>
      </c>
      <c r="G110" s="12">
        <v>234.59999999999991</v>
      </c>
      <c r="H110" s="12">
        <v>236.09999999999991</v>
      </c>
      <c r="I110" s="12">
        <v>237.59999999999991</v>
      </c>
      <c r="K110">
        <f>K109+Calculator!$B$27</f>
        <v>65</v>
      </c>
      <c r="L110" s="12">
        <v>-571.50000000000011</v>
      </c>
      <c r="M110" s="12">
        <v>-570.00000000000011</v>
      </c>
      <c r="N110" s="12">
        <v>-568.50000000000011</v>
      </c>
      <c r="O110" s="12">
        <v>-567.00000000000011</v>
      </c>
      <c r="P110" s="12">
        <v>-565.50000000000011</v>
      </c>
      <c r="Q110" s="12">
        <v>-564.00000000000011</v>
      </c>
      <c r="R110" s="12">
        <v>-562.50000000000011</v>
      </c>
      <c r="S110" s="12"/>
    </row>
    <row r="111" spans="1:19" x14ac:dyDescent="0.25">
      <c r="A111">
        <f>A110+Calculator!$B$15</f>
        <v>1010</v>
      </c>
      <c r="B111" s="12">
        <v>230.54999999999984</v>
      </c>
      <c r="C111" s="12">
        <v>232.04999999999984</v>
      </c>
      <c r="D111" s="12">
        <v>233.54999999999984</v>
      </c>
      <c r="E111" s="12">
        <v>235.04999999999984</v>
      </c>
      <c r="F111" s="12">
        <v>236.54999999999984</v>
      </c>
      <c r="G111" s="12">
        <v>238.04999999999984</v>
      </c>
      <c r="H111" s="12">
        <v>239.54999999999984</v>
      </c>
      <c r="I111" s="12">
        <v>241.04999999999984</v>
      </c>
      <c r="K111">
        <f>K110+Calculator!$B$27</f>
        <v>70</v>
      </c>
      <c r="L111" s="12">
        <v>-568.05000000000007</v>
      </c>
      <c r="M111" s="12">
        <v>-566.55000000000007</v>
      </c>
      <c r="N111" s="12">
        <v>-565.05000000000007</v>
      </c>
      <c r="O111" s="12">
        <v>-563.55000000000007</v>
      </c>
      <c r="P111" s="12">
        <v>-562.05000000000007</v>
      </c>
      <c r="Q111" s="12">
        <v>-560.55000000000007</v>
      </c>
      <c r="R111" s="12">
        <v>-559.05000000000007</v>
      </c>
      <c r="S111" s="12"/>
    </row>
    <row r="112" spans="1:19" x14ac:dyDescent="0.25">
      <c r="A112">
        <f>A111+Calculator!$B$15</f>
        <v>1015</v>
      </c>
      <c r="B112" s="12">
        <v>233.99999999999989</v>
      </c>
      <c r="C112" s="12">
        <v>235.49999999999989</v>
      </c>
      <c r="D112" s="12">
        <v>236.99999999999989</v>
      </c>
      <c r="E112" s="12">
        <v>238.49999999999989</v>
      </c>
      <c r="F112" s="12">
        <v>239.99999999999989</v>
      </c>
      <c r="G112" s="12">
        <v>241.49999999999989</v>
      </c>
      <c r="H112" s="12">
        <v>242.99999999999989</v>
      </c>
      <c r="I112" s="12">
        <v>244.49999999999989</v>
      </c>
      <c r="K112">
        <f>K111+Calculator!$B$27</f>
        <v>75</v>
      </c>
      <c r="L112" s="12">
        <v>-564.6</v>
      </c>
      <c r="M112" s="12">
        <v>-563.1</v>
      </c>
      <c r="N112" s="12">
        <v>-561.6</v>
      </c>
      <c r="O112" s="12">
        <v>-560.1</v>
      </c>
      <c r="P112" s="12">
        <v>-558.6</v>
      </c>
      <c r="Q112" s="12">
        <v>-557.1</v>
      </c>
      <c r="R112" s="12">
        <v>-555.6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213.29999999999984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-585.30000000000007</v>
      </c>
    </row>
    <row r="117" spans="1:14" x14ac:dyDescent="0.25">
      <c r="A117">
        <f t="shared" ref="A117" si="6">$A$107</f>
        <v>990</v>
      </c>
      <c r="B117">
        <f>$C$105</f>
        <v>490</v>
      </c>
      <c r="C117">
        <f t="shared" ref="C117:C122" si="7">A117+B117</f>
        <v>1480</v>
      </c>
      <c r="D117" s="12">
        <f>C107</f>
        <v>218.24999999999989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-580.35</v>
      </c>
    </row>
    <row r="118" spans="1:14" x14ac:dyDescent="0.25">
      <c r="A118">
        <f t="shared" ref="A118" si="11">$A$108</f>
        <v>995</v>
      </c>
      <c r="B118">
        <f>$D$105</f>
        <v>495</v>
      </c>
      <c r="C118">
        <f t="shared" si="7"/>
        <v>1490</v>
      </c>
      <c r="D118" s="12">
        <f>D108</f>
        <v>223.19999999999982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-575.40000000000009</v>
      </c>
    </row>
    <row r="119" spans="1:14" x14ac:dyDescent="0.25">
      <c r="A119">
        <f t="shared" ref="A119" si="14">$A$109</f>
        <v>1000</v>
      </c>
      <c r="B119">
        <f>$E$105</f>
        <v>500</v>
      </c>
      <c r="C119">
        <f t="shared" si="7"/>
        <v>1500</v>
      </c>
      <c r="D119" s="12">
        <f>E109</f>
        <v>228.14999999999986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-570.45000000000005</v>
      </c>
    </row>
    <row r="120" spans="1:14" x14ac:dyDescent="0.25">
      <c r="A120">
        <f t="shared" ref="A120" si="17">$A$110</f>
        <v>1005</v>
      </c>
      <c r="B120">
        <f>$F$105</f>
        <v>505</v>
      </c>
      <c r="C120">
        <f t="shared" si="7"/>
        <v>1510</v>
      </c>
      <c r="D120" s="12">
        <f>F110</f>
        <v>233.09999999999991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-565.50000000000011</v>
      </c>
    </row>
    <row r="121" spans="1:14" x14ac:dyDescent="0.25">
      <c r="A121">
        <f t="shared" ref="A121" si="20">$A$111</f>
        <v>1010</v>
      </c>
      <c r="B121">
        <f>$G$105</f>
        <v>510</v>
      </c>
      <c r="C121">
        <f t="shared" si="7"/>
        <v>1520</v>
      </c>
      <c r="D121" s="12">
        <f>G111</f>
        <v>238.04999999999984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-560.55000000000007</v>
      </c>
    </row>
    <row r="122" spans="1:14" x14ac:dyDescent="0.25">
      <c r="A122">
        <f t="shared" ref="A122" si="23">$A$112</f>
        <v>1015</v>
      </c>
      <c r="B122">
        <f>$H$105</f>
        <v>515</v>
      </c>
      <c r="C122">
        <f t="shared" si="7"/>
        <v>1530</v>
      </c>
      <c r="D122" s="12">
        <f>H112</f>
        <v>242.99999999999989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-555.6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85E9-8951-43FE-B619-368626E4E015}">
  <dimension ref="A1:S163"/>
  <sheetViews>
    <sheetView topLeftCell="B100" workbookViewId="0">
      <selection activeCell="J8" sqref="J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227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176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900</v>
      </c>
      <c r="E7" s="33">
        <f>ROUND(C7*D7,2)</f>
        <v>720</v>
      </c>
      <c r="F7" s="16">
        <v>0</v>
      </c>
      <c r="G7" s="33">
        <f>ROUND(E7*F7,2)</f>
        <v>0</v>
      </c>
      <c r="H7" s="33">
        <f>ROUND(E7-G7,2)</f>
        <v>720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1215</v>
      </c>
      <c r="E8" s="29">
        <f>ROUND(C8*D8,2)</f>
        <v>364.5</v>
      </c>
      <c r="F8" s="11">
        <v>0</v>
      </c>
      <c r="G8" s="29">
        <f>ROUND(E8*F8,2)</f>
        <v>0</v>
      </c>
      <c r="H8" s="29">
        <f>ROUND(E8-G8,2)</f>
        <v>364.5</v>
      </c>
    </row>
    <row r="9" spans="1:8" x14ac:dyDescent="0.25">
      <c r="A9" s="7" t="s">
        <v>11</v>
      </c>
      <c r="C9" s="33"/>
      <c r="E9" s="33">
        <f>SUM(E7:E8)</f>
        <v>1084.5</v>
      </c>
      <c r="G9" s="12">
        <f>SUM(G7:G8)</f>
        <v>0</v>
      </c>
      <c r="H9" s="12">
        <f>ROUND(E9-G9,2)</f>
        <v>1084.5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17</v>
      </c>
      <c r="C12" s="33"/>
      <c r="E12" s="33"/>
    </row>
    <row r="13" spans="1:8" x14ac:dyDescent="0.25">
      <c r="A13" s="14" t="s">
        <v>66</v>
      </c>
      <c r="B13" s="14" t="s">
        <v>18</v>
      </c>
      <c r="C13" s="15">
        <v>1.49</v>
      </c>
      <c r="D13" s="14">
        <v>2.2999999999999998</v>
      </c>
      <c r="E13" s="33">
        <f>ROUND(C13*D13,2)</f>
        <v>3.43</v>
      </c>
      <c r="F13" s="16">
        <v>0</v>
      </c>
      <c r="G13" s="33">
        <f>ROUND(E13*F13,2)</f>
        <v>0</v>
      </c>
      <c r="H13" s="33">
        <f>ROUND(E13-G13,2)</f>
        <v>3.43</v>
      </c>
    </row>
    <row r="14" spans="1:8" x14ac:dyDescent="0.25">
      <c r="A14" s="14" t="s">
        <v>67</v>
      </c>
      <c r="B14" s="14" t="s">
        <v>26</v>
      </c>
      <c r="C14" s="15">
        <v>4</v>
      </c>
      <c r="D14" s="14">
        <v>2.3125</v>
      </c>
      <c r="E14" s="33">
        <f>ROUND(C14*D14,2)</f>
        <v>9.25</v>
      </c>
      <c r="F14" s="16">
        <v>0</v>
      </c>
      <c r="G14" s="33">
        <f>ROUND(E14*F14,2)</f>
        <v>0</v>
      </c>
      <c r="H14" s="33">
        <f>ROUND(E14-G14,2)</f>
        <v>9.25</v>
      </c>
    </row>
    <row r="15" spans="1:8" x14ac:dyDescent="0.25">
      <c r="A15" s="14" t="s">
        <v>68</v>
      </c>
      <c r="B15" s="14" t="s">
        <v>26</v>
      </c>
      <c r="C15" s="15">
        <v>10.210000000000001</v>
      </c>
      <c r="D15" s="14">
        <v>0.5</v>
      </c>
      <c r="E15" s="33">
        <f>ROUND(C15*D15,2)</f>
        <v>5.1100000000000003</v>
      </c>
      <c r="F15" s="16">
        <v>0</v>
      </c>
      <c r="G15" s="33">
        <f>ROUND(E15*F15,2)</f>
        <v>0</v>
      </c>
      <c r="H15" s="33">
        <f>ROUND(E15-G15,2)</f>
        <v>5.1100000000000003</v>
      </c>
    </row>
    <row r="16" spans="1:8" x14ac:dyDescent="0.25">
      <c r="A16" s="13" t="s">
        <v>69</v>
      </c>
      <c r="C16" s="33"/>
      <c r="E16" s="33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900</v>
      </c>
      <c r="E17" s="33">
        <f>ROUND(C17*D17,2)</f>
        <v>99</v>
      </c>
      <c r="F17" s="16">
        <v>0</v>
      </c>
      <c r="G17" s="33">
        <f>ROUND(E17*F17,2)</f>
        <v>0</v>
      </c>
      <c r="H17" s="33">
        <f>ROUND(E17-G17,2)</f>
        <v>99</v>
      </c>
    </row>
    <row r="18" spans="1:8" x14ac:dyDescent="0.25">
      <c r="A18" s="13" t="s">
        <v>20</v>
      </c>
      <c r="C18" s="33"/>
      <c r="E18" s="33"/>
    </row>
    <row r="19" spans="1:8" x14ac:dyDescent="0.25">
      <c r="A19" s="14" t="s">
        <v>22</v>
      </c>
      <c r="B19" s="14" t="s">
        <v>21</v>
      </c>
      <c r="C19" s="15">
        <v>22.11</v>
      </c>
      <c r="D19" s="14">
        <v>1.5</v>
      </c>
      <c r="E19" s="33">
        <f>ROUND(C19*D19,2)</f>
        <v>33.17</v>
      </c>
      <c r="F19" s="16">
        <v>0</v>
      </c>
      <c r="G19" s="33">
        <f>ROUND(E19*F19,2)</f>
        <v>0</v>
      </c>
      <c r="H19" s="33">
        <f>ROUND(E19-G19,2)</f>
        <v>33.17</v>
      </c>
    </row>
    <row r="20" spans="1:8" x14ac:dyDescent="0.25">
      <c r="A20" s="14" t="s">
        <v>103</v>
      </c>
      <c r="B20" s="14" t="s">
        <v>19</v>
      </c>
      <c r="C20" s="15">
        <v>1.34</v>
      </c>
      <c r="D20" s="14">
        <v>18.399999999999999</v>
      </c>
      <c r="E20" s="33">
        <f>ROUND(C20*D20,2)</f>
        <v>24.66</v>
      </c>
      <c r="F20" s="16">
        <v>0</v>
      </c>
      <c r="G20" s="33">
        <f>ROUND(E20*F20,2)</f>
        <v>0</v>
      </c>
      <c r="H20" s="33">
        <f>ROUND(E20-G20,2)</f>
        <v>24.66</v>
      </c>
    </row>
    <row r="21" spans="1:8" x14ac:dyDescent="0.25">
      <c r="A21" s="13" t="s">
        <v>23</v>
      </c>
      <c r="C21" s="33"/>
      <c r="E21" s="33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3">
        <f>ROUND(C22*D22,2)</f>
        <v>20</v>
      </c>
      <c r="F22" s="16">
        <v>0</v>
      </c>
      <c r="G22" s="33">
        <f>ROUND(E22*F22,2)</f>
        <v>0</v>
      </c>
      <c r="H22" s="33">
        <f>ROUND(E22-G22,2)</f>
        <v>20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59</v>
      </c>
      <c r="B24" s="14" t="s">
        <v>26</v>
      </c>
      <c r="C24" s="15">
        <v>10.73</v>
      </c>
      <c r="D24" s="14">
        <v>0.5</v>
      </c>
      <c r="E24" s="33">
        <f t="shared" ref="E24:E29" si="0">ROUND(C24*D24,2)</f>
        <v>5.37</v>
      </c>
      <c r="F24" s="16">
        <v>0</v>
      </c>
      <c r="G24" s="33">
        <f t="shared" ref="G24:G29" si="1">ROUND(E24*F24,2)</f>
        <v>0</v>
      </c>
      <c r="H24" s="33">
        <f t="shared" ref="H24:H29" si="2">ROUND(E24-G24,2)</f>
        <v>5.37</v>
      </c>
    </row>
    <row r="25" spans="1:8" x14ac:dyDescent="0.25">
      <c r="A25" s="14" t="s">
        <v>25</v>
      </c>
      <c r="B25" s="14" t="s">
        <v>18</v>
      </c>
      <c r="C25" s="15">
        <v>0.13</v>
      </c>
      <c r="D25" s="14">
        <v>32</v>
      </c>
      <c r="E25" s="33">
        <f t="shared" si="0"/>
        <v>4.16</v>
      </c>
      <c r="F25" s="16">
        <v>0</v>
      </c>
      <c r="G25" s="33">
        <f t="shared" si="1"/>
        <v>0</v>
      </c>
      <c r="H25" s="33">
        <f t="shared" si="2"/>
        <v>4.16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3">
        <f t="shared" si="0"/>
        <v>9.1199999999999992</v>
      </c>
      <c r="F26" s="16">
        <v>0</v>
      </c>
      <c r="G26" s="33">
        <f t="shared" si="1"/>
        <v>0</v>
      </c>
      <c r="H26" s="33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6.01</v>
      </c>
      <c r="D27" s="14">
        <v>2</v>
      </c>
      <c r="E27" s="33">
        <f t="shared" si="0"/>
        <v>12.02</v>
      </c>
      <c r="F27" s="16">
        <v>0</v>
      </c>
      <c r="G27" s="33">
        <f t="shared" si="1"/>
        <v>0</v>
      </c>
      <c r="H27" s="33">
        <f t="shared" si="2"/>
        <v>12.02</v>
      </c>
    </row>
    <row r="28" spans="1:8" x14ac:dyDescent="0.25">
      <c r="A28" s="14" t="s">
        <v>74</v>
      </c>
      <c r="B28" s="14" t="s">
        <v>26</v>
      </c>
      <c r="C28" s="15">
        <v>13.33</v>
      </c>
      <c r="D28" s="14">
        <v>1</v>
      </c>
      <c r="E28" s="33">
        <f t="shared" si="0"/>
        <v>13.33</v>
      </c>
      <c r="F28" s="16">
        <v>0</v>
      </c>
      <c r="G28" s="33">
        <f t="shared" si="1"/>
        <v>0</v>
      </c>
      <c r="H28" s="33">
        <f t="shared" si="2"/>
        <v>13.33</v>
      </c>
    </row>
    <row r="29" spans="1:8" x14ac:dyDescent="0.25">
      <c r="A29" s="14" t="s">
        <v>107</v>
      </c>
      <c r="B29" s="14" t="s">
        <v>18</v>
      </c>
      <c r="C29" s="15">
        <v>0.44</v>
      </c>
      <c r="D29" s="14">
        <v>58</v>
      </c>
      <c r="E29" s="33">
        <f t="shared" si="0"/>
        <v>25.52</v>
      </c>
      <c r="F29" s="16">
        <v>0</v>
      </c>
      <c r="G29" s="33">
        <f t="shared" si="1"/>
        <v>0</v>
      </c>
      <c r="H29" s="33">
        <f t="shared" si="2"/>
        <v>25.52</v>
      </c>
    </row>
    <row r="30" spans="1:8" x14ac:dyDescent="0.25">
      <c r="A30" s="13" t="s">
        <v>27</v>
      </c>
      <c r="C30" s="33"/>
      <c r="E30" s="33"/>
    </row>
    <row r="31" spans="1:8" x14ac:dyDescent="0.25">
      <c r="A31" s="14" t="s">
        <v>78</v>
      </c>
      <c r="B31" s="14" t="s">
        <v>29</v>
      </c>
      <c r="C31" s="15">
        <v>6.94</v>
      </c>
      <c r="D31" s="14">
        <v>1.75</v>
      </c>
      <c r="E31" s="33">
        <f>ROUND(C31*D31,2)</f>
        <v>12.15</v>
      </c>
      <c r="F31" s="16">
        <v>0</v>
      </c>
      <c r="G31" s="33">
        <f>ROUND(E31*F31,2)</f>
        <v>0</v>
      </c>
      <c r="H31" s="33">
        <f>ROUND(E31-G31,2)</f>
        <v>12.15</v>
      </c>
    </row>
    <row r="32" spans="1:8" x14ac:dyDescent="0.25">
      <c r="A32" s="14" t="s">
        <v>109</v>
      </c>
      <c r="B32" s="14" t="s">
        <v>18</v>
      </c>
      <c r="C32" s="15">
        <v>1.1599999999999999</v>
      </c>
      <c r="D32" s="14">
        <v>3.2</v>
      </c>
      <c r="E32" s="33">
        <f>ROUND(C32*D32,2)</f>
        <v>3.71</v>
      </c>
      <c r="F32" s="16">
        <v>0</v>
      </c>
      <c r="G32" s="33">
        <f>ROUND(E32*F32,2)</f>
        <v>0</v>
      </c>
      <c r="H32" s="33">
        <f>ROUND(E32-G32,2)</f>
        <v>3.71</v>
      </c>
    </row>
    <row r="33" spans="1:8" x14ac:dyDescent="0.25">
      <c r="A33" s="14" t="s">
        <v>79</v>
      </c>
      <c r="B33" s="14" t="s">
        <v>18</v>
      </c>
      <c r="C33" s="15">
        <v>5.08</v>
      </c>
      <c r="D33" s="14">
        <v>2</v>
      </c>
      <c r="E33" s="33">
        <f>ROUND(C33*D33,2)</f>
        <v>10.16</v>
      </c>
      <c r="F33" s="16">
        <v>0</v>
      </c>
      <c r="G33" s="33">
        <f>ROUND(E33*F33,2)</f>
        <v>0</v>
      </c>
      <c r="H33" s="33">
        <f>ROUND(E33-G33,2)</f>
        <v>10.16</v>
      </c>
    </row>
    <row r="34" spans="1:8" x14ac:dyDescent="0.25">
      <c r="A34" s="14" t="s">
        <v>114</v>
      </c>
      <c r="B34" s="14" t="s">
        <v>48</v>
      </c>
      <c r="C34" s="15">
        <v>15</v>
      </c>
      <c r="D34" s="14">
        <v>1</v>
      </c>
      <c r="E34" s="33">
        <f>ROUND(C34*D34,2)</f>
        <v>15</v>
      </c>
      <c r="F34" s="16">
        <v>0</v>
      </c>
      <c r="G34" s="33">
        <f>ROUND(E34*F34,2)</f>
        <v>0</v>
      </c>
      <c r="H34" s="33">
        <f>ROUND(E34-G34,2)</f>
        <v>15</v>
      </c>
    </row>
    <row r="35" spans="1:8" x14ac:dyDescent="0.25">
      <c r="A35" s="13" t="s">
        <v>33</v>
      </c>
      <c r="C35" s="33"/>
      <c r="E35" s="33"/>
    </row>
    <row r="36" spans="1:8" x14ac:dyDescent="0.25">
      <c r="A36" s="14" t="s">
        <v>116</v>
      </c>
      <c r="B36" s="14" t="s">
        <v>60</v>
      </c>
      <c r="C36" s="15">
        <v>2.58</v>
      </c>
      <c r="D36" s="14">
        <v>45</v>
      </c>
      <c r="E36" s="33">
        <f>ROUND(C36*D36,2)</f>
        <v>116.1</v>
      </c>
      <c r="F36" s="16">
        <v>0</v>
      </c>
      <c r="G36" s="33">
        <f>ROUND(E36*F36,2)</f>
        <v>0</v>
      </c>
      <c r="H36" s="33">
        <f>ROUND(E36-G36,2)</f>
        <v>116.1</v>
      </c>
    </row>
    <row r="37" spans="1:8" x14ac:dyDescent="0.25">
      <c r="A37" s="13" t="s">
        <v>85</v>
      </c>
      <c r="C37" s="33"/>
      <c r="E37" s="33"/>
    </row>
    <row r="38" spans="1:8" x14ac:dyDescent="0.25">
      <c r="A38" s="14" t="s">
        <v>86</v>
      </c>
      <c r="B38" s="14" t="s">
        <v>18</v>
      </c>
      <c r="C38" s="15">
        <v>0.06</v>
      </c>
      <c r="D38" s="14">
        <v>32</v>
      </c>
      <c r="E38" s="33">
        <f>ROUND(C38*D38,2)</f>
        <v>1.92</v>
      </c>
      <c r="F38" s="16">
        <v>0</v>
      </c>
      <c r="G38" s="33">
        <f>ROUND(E38*F38,2)</f>
        <v>0</v>
      </c>
      <c r="H38" s="33">
        <f>ROUND(E38-G38,2)</f>
        <v>1.92</v>
      </c>
    </row>
    <row r="39" spans="1:8" x14ac:dyDescent="0.25">
      <c r="A39" s="13" t="s">
        <v>117</v>
      </c>
      <c r="C39" s="33"/>
      <c r="E39" s="33"/>
    </row>
    <row r="40" spans="1:8" x14ac:dyDescent="0.25">
      <c r="A40" s="14" t="s">
        <v>118</v>
      </c>
      <c r="B40" s="14" t="s">
        <v>26</v>
      </c>
      <c r="C40" s="15">
        <v>3.3</v>
      </c>
      <c r="D40" s="14">
        <v>0.4</v>
      </c>
      <c r="E40" s="33">
        <f>ROUND(C40*D40,2)</f>
        <v>1.32</v>
      </c>
      <c r="F40" s="16">
        <v>0</v>
      </c>
      <c r="G40" s="33">
        <f>ROUND(E40*F40,2)</f>
        <v>0</v>
      </c>
      <c r="H40" s="33">
        <f>ROUND(E40-G40,2)</f>
        <v>1.32</v>
      </c>
    </row>
    <row r="41" spans="1:8" x14ac:dyDescent="0.25">
      <c r="A41" s="13" t="s">
        <v>61</v>
      </c>
      <c r="C41" s="33"/>
      <c r="E41" s="33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3">
        <f>ROUND(C42*D42,2)</f>
        <v>7.5</v>
      </c>
      <c r="F42" s="16">
        <v>0</v>
      </c>
      <c r="G42" s="33">
        <f>ROUND(E42*F42,2)</f>
        <v>0</v>
      </c>
      <c r="H42" s="33">
        <f>ROUND(E42-G42,2)</f>
        <v>7.5</v>
      </c>
    </row>
    <row r="43" spans="1:8" x14ac:dyDescent="0.25">
      <c r="A43" s="13" t="s">
        <v>87</v>
      </c>
      <c r="C43" s="33"/>
      <c r="E43" s="33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3">
        <f>ROUND(C44*D44,2)</f>
        <v>1</v>
      </c>
      <c r="F44" s="16">
        <v>0</v>
      </c>
      <c r="G44" s="33">
        <f>ROUND(E44*F44,2)</f>
        <v>0</v>
      </c>
      <c r="H44" s="33">
        <f>ROUND(E44-G44,2)</f>
        <v>1</v>
      </c>
    </row>
    <row r="45" spans="1:8" x14ac:dyDescent="0.25">
      <c r="A45" s="13" t="s">
        <v>34</v>
      </c>
      <c r="C45" s="33"/>
      <c r="E45" s="33"/>
    </row>
    <row r="46" spans="1:8" x14ac:dyDescent="0.25">
      <c r="A46" s="14" t="s">
        <v>35</v>
      </c>
      <c r="B46" s="14" t="s">
        <v>36</v>
      </c>
      <c r="C46" s="15">
        <v>47.45</v>
      </c>
      <c r="D46" s="14">
        <v>0.66600000000000004</v>
      </c>
      <c r="E46" s="33">
        <f>ROUND(C46*D46,2)</f>
        <v>31.6</v>
      </c>
      <c r="F46" s="16">
        <v>0</v>
      </c>
      <c r="G46" s="33">
        <f>ROUND(E46*F46,2)</f>
        <v>0</v>
      </c>
      <c r="H46" s="33">
        <f>ROUND(E46-G46,2)</f>
        <v>31.6</v>
      </c>
    </row>
    <row r="47" spans="1:8" x14ac:dyDescent="0.25">
      <c r="A47" s="13" t="s">
        <v>119</v>
      </c>
      <c r="C47" s="33"/>
      <c r="E47" s="33"/>
    </row>
    <row r="48" spans="1:8" x14ac:dyDescent="0.25">
      <c r="A48" s="14" t="s">
        <v>120</v>
      </c>
      <c r="B48" s="14" t="s">
        <v>48</v>
      </c>
      <c r="C48" s="15">
        <v>8</v>
      </c>
      <c r="D48" s="14">
        <v>1</v>
      </c>
      <c r="E48" s="33">
        <f>ROUND(C48*D48,2)</f>
        <v>8</v>
      </c>
      <c r="F48" s="16">
        <v>0</v>
      </c>
      <c r="G48" s="33">
        <f>ROUND(E48*F48,2)</f>
        <v>0</v>
      </c>
      <c r="H48" s="33">
        <f>ROUND(E48-G48,2)</f>
        <v>8</v>
      </c>
    </row>
    <row r="49" spans="1:8" x14ac:dyDescent="0.25">
      <c r="A49" s="13" t="s">
        <v>121</v>
      </c>
      <c r="C49" s="33"/>
      <c r="E49" s="33"/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  <c r="C51" s="33"/>
      <c r="E51" s="33"/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0.73650000000000004</v>
      </c>
      <c r="E52" s="33">
        <f>ROUND(C52*D52,2)</f>
        <v>10.81</v>
      </c>
      <c r="F52" s="16">
        <v>0</v>
      </c>
      <c r="G52" s="33">
        <f>ROUND(E52*F52,2)</f>
        <v>0</v>
      </c>
      <c r="H52" s="33">
        <f>ROUND(E52-G52,2)</f>
        <v>10.81</v>
      </c>
    </row>
    <row r="53" spans="1:8" x14ac:dyDescent="0.25">
      <c r="A53" s="14" t="s">
        <v>91</v>
      </c>
      <c r="B53" s="14" t="s">
        <v>39</v>
      </c>
      <c r="C53" s="15">
        <v>14.68</v>
      </c>
      <c r="D53" s="14">
        <v>0.32219999999999999</v>
      </c>
      <c r="E53" s="33">
        <f>ROUND(C53*D53,2)</f>
        <v>4.7300000000000004</v>
      </c>
      <c r="F53" s="16">
        <v>0</v>
      </c>
      <c r="G53" s="33">
        <f>ROUND(E53*F53,2)</f>
        <v>0</v>
      </c>
      <c r="H53" s="33">
        <f>ROUND(E53-G53,2)</f>
        <v>4.7300000000000004</v>
      </c>
    </row>
    <row r="54" spans="1:8" x14ac:dyDescent="0.25">
      <c r="A54" s="13" t="s">
        <v>43</v>
      </c>
      <c r="C54" s="33"/>
      <c r="E54" s="33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0.32219999999999999</v>
      </c>
      <c r="E55" s="33">
        <f>ROUND(C55*D55,2)</f>
        <v>2.92</v>
      </c>
      <c r="F55" s="16">
        <v>0</v>
      </c>
      <c r="G55" s="33">
        <f>ROUND(E55*F55,2)</f>
        <v>0</v>
      </c>
      <c r="H55" s="33">
        <f>ROUND(E55-G55,2)</f>
        <v>2.92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3">
        <f>ROUND(C56*D56,2)</f>
        <v>2.2400000000000002</v>
      </c>
      <c r="F56" s="16">
        <v>0</v>
      </c>
      <c r="G56" s="33">
        <f>ROUND(E56*F56,2)</f>
        <v>0</v>
      </c>
      <c r="H56" s="33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14.69</v>
      </c>
      <c r="D57" s="14">
        <v>0.84689999999999999</v>
      </c>
      <c r="E57" s="33">
        <f>ROUND(C57*D57,2)</f>
        <v>12.44</v>
      </c>
      <c r="F57" s="16">
        <v>0</v>
      </c>
      <c r="G57" s="33">
        <f>ROUND(E57*F57,2)</f>
        <v>0</v>
      </c>
      <c r="H57" s="33">
        <f>ROUND(E57-G57,2)</f>
        <v>12.44</v>
      </c>
    </row>
    <row r="58" spans="1:8" x14ac:dyDescent="0.25">
      <c r="A58" s="13" t="s">
        <v>45</v>
      </c>
      <c r="C58" s="33"/>
      <c r="E58" s="33"/>
    </row>
    <row r="59" spans="1:8" x14ac:dyDescent="0.25">
      <c r="A59" s="14" t="s">
        <v>38</v>
      </c>
      <c r="B59" s="14" t="s">
        <v>19</v>
      </c>
      <c r="C59" s="15">
        <v>1.53</v>
      </c>
      <c r="D59" s="14">
        <v>8.5298999999999996</v>
      </c>
      <c r="E59" s="33">
        <f>ROUND(C59*D59,2)</f>
        <v>13.05</v>
      </c>
      <c r="F59" s="16">
        <v>0</v>
      </c>
      <c r="G59" s="33">
        <f>ROUND(E59*F59,2)</f>
        <v>0</v>
      </c>
      <c r="H59" s="33">
        <f>ROUND(E59-G59,2)</f>
        <v>13.05</v>
      </c>
    </row>
    <row r="60" spans="1:8" x14ac:dyDescent="0.25">
      <c r="A60" s="14" t="s">
        <v>91</v>
      </c>
      <c r="B60" s="14" t="s">
        <v>19</v>
      </c>
      <c r="C60" s="15">
        <v>1.53</v>
      </c>
      <c r="D60" s="14">
        <v>4.4973000000000001</v>
      </c>
      <c r="E60" s="33">
        <f>ROUND(C60*D60,2)</f>
        <v>6.88</v>
      </c>
      <c r="F60" s="16">
        <v>0</v>
      </c>
      <c r="G60" s="33">
        <f>ROUND(E60*F60,2)</f>
        <v>0</v>
      </c>
      <c r="H60" s="33">
        <f>ROUND(E60-G60,2)</f>
        <v>6.88</v>
      </c>
    </row>
    <row r="61" spans="1:8" x14ac:dyDescent="0.25">
      <c r="A61" s="13" t="s">
        <v>47</v>
      </c>
      <c r="C61" s="33"/>
      <c r="E61" s="33"/>
    </row>
    <row r="62" spans="1:8" x14ac:dyDescent="0.25">
      <c r="A62" s="14" t="s">
        <v>42</v>
      </c>
      <c r="B62" s="14" t="s">
        <v>48</v>
      </c>
      <c r="C62" s="15">
        <v>8.74</v>
      </c>
      <c r="D62" s="14">
        <v>1</v>
      </c>
      <c r="E62" s="33">
        <f>ROUND(C62*D62,2)</f>
        <v>8.74</v>
      </c>
      <c r="F62" s="16">
        <v>0</v>
      </c>
      <c r="G62" s="33">
        <f>ROUND(E62*F62,2)</f>
        <v>0</v>
      </c>
      <c r="H62" s="33">
        <f t="shared" ref="H62:H67" si="3">ROUND(E62-G62,2)</f>
        <v>8.74</v>
      </c>
    </row>
    <row r="63" spans="1:8" x14ac:dyDescent="0.25">
      <c r="A63" s="14" t="s">
        <v>38</v>
      </c>
      <c r="B63" s="14" t="s">
        <v>48</v>
      </c>
      <c r="C63" s="15">
        <v>5.36</v>
      </c>
      <c r="D63" s="14">
        <v>1</v>
      </c>
      <c r="E63" s="33">
        <f>ROUND(C63*D63,2)</f>
        <v>5.36</v>
      </c>
      <c r="F63" s="16">
        <v>0</v>
      </c>
      <c r="G63" s="33">
        <f>ROUND(E63*F63,2)</f>
        <v>0</v>
      </c>
      <c r="H63" s="33">
        <f t="shared" si="3"/>
        <v>5.36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3">
        <f>ROUND(C64*D64,2)</f>
        <v>14.22</v>
      </c>
      <c r="F64" s="16">
        <v>0</v>
      </c>
      <c r="G64" s="33">
        <f>ROUND(E64*F64,2)</f>
        <v>0</v>
      </c>
      <c r="H64" s="33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9.49</v>
      </c>
      <c r="D65" s="9">
        <v>1</v>
      </c>
      <c r="E65" s="29">
        <f>ROUND(C65*D65,2)</f>
        <v>9.49</v>
      </c>
      <c r="F65" s="11">
        <v>0</v>
      </c>
      <c r="G65" s="29">
        <f>ROUND(E65*F65,2)</f>
        <v>0</v>
      </c>
      <c r="H65" s="29">
        <f t="shared" si="3"/>
        <v>9.49</v>
      </c>
    </row>
    <row r="66" spans="1:8" x14ac:dyDescent="0.25">
      <c r="A66" s="7" t="s">
        <v>50</v>
      </c>
      <c r="C66" s="33"/>
      <c r="E66" s="33">
        <f>SUM(E13:E65)</f>
        <v>566.81000000000006</v>
      </c>
      <c r="G66" s="12">
        <f>SUM(G13:G65)</f>
        <v>0</v>
      </c>
      <c r="H66" s="12">
        <f t="shared" si="3"/>
        <v>566.80999999999995</v>
      </c>
    </row>
    <row r="67" spans="1:8" x14ac:dyDescent="0.25">
      <c r="A67" s="7" t="s">
        <v>51</v>
      </c>
      <c r="C67" s="33"/>
      <c r="E67" s="33">
        <f>+E9-E66</f>
        <v>517.68999999999994</v>
      </c>
      <c r="G67" s="12">
        <f>+G9-G66</f>
        <v>0</v>
      </c>
      <c r="H67" s="12">
        <f t="shared" si="3"/>
        <v>517.69000000000005</v>
      </c>
    </row>
    <row r="68" spans="1:8" x14ac:dyDescent="0.25">
      <c r="A68" t="s">
        <v>12</v>
      </c>
      <c r="C68" s="33"/>
      <c r="E68" s="33"/>
    </row>
    <row r="69" spans="1:8" x14ac:dyDescent="0.25">
      <c r="A69" s="7" t="s">
        <v>52</v>
      </c>
      <c r="C69" s="33"/>
      <c r="E69" s="33"/>
    </row>
    <row r="70" spans="1:8" x14ac:dyDescent="0.25">
      <c r="A70" s="14" t="s">
        <v>42</v>
      </c>
      <c r="B70" s="14" t="s">
        <v>48</v>
      </c>
      <c r="C70" s="15">
        <v>12.88</v>
      </c>
      <c r="D70" s="14">
        <v>1</v>
      </c>
      <c r="E70" s="33">
        <f>ROUND(C70*D70,2)</f>
        <v>12.88</v>
      </c>
      <c r="F70" s="16">
        <v>0</v>
      </c>
      <c r="G70" s="33">
        <f>ROUND(E70*F70,2)</f>
        <v>0</v>
      </c>
      <c r="H70" s="33">
        <f t="shared" ref="H70:H75" si="4">ROUND(E70-G70,2)</f>
        <v>12.88</v>
      </c>
    </row>
    <row r="71" spans="1:8" x14ac:dyDescent="0.25">
      <c r="A71" s="14" t="s">
        <v>38</v>
      </c>
      <c r="B71" s="14" t="s">
        <v>48</v>
      </c>
      <c r="C71" s="15">
        <v>32.700000000000003</v>
      </c>
      <c r="D71" s="14">
        <v>1</v>
      </c>
      <c r="E71" s="33">
        <f>ROUND(C71*D71,2)</f>
        <v>32.700000000000003</v>
      </c>
      <c r="F71" s="16">
        <v>0</v>
      </c>
      <c r="G71" s="33">
        <f>ROUND(E71*F71,2)</f>
        <v>0</v>
      </c>
      <c r="H71" s="33">
        <f t="shared" si="4"/>
        <v>32.700000000000003</v>
      </c>
    </row>
    <row r="72" spans="1:8" x14ac:dyDescent="0.25">
      <c r="A72" s="9" t="s">
        <v>91</v>
      </c>
      <c r="B72" s="9" t="s">
        <v>48</v>
      </c>
      <c r="C72" s="10">
        <v>58.97</v>
      </c>
      <c r="D72" s="9">
        <v>1</v>
      </c>
      <c r="E72" s="29">
        <f>ROUND(C72*D72,2)</f>
        <v>58.97</v>
      </c>
      <c r="F72" s="11">
        <v>0</v>
      </c>
      <c r="G72" s="29">
        <f>ROUND(E72*F72,2)</f>
        <v>0</v>
      </c>
      <c r="H72" s="29">
        <f t="shared" si="4"/>
        <v>58.97</v>
      </c>
    </row>
    <row r="73" spans="1:8" x14ac:dyDescent="0.25">
      <c r="A73" s="7" t="s">
        <v>53</v>
      </c>
      <c r="C73" s="33"/>
      <c r="E73" s="33">
        <f>SUM(E70:E72)</f>
        <v>104.55000000000001</v>
      </c>
      <c r="G73" s="12">
        <f>SUM(G70:G72)</f>
        <v>0</v>
      </c>
      <c r="H73" s="12">
        <f t="shared" si="4"/>
        <v>104.55</v>
      </c>
    </row>
    <row r="74" spans="1:8" x14ac:dyDescent="0.25">
      <c r="A74" s="7" t="s">
        <v>54</v>
      </c>
      <c r="C74" s="33"/>
      <c r="E74" s="33">
        <f>+E66+E73</f>
        <v>671.36000000000013</v>
      </c>
      <c r="G74" s="12">
        <f>+G66+G73</f>
        <v>0</v>
      </c>
      <c r="H74" s="12">
        <f t="shared" si="4"/>
        <v>671.36</v>
      </c>
    </row>
    <row r="75" spans="1:8" x14ac:dyDescent="0.25">
      <c r="A75" s="7" t="s">
        <v>55</v>
      </c>
      <c r="C75" s="33"/>
      <c r="E75" s="33">
        <f>+E9-E74</f>
        <v>413.13999999999987</v>
      </c>
      <c r="G75" s="12">
        <f>+G9-G74</f>
        <v>0</v>
      </c>
      <c r="H75" s="12">
        <f t="shared" si="4"/>
        <v>413.14</v>
      </c>
    </row>
    <row r="76" spans="1:8" x14ac:dyDescent="0.25">
      <c r="A76" t="s">
        <v>123</v>
      </c>
      <c r="C76" s="33"/>
      <c r="E76" s="33"/>
    </row>
    <row r="77" spans="1:8" x14ac:dyDescent="0.25">
      <c r="A77" t="s">
        <v>372</v>
      </c>
      <c r="C77" s="33"/>
      <c r="E77" s="33"/>
    </row>
    <row r="78" spans="1:8" x14ac:dyDescent="0.25">
      <c r="C78" s="33"/>
      <c r="E78" s="33"/>
    </row>
    <row r="79" spans="1:8" x14ac:dyDescent="0.25">
      <c r="A79" s="7" t="s">
        <v>124</v>
      </c>
      <c r="C79" s="33"/>
      <c r="E79" s="33"/>
    </row>
    <row r="80" spans="1:8" x14ac:dyDescent="0.25">
      <c r="A80" s="7" t="s">
        <v>125</v>
      </c>
      <c r="C80" s="33"/>
      <c r="E80" s="33"/>
    </row>
    <row r="81" spans="3:5" x14ac:dyDescent="0.25">
      <c r="C81" s="33"/>
      <c r="E81" s="33"/>
    </row>
    <row r="99" spans="1:19" x14ac:dyDescent="0.25">
      <c r="A99" s="7" t="s">
        <v>50</v>
      </c>
      <c r="E99" s="37">
        <f>VLOOKUP(A99,$A$1:$H$98,5,FALSE)</f>
        <v>566.81000000000006</v>
      </c>
    </row>
    <row r="100" spans="1:19" x14ac:dyDescent="0.25">
      <c r="A100" s="7" t="s">
        <v>333</v>
      </c>
      <c r="E100" s="37">
        <f>VLOOKUP(A100,$A$1:$H$98,5,FALSE)</f>
        <v>104.55000000000001</v>
      </c>
    </row>
    <row r="101" spans="1:19" x14ac:dyDescent="0.25">
      <c r="A101" s="7" t="s">
        <v>334</v>
      </c>
      <c r="E101" s="37">
        <f t="shared" ref="E101:E102" si="5">VLOOKUP(A101,$A$1:$H$98,5,FALSE)</f>
        <v>671.36000000000013</v>
      </c>
    </row>
    <row r="102" spans="1:19" x14ac:dyDescent="0.25">
      <c r="A102" s="7" t="s">
        <v>55</v>
      </c>
      <c r="E102" s="37">
        <f t="shared" si="5"/>
        <v>413.13999999999987</v>
      </c>
    </row>
    <row r="103" spans="1:19" x14ac:dyDescent="0.25">
      <c r="A103" s="42" t="s">
        <v>295</v>
      </c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413.13999999999987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I105">
        <f>H105+Calculator!$B$15</f>
        <v>520</v>
      </c>
      <c r="K105" s="37">
        <f>E102</f>
        <v>413.13999999999987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I112" dt2D="1" dtr="1" r1="D8" r2="D7" ca="1"/>
        <v>252.78999999999996</v>
      </c>
      <c r="C106" s="12">
        <v>254.28999999999996</v>
      </c>
      <c r="D106" s="12">
        <v>255.78999999999996</v>
      </c>
      <c r="E106" s="12">
        <v>257.28999999999996</v>
      </c>
      <c r="F106" s="12">
        <v>258.78999999999996</v>
      </c>
      <c r="G106" s="12">
        <v>260.28999999999996</v>
      </c>
      <c r="H106" s="12">
        <v>261.78999999999996</v>
      </c>
      <c r="I106" s="12">
        <v>263.28999999999996</v>
      </c>
      <c r="K106">
        <f>K107-Calculator!$B$27</f>
        <v>45</v>
      </c>
      <c r="L106" s="12">
        <f t="dataTable" ref="L106:R112" dt2D="1" dtr="1" r1="D8" r2="D7"/>
        <v>-545.81000000000017</v>
      </c>
      <c r="M106" s="12">
        <v>-544.31000000000017</v>
      </c>
      <c r="N106" s="12">
        <v>-542.81000000000017</v>
      </c>
      <c r="O106" s="12">
        <v>-541.31000000000017</v>
      </c>
      <c r="P106" s="12">
        <v>-539.81000000000017</v>
      </c>
      <c r="Q106" s="12">
        <v>-538.31000000000017</v>
      </c>
      <c r="R106" s="12">
        <v>-536.81000000000017</v>
      </c>
      <c r="S106" s="12"/>
    </row>
    <row r="107" spans="1:19" x14ac:dyDescent="0.25">
      <c r="A107">
        <f>A108-Calculator!$B$15</f>
        <v>990</v>
      </c>
      <c r="B107" s="12">
        <v>256.24</v>
      </c>
      <c r="C107" s="12">
        <v>257.74</v>
      </c>
      <c r="D107" s="12">
        <v>259.24</v>
      </c>
      <c r="E107" s="12">
        <v>260.74</v>
      </c>
      <c r="F107" s="12">
        <v>262.24</v>
      </c>
      <c r="G107" s="12">
        <v>263.74</v>
      </c>
      <c r="H107" s="12">
        <v>265.24</v>
      </c>
      <c r="I107" s="12">
        <v>266.74</v>
      </c>
      <c r="K107">
        <f>K108-Calculator!$B$27</f>
        <v>50</v>
      </c>
      <c r="L107" s="12">
        <v>-542.36000000000013</v>
      </c>
      <c r="M107" s="12">
        <v>-540.86000000000013</v>
      </c>
      <c r="N107" s="12">
        <v>-539.36000000000013</v>
      </c>
      <c r="O107" s="12">
        <v>-537.86000000000013</v>
      </c>
      <c r="P107" s="12">
        <v>-536.36000000000013</v>
      </c>
      <c r="Q107" s="12">
        <v>-534.86000000000013</v>
      </c>
      <c r="R107" s="12">
        <v>-533.36000000000013</v>
      </c>
      <c r="S107" s="12"/>
    </row>
    <row r="108" spans="1:19" x14ac:dyDescent="0.25">
      <c r="A108">
        <f>A109-Calculator!$B$15</f>
        <v>995</v>
      </c>
      <c r="B108" s="12">
        <v>259.68999999999983</v>
      </c>
      <c r="C108" s="12">
        <v>261.18999999999983</v>
      </c>
      <c r="D108" s="12">
        <v>262.68999999999983</v>
      </c>
      <c r="E108" s="12">
        <v>264.18999999999983</v>
      </c>
      <c r="F108" s="12">
        <v>265.68999999999983</v>
      </c>
      <c r="G108" s="12">
        <v>267.18999999999983</v>
      </c>
      <c r="H108" s="12">
        <v>268.68999999999983</v>
      </c>
      <c r="I108" s="12">
        <v>270.18999999999983</v>
      </c>
      <c r="K108">
        <f>K109-Calculator!$B$27</f>
        <v>55</v>
      </c>
      <c r="L108" s="12">
        <v>-538.9100000000002</v>
      </c>
      <c r="M108" s="12">
        <v>-537.4100000000002</v>
      </c>
      <c r="N108" s="12">
        <v>-535.9100000000002</v>
      </c>
      <c r="O108" s="12">
        <v>-534.4100000000002</v>
      </c>
      <c r="P108" s="12">
        <v>-532.9100000000002</v>
      </c>
      <c r="Q108" s="12">
        <v>-531.4100000000002</v>
      </c>
      <c r="R108" s="12">
        <v>-529.9100000000002</v>
      </c>
      <c r="S108" s="12"/>
    </row>
    <row r="109" spans="1:19" x14ac:dyDescent="0.25">
      <c r="A109">
        <f>Calculator!B10</f>
        <v>1000</v>
      </c>
      <c r="B109" s="12">
        <v>263.13999999999987</v>
      </c>
      <c r="C109" s="12">
        <v>264.63999999999987</v>
      </c>
      <c r="D109" s="12">
        <v>266.13999999999987</v>
      </c>
      <c r="E109" s="12">
        <v>267.63999999999987</v>
      </c>
      <c r="F109" s="12">
        <v>269.13999999999987</v>
      </c>
      <c r="G109" s="12">
        <v>270.63999999999987</v>
      </c>
      <c r="H109" s="12">
        <v>272.13999999999987</v>
      </c>
      <c r="I109" s="12">
        <v>273.63999999999987</v>
      </c>
      <c r="K109">
        <f>Calculator!B22</f>
        <v>60</v>
      </c>
      <c r="L109" s="12">
        <v>-535.46000000000015</v>
      </c>
      <c r="M109" s="12">
        <v>-533.96000000000015</v>
      </c>
      <c r="N109" s="12">
        <v>-532.46000000000015</v>
      </c>
      <c r="O109" s="12">
        <v>-530.96000000000015</v>
      </c>
      <c r="P109" s="12">
        <v>-529.46000000000015</v>
      </c>
      <c r="Q109" s="12">
        <v>-527.96000000000015</v>
      </c>
      <c r="R109" s="12">
        <v>-526.46000000000015</v>
      </c>
      <c r="S109" s="12"/>
    </row>
    <row r="110" spans="1:19" x14ac:dyDescent="0.25">
      <c r="A110">
        <f>A109+Calculator!$B$15</f>
        <v>1005</v>
      </c>
      <c r="B110" s="12">
        <v>266.58999999999992</v>
      </c>
      <c r="C110" s="12">
        <v>268.08999999999992</v>
      </c>
      <c r="D110" s="12">
        <v>269.58999999999992</v>
      </c>
      <c r="E110" s="12">
        <v>271.08999999999992</v>
      </c>
      <c r="F110" s="12">
        <v>272.58999999999992</v>
      </c>
      <c r="G110" s="12">
        <v>274.08999999999992</v>
      </c>
      <c r="H110" s="12">
        <v>275.58999999999992</v>
      </c>
      <c r="I110" s="12">
        <v>277.08999999999992</v>
      </c>
      <c r="K110">
        <f>K109+Calculator!$B$27</f>
        <v>65</v>
      </c>
      <c r="L110" s="12">
        <v>-532.01000000000022</v>
      </c>
      <c r="M110" s="12">
        <v>-530.51000000000022</v>
      </c>
      <c r="N110" s="12">
        <v>-529.01000000000022</v>
      </c>
      <c r="O110" s="12">
        <v>-527.51000000000022</v>
      </c>
      <c r="P110" s="12">
        <v>-526.01000000000022</v>
      </c>
      <c r="Q110" s="12">
        <v>-524.51000000000022</v>
      </c>
      <c r="R110" s="12">
        <v>-523.01000000000022</v>
      </c>
      <c r="S110" s="12"/>
    </row>
    <row r="111" spans="1:19" x14ac:dyDescent="0.25">
      <c r="A111">
        <f>A110+Calculator!$B$15</f>
        <v>1010</v>
      </c>
      <c r="B111" s="12">
        <v>270.03999999999996</v>
      </c>
      <c r="C111" s="12">
        <v>271.53999999999996</v>
      </c>
      <c r="D111" s="12">
        <v>273.03999999999996</v>
      </c>
      <c r="E111" s="12">
        <v>274.53999999999996</v>
      </c>
      <c r="F111" s="12">
        <v>276.03999999999996</v>
      </c>
      <c r="G111" s="12">
        <v>277.53999999999996</v>
      </c>
      <c r="H111" s="12">
        <v>279.03999999999996</v>
      </c>
      <c r="I111" s="12">
        <v>280.53999999999996</v>
      </c>
      <c r="K111">
        <f>K110+Calculator!$B$27</f>
        <v>70</v>
      </c>
      <c r="L111" s="12">
        <v>-528.56000000000017</v>
      </c>
      <c r="M111" s="12">
        <v>-527.06000000000017</v>
      </c>
      <c r="N111" s="12">
        <v>-525.56000000000017</v>
      </c>
      <c r="O111" s="12">
        <v>-524.06000000000017</v>
      </c>
      <c r="P111" s="12">
        <v>-522.56000000000017</v>
      </c>
      <c r="Q111" s="12">
        <v>-521.06000000000017</v>
      </c>
      <c r="R111" s="12">
        <v>-519.56000000000017</v>
      </c>
      <c r="S111" s="12"/>
    </row>
    <row r="112" spans="1:19" x14ac:dyDescent="0.25">
      <c r="A112">
        <f>A111+Calculator!$B$15</f>
        <v>1015</v>
      </c>
      <c r="B112" s="12">
        <v>273.49</v>
      </c>
      <c r="C112" s="12">
        <v>274.99</v>
      </c>
      <c r="D112" s="12">
        <v>276.49</v>
      </c>
      <c r="E112" s="12">
        <v>277.99</v>
      </c>
      <c r="F112" s="12">
        <v>279.49</v>
      </c>
      <c r="G112" s="12">
        <v>280.99</v>
      </c>
      <c r="H112" s="12">
        <v>282.49</v>
      </c>
      <c r="I112" s="12">
        <v>283.99</v>
      </c>
      <c r="K112">
        <f>K111+Calculator!$B$27</f>
        <v>75</v>
      </c>
      <c r="L112" s="12">
        <v>-525.11000000000013</v>
      </c>
      <c r="M112" s="12">
        <v>-523.61000000000013</v>
      </c>
      <c r="N112" s="12">
        <v>-522.11000000000013</v>
      </c>
      <c r="O112" s="12">
        <v>-520.61000000000013</v>
      </c>
      <c r="P112" s="12">
        <v>-519.11000000000013</v>
      </c>
      <c r="Q112" s="12">
        <v>-517.61000000000013</v>
      </c>
      <c r="R112" s="12">
        <v>-516.11000000000013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252.78999999999996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-545.81000000000017</v>
      </c>
    </row>
    <row r="117" spans="1:14" x14ac:dyDescent="0.25">
      <c r="A117">
        <f t="shared" ref="A117" si="6">$A$107</f>
        <v>990</v>
      </c>
      <c r="B117">
        <f>$C$105</f>
        <v>490</v>
      </c>
      <c r="C117">
        <f t="shared" ref="C117:C122" si="7">A117+B117</f>
        <v>1480</v>
      </c>
      <c r="D117" s="12">
        <f>C107</f>
        <v>257.74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-540.86000000000013</v>
      </c>
    </row>
    <row r="118" spans="1:14" x14ac:dyDescent="0.25">
      <c r="A118">
        <f t="shared" ref="A118" si="11">$A$108</f>
        <v>995</v>
      </c>
      <c r="B118">
        <f>$D$105</f>
        <v>495</v>
      </c>
      <c r="C118">
        <f t="shared" si="7"/>
        <v>1490</v>
      </c>
      <c r="D118" s="12">
        <f>D108</f>
        <v>262.68999999999983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-535.9100000000002</v>
      </c>
    </row>
    <row r="119" spans="1:14" x14ac:dyDescent="0.25">
      <c r="A119">
        <f t="shared" ref="A119" si="14">$A$109</f>
        <v>1000</v>
      </c>
      <c r="B119">
        <f>$E$105</f>
        <v>500</v>
      </c>
      <c r="C119">
        <f t="shared" si="7"/>
        <v>1500</v>
      </c>
      <c r="D119" s="12">
        <f>E109</f>
        <v>267.63999999999987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-530.96000000000015</v>
      </c>
    </row>
    <row r="120" spans="1:14" x14ac:dyDescent="0.25">
      <c r="A120">
        <f t="shared" ref="A120" si="17">$A$110</f>
        <v>1005</v>
      </c>
      <c r="B120">
        <f>$F$105</f>
        <v>505</v>
      </c>
      <c r="C120">
        <f t="shared" si="7"/>
        <v>1510</v>
      </c>
      <c r="D120" s="12">
        <f>F110</f>
        <v>272.58999999999992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-526.01000000000022</v>
      </c>
    </row>
    <row r="121" spans="1:14" x14ac:dyDescent="0.25">
      <c r="A121">
        <f t="shared" ref="A121" si="20">$A$111</f>
        <v>1010</v>
      </c>
      <c r="B121">
        <f>$G$105</f>
        <v>510</v>
      </c>
      <c r="C121">
        <f t="shared" si="7"/>
        <v>1520</v>
      </c>
      <c r="D121" s="12">
        <f>G111</f>
        <v>277.53999999999996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-521.06000000000017</v>
      </c>
    </row>
    <row r="122" spans="1:14" x14ac:dyDescent="0.25">
      <c r="A122">
        <f t="shared" ref="A122" si="23">$A$112</f>
        <v>1015</v>
      </c>
      <c r="B122">
        <f>$H$105</f>
        <v>515</v>
      </c>
      <c r="C122">
        <f t="shared" si="7"/>
        <v>1530</v>
      </c>
      <c r="D122" s="12">
        <f>H112</f>
        <v>282.49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-516.11000000000013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5B33F-D701-4711-8C07-2E2F70D9407E}">
  <dimension ref="A1:S163"/>
  <sheetViews>
    <sheetView topLeftCell="B94" workbookViewId="0">
      <selection activeCell="J8" sqref="J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228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1000</v>
      </c>
      <c r="E7" s="33">
        <f>ROUND(C7*D7,2)</f>
        <v>800</v>
      </c>
      <c r="F7" s="16">
        <v>0</v>
      </c>
      <c r="G7" s="33">
        <f>ROUND(E7*F7,2)</f>
        <v>0</v>
      </c>
      <c r="H7" s="33">
        <f>ROUND(E7-G7,2)</f>
        <v>800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1350</v>
      </c>
      <c r="E8" s="29">
        <f>ROUND(C8*D8,2)</f>
        <v>405</v>
      </c>
      <c r="F8" s="11">
        <v>0</v>
      </c>
      <c r="G8" s="29">
        <f>ROUND(E8*F8,2)</f>
        <v>0</v>
      </c>
      <c r="H8" s="29">
        <f>ROUND(E8-G8,2)</f>
        <v>405</v>
      </c>
    </row>
    <row r="9" spans="1:8" x14ac:dyDescent="0.25">
      <c r="A9" s="7" t="s">
        <v>11</v>
      </c>
      <c r="C9" s="33"/>
      <c r="E9" s="33">
        <f>SUM(E7:E8)</f>
        <v>1205</v>
      </c>
      <c r="G9" s="12">
        <f>SUM(G7:G8)</f>
        <v>0</v>
      </c>
      <c r="H9" s="12">
        <f>ROUND(E9-G9,2)</f>
        <v>1205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17</v>
      </c>
      <c r="C12" s="33"/>
      <c r="E12" s="33"/>
    </row>
    <row r="13" spans="1:8" x14ac:dyDescent="0.25">
      <c r="A13" s="14" t="s">
        <v>66</v>
      </c>
      <c r="B13" s="14" t="s">
        <v>18</v>
      </c>
      <c r="C13" s="15">
        <v>1.49</v>
      </c>
      <c r="D13" s="14">
        <v>2.2999999999999998</v>
      </c>
      <c r="E13" s="33">
        <f>ROUND(C13*D13,2)</f>
        <v>3.43</v>
      </c>
      <c r="F13" s="16">
        <v>0</v>
      </c>
      <c r="G13" s="33">
        <f>ROUND(E13*F13,2)</f>
        <v>0</v>
      </c>
      <c r="H13" s="33">
        <f>ROUND(E13-G13,2)</f>
        <v>3.43</v>
      </c>
    </row>
    <row r="14" spans="1:8" x14ac:dyDescent="0.25">
      <c r="A14" s="14" t="s">
        <v>67</v>
      </c>
      <c r="B14" s="14" t="s">
        <v>26</v>
      </c>
      <c r="C14" s="15">
        <v>4</v>
      </c>
      <c r="D14" s="14">
        <v>2.3125</v>
      </c>
      <c r="E14" s="33">
        <f>ROUND(C14*D14,2)</f>
        <v>9.25</v>
      </c>
      <c r="F14" s="16">
        <v>0</v>
      </c>
      <c r="G14" s="33">
        <f>ROUND(E14*F14,2)</f>
        <v>0</v>
      </c>
      <c r="H14" s="33">
        <f>ROUND(E14-G14,2)</f>
        <v>9.25</v>
      </c>
    </row>
    <row r="15" spans="1:8" x14ac:dyDescent="0.25">
      <c r="A15" s="14" t="s">
        <v>68</v>
      </c>
      <c r="B15" s="14" t="s">
        <v>26</v>
      </c>
      <c r="C15" s="15">
        <v>10.210000000000001</v>
      </c>
      <c r="D15" s="14">
        <v>0.5</v>
      </c>
      <c r="E15" s="33">
        <f>ROUND(C15*D15,2)</f>
        <v>5.1100000000000003</v>
      </c>
      <c r="F15" s="16">
        <v>0</v>
      </c>
      <c r="G15" s="33">
        <f>ROUND(E15*F15,2)</f>
        <v>0</v>
      </c>
      <c r="H15" s="33">
        <f>ROUND(E15-G15,2)</f>
        <v>5.1100000000000003</v>
      </c>
    </row>
    <row r="16" spans="1:8" x14ac:dyDescent="0.25">
      <c r="A16" s="13" t="s">
        <v>69</v>
      </c>
      <c r="C16" s="33"/>
      <c r="E16" s="33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1000</v>
      </c>
      <c r="E17" s="33">
        <f>ROUND(C17*D17,2)</f>
        <v>110</v>
      </c>
      <c r="F17" s="16">
        <v>0</v>
      </c>
      <c r="G17" s="33">
        <f>ROUND(E17*F17,2)</f>
        <v>0</v>
      </c>
      <c r="H17" s="33">
        <f>ROUND(E17-G17,2)</f>
        <v>110</v>
      </c>
    </row>
    <row r="18" spans="1:8" x14ac:dyDescent="0.25">
      <c r="A18" s="13" t="s">
        <v>20</v>
      </c>
      <c r="C18" s="33"/>
      <c r="E18" s="33"/>
    </row>
    <row r="19" spans="1:8" x14ac:dyDescent="0.25">
      <c r="A19" s="14" t="s">
        <v>22</v>
      </c>
      <c r="B19" s="14" t="s">
        <v>21</v>
      </c>
      <c r="C19" s="15">
        <v>22.11</v>
      </c>
      <c r="D19" s="14">
        <v>1.5</v>
      </c>
      <c r="E19" s="33">
        <f>ROUND(C19*D19,2)</f>
        <v>33.17</v>
      </c>
      <c r="F19" s="16">
        <v>0</v>
      </c>
      <c r="G19" s="33">
        <f>ROUND(E19*F19,2)</f>
        <v>0</v>
      </c>
      <c r="H19" s="33">
        <f>ROUND(E19-G19,2)</f>
        <v>33.17</v>
      </c>
    </row>
    <row r="20" spans="1:8" x14ac:dyDescent="0.25">
      <c r="A20" s="14" t="s">
        <v>103</v>
      </c>
      <c r="B20" s="14" t="s">
        <v>19</v>
      </c>
      <c r="C20" s="15">
        <v>1.34</v>
      </c>
      <c r="D20" s="14">
        <v>28.933199999999999</v>
      </c>
      <c r="E20" s="33">
        <f>ROUND(C20*D20,2)</f>
        <v>38.770000000000003</v>
      </c>
      <c r="F20" s="16">
        <v>0</v>
      </c>
      <c r="G20" s="33">
        <f>ROUND(E20*F20,2)</f>
        <v>0</v>
      </c>
      <c r="H20" s="33">
        <f>ROUND(E20-G20,2)</f>
        <v>38.770000000000003</v>
      </c>
    </row>
    <row r="21" spans="1:8" x14ac:dyDescent="0.25">
      <c r="A21" s="13" t="s">
        <v>23</v>
      </c>
      <c r="C21" s="33"/>
      <c r="E21" s="33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3">
        <f>ROUND(C22*D22,2)</f>
        <v>20</v>
      </c>
      <c r="F22" s="16">
        <v>0</v>
      </c>
      <c r="G22" s="33">
        <f>ROUND(E22*F22,2)</f>
        <v>0</v>
      </c>
      <c r="H22" s="33">
        <f>ROUND(E22-G22,2)</f>
        <v>20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59</v>
      </c>
      <c r="B24" s="14" t="s">
        <v>26</v>
      </c>
      <c r="C24" s="15">
        <v>10.73</v>
      </c>
      <c r="D24" s="14">
        <v>0.5</v>
      </c>
      <c r="E24" s="33">
        <f t="shared" ref="E24:E29" si="0">ROUND(C24*D24,2)</f>
        <v>5.37</v>
      </c>
      <c r="F24" s="16">
        <v>0</v>
      </c>
      <c r="G24" s="33">
        <f t="shared" ref="G24:G29" si="1">ROUND(E24*F24,2)</f>
        <v>0</v>
      </c>
      <c r="H24" s="33">
        <f t="shared" ref="H24:H29" si="2">ROUND(E24-G24,2)</f>
        <v>5.37</v>
      </c>
    </row>
    <row r="25" spans="1:8" x14ac:dyDescent="0.25">
      <c r="A25" s="14" t="s">
        <v>25</v>
      </c>
      <c r="B25" s="14" t="s">
        <v>18</v>
      </c>
      <c r="C25" s="15">
        <v>0.13</v>
      </c>
      <c r="D25" s="14">
        <v>32</v>
      </c>
      <c r="E25" s="33">
        <f t="shared" si="0"/>
        <v>4.16</v>
      </c>
      <c r="F25" s="16">
        <v>0</v>
      </c>
      <c r="G25" s="33">
        <f t="shared" si="1"/>
        <v>0</v>
      </c>
      <c r="H25" s="33">
        <f t="shared" si="2"/>
        <v>4.16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3">
        <f t="shared" si="0"/>
        <v>9.1199999999999992</v>
      </c>
      <c r="F26" s="16">
        <v>0</v>
      </c>
      <c r="G26" s="33">
        <f t="shared" si="1"/>
        <v>0</v>
      </c>
      <c r="H26" s="33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6.01</v>
      </c>
      <c r="D27" s="14">
        <v>2</v>
      </c>
      <c r="E27" s="33">
        <f t="shared" si="0"/>
        <v>12.02</v>
      </c>
      <c r="F27" s="16">
        <v>0</v>
      </c>
      <c r="G27" s="33">
        <f t="shared" si="1"/>
        <v>0</v>
      </c>
      <c r="H27" s="33">
        <f t="shared" si="2"/>
        <v>12.02</v>
      </c>
    </row>
    <row r="28" spans="1:8" x14ac:dyDescent="0.25">
      <c r="A28" s="14" t="s">
        <v>74</v>
      </c>
      <c r="B28" s="14" t="s">
        <v>26</v>
      </c>
      <c r="C28" s="15">
        <v>13.33</v>
      </c>
      <c r="D28" s="14">
        <v>1</v>
      </c>
      <c r="E28" s="33">
        <f t="shared" si="0"/>
        <v>13.33</v>
      </c>
      <c r="F28" s="16">
        <v>0</v>
      </c>
      <c r="G28" s="33">
        <f t="shared" si="1"/>
        <v>0</v>
      </c>
      <c r="H28" s="33">
        <f t="shared" si="2"/>
        <v>13.33</v>
      </c>
    </row>
    <row r="29" spans="1:8" x14ac:dyDescent="0.25">
      <c r="A29" s="14" t="s">
        <v>107</v>
      </c>
      <c r="B29" s="14" t="s">
        <v>18</v>
      </c>
      <c r="C29" s="15">
        <v>0.44</v>
      </c>
      <c r="D29" s="14">
        <v>58</v>
      </c>
      <c r="E29" s="33">
        <f t="shared" si="0"/>
        <v>25.52</v>
      </c>
      <c r="F29" s="16">
        <v>0</v>
      </c>
      <c r="G29" s="33">
        <f t="shared" si="1"/>
        <v>0</v>
      </c>
      <c r="H29" s="33">
        <f t="shared" si="2"/>
        <v>25.52</v>
      </c>
    </row>
    <row r="30" spans="1:8" x14ac:dyDescent="0.25">
      <c r="A30" s="13" t="s">
        <v>27</v>
      </c>
      <c r="C30" s="33"/>
      <c r="E30" s="33"/>
    </row>
    <row r="31" spans="1:8" x14ac:dyDescent="0.25">
      <c r="A31" s="14" t="s">
        <v>78</v>
      </c>
      <c r="B31" s="14" t="s">
        <v>29</v>
      </c>
      <c r="C31" s="15">
        <v>6.94</v>
      </c>
      <c r="D31" s="14">
        <v>1.75</v>
      </c>
      <c r="E31" s="33">
        <f>ROUND(C31*D31,2)</f>
        <v>12.15</v>
      </c>
      <c r="F31" s="16">
        <v>0</v>
      </c>
      <c r="G31" s="33">
        <f>ROUND(E31*F31,2)</f>
        <v>0</v>
      </c>
      <c r="H31" s="33">
        <f>ROUND(E31-G31,2)</f>
        <v>12.15</v>
      </c>
    </row>
    <row r="32" spans="1:8" x14ac:dyDescent="0.25">
      <c r="A32" s="14" t="s">
        <v>109</v>
      </c>
      <c r="B32" s="14" t="s">
        <v>18</v>
      </c>
      <c r="C32" s="15">
        <v>1.1599999999999999</v>
      </c>
      <c r="D32" s="14">
        <v>3.2</v>
      </c>
      <c r="E32" s="33">
        <f>ROUND(C32*D32,2)</f>
        <v>3.71</v>
      </c>
      <c r="F32" s="16">
        <v>0</v>
      </c>
      <c r="G32" s="33">
        <f>ROUND(E32*F32,2)</f>
        <v>0</v>
      </c>
      <c r="H32" s="33">
        <f>ROUND(E32-G32,2)</f>
        <v>3.71</v>
      </c>
    </row>
    <row r="33" spans="1:8" x14ac:dyDescent="0.25">
      <c r="A33" s="14" t="s">
        <v>79</v>
      </c>
      <c r="B33" s="14" t="s">
        <v>18</v>
      </c>
      <c r="C33" s="15">
        <v>5.08</v>
      </c>
      <c r="D33" s="14">
        <v>2</v>
      </c>
      <c r="E33" s="33">
        <f>ROUND(C33*D33,2)</f>
        <v>10.16</v>
      </c>
      <c r="F33" s="16">
        <v>0</v>
      </c>
      <c r="G33" s="33">
        <f>ROUND(E33*F33,2)</f>
        <v>0</v>
      </c>
      <c r="H33" s="33">
        <f>ROUND(E33-G33,2)</f>
        <v>10.16</v>
      </c>
    </row>
    <row r="34" spans="1:8" x14ac:dyDescent="0.25">
      <c r="A34" s="14" t="s">
        <v>114</v>
      </c>
      <c r="B34" s="14" t="s">
        <v>48</v>
      </c>
      <c r="C34" s="15">
        <v>15</v>
      </c>
      <c r="D34" s="14">
        <v>1</v>
      </c>
      <c r="E34" s="33">
        <f>ROUND(C34*D34,2)</f>
        <v>15</v>
      </c>
      <c r="F34" s="16">
        <v>0</v>
      </c>
      <c r="G34" s="33">
        <f>ROUND(E34*F34,2)</f>
        <v>0</v>
      </c>
      <c r="H34" s="33">
        <f>ROUND(E34-G34,2)</f>
        <v>15</v>
      </c>
    </row>
    <row r="35" spans="1:8" x14ac:dyDescent="0.25">
      <c r="A35" s="13" t="s">
        <v>33</v>
      </c>
      <c r="C35" s="33"/>
      <c r="E35" s="33"/>
    </row>
    <row r="36" spans="1:8" x14ac:dyDescent="0.25">
      <c r="A36" s="14" t="s">
        <v>116</v>
      </c>
      <c r="B36" s="14" t="s">
        <v>60</v>
      </c>
      <c r="C36" s="15">
        <v>2.58</v>
      </c>
      <c r="D36" s="14">
        <v>45</v>
      </c>
      <c r="E36" s="33">
        <f>ROUND(C36*D36,2)</f>
        <v>116.1</v>
      </c>
      <c r="F36" s="16">
        <v>0</v>
      </c>
      <c r="G36" s="33">
        <f>ROUND(E36*F36,2)</f>
        <v>0</v>
      </c>
      <c r="H36" s="33">
        <f>ROUND(E36-G36,2)</f>
        <v>116.1</v>
      </c>
    </row>
    <row r="37" spans="1:8" x14ac:dyDescent="0.25">
      <c r="A37" s="13" t="s">
        <v>85</v>
      </c>
      <c r="C37" s="33"/>
      <c r="E37" s="33"/>
    </row>
    <row r="38" spans="1:8" x14ac:dyDescent="0.25">
      <c r="A38" s="14" t="s">
        <v>86</v>
      </c>
      <c r="B38" s="14" t="s">
        <v>18</v>
      </c>
      <c r="C38" s="15">
        <v>0.06</v>
      </c>
      <c r="D38" s="14">
        <v>32</v>
      </c>
      <c r="E38" s="33">
        <f>ROUND(C38*D38,2)</f>
        <v>1.92</v>
      </c>
      <c r="F38" s="16">
        <v>0</v>
      </c>
      <c r="G38" s="33">
        <f>ROUND(E38*F38,2)</f>
        <v>0</v>
      </c>
      <c r="H38" s="33">
        <f>ROUND(E38-G38,2)</f>
        <v>1.92</v>
      </c>
    </row>
    <row r="39" spans="1:8" x14ac:dyDescent="0.25">
      <c r="A39" s="13" t="s">
        <v>117</v>
      </c>
      <c r="C39" s="33"/>
      <c r="E39" s="33"/>
    </row>
    <row r="40" spans="1:8" x14ac:dyDescent="0.25">
      <c r="A40" s="14" t="s">
        <v>118</v>
      </c>
      <c r="B40" s="14" t="s">
        <v>26</v>
      </c>
      <c r="C40" s="15">
        <v>3.3</v>
      </c>
      <c r="D40" s="14">
        <v>0.4</v>
      </c>
      <c r="E40" s="33">
        <f>ROUND(C40*D40,2)</f>
        <v>1.32</v>
      </c>
      <c r="F40" s="16">
        <v>0</v>
      </c>
      <c r="G40" s="33">
        <f>ROUND(E40*F40,2)</f>
        <v>0</v>
      </c>
      <c r="H40" s="33">
        <f>ROUND(E40-G40,2)</f>
        <v>1.32</v>
      </c>
    </row>
    <row r="41" spans="1:8" x14ac:dyDescent="0.25">
      <c r="A41" s="13" t="s">
        <v>61</v>
      </c>
      <c r="C41" s="33"/>
      <c r="E41" s="33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3">
        <f>ROUND(C42*D42,2)</f>
        <v>7.5</v>
      </c>
      <c r="F42" s="16">
        <v>0</v>
      </c>
      <c r="G42" s="33">
        <f>ROUND(E42*F42,2)</f>
        <v>0</v>
      </c>
      <c r="H42" s="33">
        <f>ROUND(E42-G42,2)</f>
        <v>7.5</v>
      </c>
    </row>
    <row r="43" spans="1:8" x14ac:dyDescent="0.25">
      <c r="A43" s="13" t="s">
        <v>87</v>
      </c>
      <c r="C43" s="33"/>
      <c r="E43" s="33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3">
        <f>ROUND(C44*D44,2)</f>
        <v>1</v>
      </c>
      <c r="F44" s="16">
        <v>0</v>
      </c>
      <c r="G44" s="33">
        <f>ROUND(E44*F44,2)</f>
        <v>0</v>
      </c>
      <c r="H44" s="33">
        <f>ROUND(E44-G44,2)</f>
        <v>1</v>
      </c>
    </row>
    <row r="45" spans="1:8" x14ac:dyDescent="0.25">
      <c r="A45" s="13" t="s">
        <v>34</v>
      </c>
      <c r="C45" s="33"/>
      <c r="E45" s="33"/>
    </row>
    <row r="46" spans="1:8" x14ac:dyDescent="0.25">
      <c r="A46" s="14" t="s">
        <v>35</v>
      </c>
      <c r="B46" s="14" t="s">
        <v>36</v>
      </c>
      <c r="C46" s="15">
        <v>47.45</v>
      </c>
      <c r="D46" s="14">
        <v>0.66600000000000004</v>
      </c>
      <c r="E46" s="33">
        <f>ROUND(C46*D46,2)</f>
        <v>31.6</v>
      </c>
      <c r="F46" s="16">
        <v>0</v>
      </c>
      <c r="G46" s="33">
        <f>ROUND(E46*F46,2)</f>
        <v>0</v>
      </c>
      <c r="H46" s="33">
        <f>ROUND(E46-G46,2)</f>
        <v>31.6</v>
      </c>
    </row>
    <row r="47" spans="1:8" x14ac:dyDescent="0.25">
      <c r="A47" s="13" t="s">
        <v>119</v>
      </c>
      <c r="C47" s="33"/>
      <c r="E47" s="33"/>
    </row>
    <row r="48" spans="1:8" x14ac:dyDescent="0.25">
      <c r="A48" s="14" t="s">
        <v>120</v>
      </c>
      <c r="B48" s="14" t="s">
        <v>48</v>
      </c>
      <c r="C48" s="15">
        <v>8</v>
      </c>
      <c r="D48" s="14">
        <v>1</v>
      </c>
      <c r="E48" s="33">
        <f>ROUND(C48*D48,2)</f>
        <v>8</v>
      </c>
      <c r="F48" s="16">
        <v>0</v>
      </c>
      <c r="G48" s="33">
        <f>ROUND(E48*F48,2)</f>
        <v>0</v>
      </c>
      <c r="H48" s="33">
        <f>ROUND(E48-G48,2)</f>
        <v>8</v>
      </c>
    </row>
    <row r="49" spans="1:8" x14ac:dyDescent="0.25">
      <c r="A49" s="13" t="s">
        <v>121</v>
      </c>
      <c r="C49" s="33"/>
      <c r="E49" s="33"/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  <c r="C51" s="33"/>
      <c r="E51" s="33"/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0.42680000000000001</v>
      </c>
      <c r="E52" s="33">
        <f>ROUND(C52*D52,2)</f>
        <v>6.27</v>
      </c>
      <c r="F52" s="16">
        <v>0</v>
      </c>
      <c r="G52" s="33">
        <f>ROUND(E52*F52,2)</f>
        <v>0</v>
      </c>
      <c r="H52" s="33">
        <f>ROUND(E52-G52,2)</f>
        <v>6.27</v>
      </c>
    </row>
    <row r="53" spans="1:8" x14ac:dyDescent="0.25">
      <c r="A53" s="14" t="s">
        <v>91</v>
      </c>
      <c r="B53" s="14" t="s">
        <v>39</v>
      </c>
      <c r="C53" s="15">
        <v>14.68</v>
      </c>
      <c r="D53" s="14">
        <v>0.32219999999999999</v>
      </c>
      <c r="E53" s="33">
        <f>ROUND(C53*D53,2)</f>
        <v>4.7300000000000004</v>
      </c>
      <c r="F53" s="16">
        <v>0</v>
      </c>
      <c r="G53" s="33">
        <f>ROUND(E53*F53,2)</f>
        <v>0</v>
      </c>
      <c r="H53" s="33">
        <f>ROUND(E53-G53,2)</f>
        <v>4.7300000000000004</v>
      </c>
    </row>
    <row r="54" spans="1:8" x14ac:dyDescent="0.25">
      <c r="A54" s="13" t="s">
        <v>43</v>
      </c>
      <c r="C54" s="33"/>
      <c r="E54" s="33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0.1236</v>
      </c>
      <c r="E55" s="33">
        <f>ROUND(C55*D55,2)</f>
        <v>1.1200000000000001</v>
      </c>
      <c r="F55" s="16">
        <v>0</v>
      </c>
      <c r="G55" s="33">
        <f>ROUND(E55*F55,2)</f>
        <v>0</v>
      </c>
      <c r="H55" s="33">
        <f>ROUND(E55-G55,2)</f>
        <v>1.1200000000000001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3">
        <f>ROUND(C56*D56,2)</f>
        <v>2.2400000000000002</v>
      </c>
      <c r="F56" s="16">
        <v>0</v>
      </c>
      <c r="G56" s="33">
        <f>ROUND(E56*F56,2)</f>
        <v>0</v>
      </c>
      <c r="H56" s="33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14.7</v>
      </c>
      <c r="D57" s="14">
        <v>0.59919999999999995</v>
      </c>
      <c r="E57" s="33">
        <f>ROUND(C57*D57,2)</f>
        <v>8.81</v>
      </c>
      <c r="F57" s="16">
        <v>0</v>
      </c>
      <c r="G57" s="33">
        <f>ROUND(E57*F57,2)</f>
        <v>0</v>
      </c>
      <c r="H57" s="33">
        <f>ROUND(E57-G57,2)</f>
        <v>8.81</v>
      </c>
    </row>
    <row r="58" spans="1:8" x14ac:dyDescent="0.25">
      <c r="A58" s="13" t="s">
        <v>45</v>
      </c>
      <c r="C58" s="33"/>
      <c r="E58" s="33"/>
    </row>
    <row r="59" spans="1:8" x14ac:dyDescent="0.25">
      <c r="A59" s="14" t="s">
        <v>38</v>
      </c>
      <c r="B59" s="14" t="s">
        <v>19</v>
      </c>
      <c r="C59" s="15">
        <v>1.53</v>
      </c>
      <c r="D59" s="14">
        <v>4.9433999999999996</v>
      </c>
      <c r="E59" s="33">
        <f>ROUND(C59*D59,2)</f>
        <v>7.56</v>
      </c>
      <c r="F59" s="16">
        <v>0</v>
      </c>
      <c r="G59" s="33">
        <f>ROUND(E59*F59,2)</f>
        <v>0</v>
      </c>
      <c r="H59" s="33">
        <f>ROUND(E59-G59,2)</f>
        <v>7.56</v>
      </c>
    </row>
    <row r="60" spans="1:8" x14ac:dyDescent="0.25">
      <c r="A60" s="14" t="s">
        <v>91</v>
      </c>
      <c r="B60" s="14" t="s">
        <v>19</v>
      </c>
      <c r="C60" s="15">
        <v>1.53</v>
      </c>
      <c r="D60" s="14">
        <v>5.7832999999999997</v>
      </c>
      <c r="E60" s="33">
        <f>ROUND(C60*D60,2)</f>
        <v>8.85</v>
      </c>
      <c r="F60" s="16">
        <v>0</v>
      </c>
      <c r="G60" s="33">
        <f>ROUND(E60*F60,2)</f>
        <v>0</v>
      </c>
      <c r="H60" s="33">
        <f>ROUND(E60-G60,2)</f>
        <v>8.85</v>
      </c>
    </row>
    <row r="61" spans="1:8" x14ac:dyDescent="0.25">
      <c r="A61" s="13" t="s">
        <v>47</v>
      </c>
      <c r="C61" s="33"/>
      <c r="E61" s="33"/>
    </row>
    <row r="62" spans="1:8" x14ac:dyDescent="0.25">
      <c r="A62" s="14" t="s">
        <v>42</v>
      </c>
      <c r="B62" s="14" t="s">
        <v>48</v>
      </c>
      <c r="C62" s="15">
        <v>7.57</v>
      </c>
      <c r="D62" s="14">
        <v>1</v>
      </c>
      <c r="E62" s="33">
        <f>ROUND(C62*D62,2)</f>
        <v>7.57</v>
      </c>
      <c r="F62" s="16">
        <v>0</v>
      </c>
      <c r="G62" s="33">
        <f>ROUND(E62*F62,2)</f>
        <v>0</v>
      </c>
      <c r="H62" s="33">
        <f t="shared" ref="H62:H67" si="3">ROUND(E62-G62,2)</f>
        <v>7.57</v>
      </c>
    </row>
    <row r="63" spans="1:8" x14ac:dyDescent="0.25">
      <c r="A63" s="14" t="s">
        <v>38</v>
      </c>
      <c r="B63" s="14" t="s">
        <v>48</v>
      </c>
      <c r="C63" s="15">
        <v>3.11</v>
      </c>
      <c r="D63" s="14">
        <v>1</v>
      </c>
      <c r="E63" s="33">
        <f>ROUND(C63*D63,2)</f>
        <v>3.11</v>
      </c>
      <c r="F63" s="16">
        <v>0</v>
      </c>
      <c r="G63" s="33">
        <f>ROUND(E63*F63,2)</f>
        <v>0</v>
      </c>
      <c r="H63" s="33">
        <f t="shared" si="3"/>
        <v>3.11</v>
      </c>
    </row>
    <row r="64" spans="1:8" x14ac:dyDescent="0.25">
      <c r="A64" s="14" t="s">
        <v>91</v>
      </c>
      <c r="B64" s="14" t="s">
        <v>48</v>
      </c>
      <c r="C64" s="15">
        <v>23.43</v>
      </c>
      <c r="D64" s="14">
        <v>1</v>
      </c>
      <c r="E64" s="33">
        <f>ROUND(C64*D64,2)</f>
        <v>23.43</v>
      </c>
      <c r="F64" s="16">
        <v>0</v>
      </c>
      <c r="G64" s="33">
        <f>ROUND(E64*F64,2)</f>
        <v>0</v>
      </c>
      <c r="H64" s="33">
        <f t="shared" si="3"/>
        <v>23.43</v>
      </c>
    </row>
    <row r="65" spans="1:8" x14ac:dyDescent="0.25">
      <c r="A65" s="9" t="s">
        <v>49</v>
      </c>
      <c r="B65" s="9" t="s">
        <v>48</v>
      </c>
      <c r="C65" s="10">
        <v>10.050000000000001</v>
      </c>
      <c r="D65" s="9">
        <v>1</v>
      </c>
      <c r="E65" s="29">
        <f>ROUND(C65*D65,2)</f>
        <v>10.050000000000001</v>
      </c>
      <c r="F65" s="11">
        <v>0</v>
      </c>
      <c r="G65" s="29">
        <f>ROUND(E65*F65,2)</f>
        <v>0</v>
      </c>
      <c r="H65" s="29">
        <f t="shared" si="3"/>
        <v>10.050000000000001</v>
      </c>
    </row>
    <row r="66" spans="1:8" x14ac:dyDescent="0.25">
      <c r="A66" s="7" t="s">
        <v>50</v>
      </c>
      <c r="C66" s="33"/>
      <c r="E66" s="33">
        <f>SUM(E13:E65)</f>
        <v>584.77999999999986</v>
      </c>
      <c r="G66" s="12">
        <f>SUM(G13:G65)</f>
        <v>0</v>
      </c>
      <c r="H66" s="12">
        <f t="shared" si="3"/>
        <v>584.78</v>
      </c>
    </row>
    <row r="67" spans="1:8" x14ac:dyDescent="0.25">
      <c r="A67" s="7" t="s">
        <v>51</v>
      </c>
      <c r="C67" s="33"/>
      <c r="E67" s="33">
        <f>+E9-E66</f>
        <v>620.22000000000014</v>
      </c>
      <c r="G67" s="12">
        <f>+G9-G66</f>
        <v>0</v>
      </c>
      <c r="H67" s="12">
        <f t="shared" si="3"/>
        <v>620.22</v>
      </c>
    </row>
    <row r="68" spans="1:8" x14ac:dyDescent="0.25">
      <c r="A68" t="s">
        <v>12</v>
      </c>
      <c r="C68" s="33"/>
      <c r="E68" s="33"/>
    </row>
    <row r="69" spans="1:8" x14ac:dyDescent="0.25">
      <c r="A69" s="7" t="s">
        <v>52</v>
      </c>
      <c r="C69" s="33"/>
      <c r="E69" s="33"/>
    </row>
    <row r="70" spans="1:8" x14ac:dyDescent="0.25">
      <c r="A70" s="14" t="s">
        <v>42</v>
      </c>
      <c r="B70" s="14" t="s">
        <v>48</v>
      </c>
      <c r="C70" s="15">
        <v>10.31</v>
      </c>
      <c r="D70" s="14">
        <v>1</v>
      </c>
      <c r="E70" s="33">
        <f>ROUND(C70*D70,2)</f>
        <v>10.31</v>
      </c>
      <c r="F70" s="16">
        <v>0</v>
      </c>
      <c r="G70" s="33">
        <f>ROUND(E70*F70,2)</f>
        <v>0</v>
      </c>
      <c r="H70" s="33">
        <f t="shared" ref="H70:H75" si="4">ROUND(E70-G70,2)</f>
        <v>10.31</v>
      </c>
    </row>
    <row r="71" spans="1:8" x14ac:dyDescent="0.25">
      <c r="A71" s="14" t="s">
        <v>38</v>
      </c>
      <c r="B71" s="14" t="s">
        <v>48</v>
      </c>
      <c r="C71" s="15">
        <v>18.93</v>
      </c>
      <c r="D71" s="14">
        <v>1</v>
      </c>
      <c r="E71" s="33">
        <f>ROUND(C71*D71,2)</f>
        <v>18.93</v>
      </c>
      <c r="F71" s="16">
        <v>0</v>
      </c>
      <c r="G71" s="33">
        <f>ROUND(E71*F71,2)</f>
        <v>0</v>
      </c>
      <c r="H71" s="33">
        <f t="shared" si="4"/>
        <v>18.93</v>
      </c>
    </row>
    <row r="72" spans="1:8" x14ac:dyDescent="0.25">
      <c r="A72" s="9" t="s">
        <v>91</v>
      </c>
      <c r="B72" s="9" t="s">
        <v>48</v>
      </c>
      <c r="C72" s="10">
        <v>94.22</v>
      </c>
      <c r="D72" s="9">
        <v>1</v>
      </c>
      <c r="E72" s="29">
        <f>ROUND(C72*D72,2)</f>
        <v>94.22</v>
      </c>
      <c r="F72" s="11">
        <v>0</v>
      </c>
      <c r="G72" s="29">
        <f>ROUND(E72*F72,2)</f>
        <v>0</v>
      </c>
      <c r="H72" s="29">
        <f t="shared" si="4"/>
        <v>94.22</v>
      </c>
    </row>
    <row r="73" spans="1:8" x14ac:dyDescent="0.25">
      <c r="A73" s="7" t="s">
        <v>53</v>
      </c>
      <c r="C73" s="33"/>
      <c r="E73" s="33">
        <f>SUM(E70:E72)</f>
        <v>123.46000000000001</v>
      </c>
      <c r="G73" s="12">
        <f>SUM(G70:G72)</f>
        <v>0</v>
      </c>
      <c r="H73" s="12">
        <f t="shared" si="4"/>
        <v>123.46</v>
      </c>
    </row>
    <row r="74" spans="1:8" x14ac:dyDescent="0.25">
      <c r="A74" s="7" t="s">
        <v>54</v>
      </c>
      <c r="C74" s="33"/>
      <c r="E74" s="33">
        <f>+E66+E73</f>
        <v>708.2399999999999</v>
      </c>
      <c r="G74" s="12">
        <f>+G66+G73</f>
        <v>0</v>
      </c>
      <c r="H74" s="12">
        <f t="shared" si="4"/>
        <v>708.24</v>
      </c>
    </row>
    <row r="75" spans="1:8" x14ac:dyDescent="0.25">
      <c r="A75" s="7" t="s">
        <v>55</v>
      </c>
      <c r="C75" s="33"/>
      <c r="E75" s="33">
        <f>+E9-E74</f>
        <v>496.7600000000001</v>
      </c>
      <c r="G75" s="12">
        <f>+G9-G74</f>
        <v>0</v>
      </c>
      <c r="H75" s="12">
        <f t="shared" si="4"/>
        <v>496.76</v>
      </c>
    </row>
    <row r="76" spans="1:8" x14ac:dyDescent="0.25">
      <c r="A76" t="s">
        <v>123</v>
      </c>
      <c r="C76" s="33"/>
      <c r="E76" s="33"/>
    </row>
    <row r="77" spans="1:8" x14ac:dyDescent="0.25">
      <c r="A77" t="s">
        <v>372</v>
      </c>
      <c r="C77" s="33"/>
      <c r="E77" s="33"/>
    </row>
    <row r="78" spans="1:8" x14ac:dyDescent="0.25">
      <c r="C78" s="33"/>
      <c r="E78" s="33"/>
    </row>
    <row r="79" spans="1:8" x14ac:dyDescent="0.25">
      <c r="A79" s="7" t="s">
        <v>124</v>
      </c>
      <c r="C79" s="33"/>
      <c r="E79" s="33"/>
    </row>
    <row r="80" spans="1:8" x14ac:dyDescent="0.25">
      <c r="A80" s="7" t="s">
        <v>125</v>
      </c>
      <c r="C80" s="33"/>
      <c r="E80" s="33"/>
    </row>
    <row r="81" spans="3:5" x14ac:dyDescent="0.25">
      <c r="C81" s="33"/>
      <c r="E81" s="33"/>
    </row>
    <row r="99" spans="1:19" x14ac:dyDescent="0.25">
      <c r="A99" s="7" t="s">
        <v>50</v>
      </c>
      <c r="E99" s="37">
        <f>VLOOKUP(A99,$A$1:$H$98,5,FALSE)</f>
        <v>584.77999999999986</v>
      </c>
    </row>
    <row r="100" spans="1:19" x14ac:dyDescent="0.25">
      <c r="A100" s="7" t="s">
        <v>333</v>
      </c>
      <c r="E100" s="37">
        <f>VLOOKUP(A100,$A$1:$H$98,5,FALSE)</f>
        <v>123.46000000000001</v>
      </c>
    </row>
    <row r="101" spans="1:19" x14ac:dyDescent="0.25">
      <c r="A101" s="7" t="s">
        <v>334</v>
      </c>
      <c r="E101" s="37">
        <f t="shared" ref="E101:E102" si="5">VLOOKUP(A101,$A$1:$H$98,5,FALSE)</f>
        <v>708.2399999999999</v>
      </c>
    </row>
    <row r="102" spans="1:19" x14ac:dyDescent="0.25">
      <c r="A102" s="7" t="s">
        <v>55</v>
      </c>
      <c r="E102" s="37">
        <f t="shared" si="5"/>
        <v>496.7600000000001</v>
      </c>
    </row>
    <row r="103" spans="1:19" x14ac:dyDescent="0.25">
      <c r="A103" s="42" t="s">
        <v>295</v>
      </c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496.7600000000001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I105">
        <f>H105+Calculator!$B$15</f>
        <v>520</v>
      </c>
      <c r="K105" s="37">
        <f>E102</f>
        <v>496.7600000000001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I112" dt2D="1" dtr="1" r1="D8" r2="D7" ca="1"/>
        <v>226.91000000000008</v>
      </c>
      <c r="C106" s="12">
        <v>228.41000000000008</v>
      </c>
      <c r="D106" s="12">
        <v>229.91000000000008</v>
      </c>
      <c r="E106" s="12">
        <v>231.41000000000008</v>
      </c>
      <c r="F106" s="12">
        <v>232.91000000000008</v>
      </c>
      <c r="G106" s="12">
        <v>234.41000000000008</v>
      </c>
      <c r="H106" s="12">
        <v>235.91000000000008</v>
      </c>
      <c r="I106" s="12">
        <v>237.41000000000008</v>
      </c>
      <c r="K106">
        <f>K107-Calculator!$B$27</f>
        <v>45</v>
      </c>
      <c r="L106" s="12">
        <f t="dataTable" ref="L106:R112" dt2D="1" dtr="1" r1="D8" r2="D7"/>
        <v>-571.69000000000017</v>
      </c>
      <c r="M106" s="12">
        <v>-570.19000000000017</v>
      </c>
      <c r="N106" s="12">
        <v>-568.69000000000017</v>
      </c>
      <c r="O106" s="12">
        <v>-567.19000000000017</v>
      </c>
      <c r="P106" s="12">
        <v>-565.69000000000017</v>
      </c>
      <c r="Q106" s="12">
        <v>-564.19000000000017</v>
      </c>
      <c r="R106" s="12">
        <v>-562.69000000000017</v>
      </c>
      <c r="S106" s="12"/>
    </row>
    <row r="107" spans="1:19" x14ac:dyDescent="0.25">
      <c r="A107">
        <f>A108-Calculator!$B$15</f>
        <v>990</v>
      </c>
      <c r="B107" s="12">
        <v>230.36000000000013</v>
      </c>
      <c r="C107" s="12">
        <v>231.86000000000013</v>
      </c>
      <c r="D107" s="12">
        <v>233.36000000000013</v>
      </c>
      <c r="E107" s="12">
        <v>234.86000000000013</v>
      </c>
      <c r="F107" s="12">
        <v>236.36000000000013</v>
      </c>
      <c r="G107" s="12">
        <v>237.86000000000013</v>
      </c>
      <c r="H107" s="12">
        <v>239.36000000000013</v>
      </c>
      <c r="I107" s="12">
        <v>240.86000000000013</v>
      </c>
      <c r="K107">
        <f>K108-Calculator!$B$27</f>
        <v>50</v>
      </c>
      <c r="L107" s="12">
        <v>-568.24000000000012</v>
      </c>
      <c r="M107" s="12">
        <v>-566.74000000000012</v>
      </c>
      <c r="N107" s="12">
        <v>-565.24000000000012</v>
      </c>
      <c r="O107" s="12">
        <v>-563.74000000000012</v>
      </c>
      <c r="P107" s="12">
        <v>-562.24000000000012</v>
      </c>
      <c r="Q107" s="12">
        <v>-560.74000000000012</v>
      </c>
      <c r="R107" s="12">
        <v>-559.24000000000012</v>
      </c>
      <c r="S107" s="12"/>
    </row>
    <row r="108" spans="1:19" x14ac:dyDescent="0.25">
      <c r="A108">
        <f>A109-Calculator!$B$15</f>
        <v>995</v>
      </c>
      <c r="B108" s="12">
        <v>233.81000000000006</v>
      </c>
      <c r="C108" s="12">
        <v>235.31000000000006</v>
      </c>
      <c r="D108" s="12">
        <v>236.81000000000006</v>
      </c>
      <c r="E108" s="12">
        <v>238.31000000000006</v>
      </c>
      <c r="F108" s="12">
        <v>239.81000000000006</v>
      </c>
      <c r="G108" s="12">
        <v>241.31000000000006</v>
      </c>
      <c r="H108" s="12">
        <v>242.81000000000006</v>
      </c>
      <c r="I108" s="12">
        <v>244.31000000000006</v>
      </c>
      <c r="K108">
        <f>K109-Calculator!$B$27</f>
        <v>55</v>
      </c>
      <c r="L108" s="12">
        <v>-564.79000000000019</v>
      </c>
      <c r="M108" s="12">
        <v>-563.29000000000019</v>
      </c>
      <c r="N108" s="12">
        <v>-561.79000000000019</v>
      </c>
      <c r="O108" s="12">
        <v>-560.29000000000019</v>
      </c>
      <c r="P108" s="12">
        <v>-558.79000000000019</v>
      </c>
      <c r="Q108" s="12">
        <v>-557.29000000000019</v>
      </c>
      <c r="R108" s="12">
        <v>-555.79000000000019</v>
      </c>
      <c r="S108" s="12"/>
    </row>
    <row r="109" spans="1:19" x14ac:dyDescent="0.25">
      <c r="A109">
        <f>Calculator!B10</f>
        <v>1000</v>
      </c>
      <c r="B109" s="12">
        <v>237.2600000000001</v>
      </c>
      <c r="C109" s="12">
        <v>238.7600000000001</v>
      </c>
      <c r="D109" s="12">
        <v>240.2600000000001</v>
      </c>
      <c r="E109" s="12">
        <v>241.7600000000001</v>
      </c>
      <c r="F109" s="12">
        <v>243.2600000000001</v>
      </c>
      <c r="G109" s="12">
        <v>244.7600000000001</v>
      </c>
      <c r="H109" s="12">
        <v>246.2600000000001</v>
      </c>
      <c r="I109" s="12">
        <v>247.7600000000001</v>
      </c>
      <c r="K109">
        <f>Calculator!B22</f>
        <v>60</v>
      </c>
      <c r="L109" s="12">
        <v>-561.34000000000015</v>
      </c>
      <c r="M109" s="12">
        <v>-559.84000000000015</v>
      </c>
      <c r="N109" s="12">
        <v>-558.34000000000015</v>
      </c>
      <c r="O109" s="12">
        <v>-556.84000000000015</v>
      </c>
      <c r="P109" s="12">
        <v>-555.34000000000015</v>
      </c>
      <c r="Q109" s="12">
        <v>-553.84000000000015</v>
      </c>
      <c r="R109" s="12">
        <v>-552.34000000000015</v>
      </c>
      <c r="S109" s="12"/>
    </row>
    <row r="110" spans="1:19" x14ac:dyDescent="0.25">
      <c r="A110">
        <f>A109+Calculator!$B$15</f>
        <v>1005</v>
      </c>
      <c r="B110" s="12">
        <v>240.71000000000015</v>
      </c>
      <c r="C110" s="12">
        <v>242.21000000000015</v>
      </c>
      <c r="D110" s="12">
        <v>243.71000000000015</v>
      </c>
      <c r="E110" s="12">
        <v>245.21000000000015</v>
      </c>
      <c r="F110" s="12">
        <v>246.71000000000015</v>
      </c>
      <c r="G110" s="12">
        <v>248.21000000000015</v>
      </c>
      <c r="H110" s="12">
        <v>249.71000000000015</v>
      </c>
      <c r="I110" s="12">
        <v>251.21000000000015</v>
      </c>
      <c r="K110">
        <f>K109+Calculator!$B$27</f>
        <v>65</v>
      </c>
      <c r="L110" s="12">
        <v>-557.8900000000001</v>
      </c>
      <c r="M110" s="12">
        <v>-556.3900000000001</v>
      </c>
      <c r="N110" s="12">
        <v>-554.8900000000001</v>
      </c>
      <c r="O110" s="12">
        <v>-553.3900000000001</v>
      </c>
      <c r="P110" s="12">
        <v>-551.8900000000001</v>
      </c>
      <c r="Q110" s="12">
        <v>-550.3900000000001</v>
      </c>
      <c r="R110" s="12">
        <v>-548.8900000000001</v>
      </c>
      <c r="S110" s="12"/>
    </row>
    <row r="111" spans="1:19" x14ac:dyDescent="0.25">
      <c r="A111">
        <f>A110+Calculator!$B$15</f>
        <v>1010</v>
      </c>
      <c r="B111" s="12">
        <v>244.16000000000008</v>
      </c>
      <c r="C111" s="12">
        <v>245.66000000000008</v>
      </c>
      <c r="D111" s="12">
        <v>247.16000000000008</v>
      </c>
      <c r="E111" s="12">
        <v>248.66000000000008</v>
      </c>
      <c r="F111" s="12">
        <v>250.16000000000008</v>
      </c>
      <c r="G111" s="12">
        <v>251.66000000000008</v>
      </c>
      <c r="H111" s="12">
        <v>253.16000000000008</v>
      </c>
      <c r="I111" s="12">
        <v>254.66000000000008</v>
      </c>
      <c r="K111">
        <f>K110+Calculator!$B$27</f>
        <v>70</v>
      </c>
      <c r="L111" s="12">
        <v>-554.44000000000017</v>
      </c>
      <c r="M111" s="12">
        <v>-552.94000000000017</v>
      </c>
      <c r="N111" s="12">
        <v>-551.44000000000017</v>
      </c>
      <c r="O111" s="12">
        <v>-549.94000000000017</v>
      </c>
      <c r="P111" s="12">
        <v>-548.44000000000017</v>
      </c>
      <c r="Q111" s="12">
        <v>-546.94000000000017</v>
      </c>
      <c r="R111" s="12">
        <v>-545.44000000000017</v>
      </c>
      <c r="S111" s="12"/>
    </row>
    <row r="112" spans="1:19" x14ac:dyDescent="0.25">
      <c r="A112">
        <f>A111+Calculator!$B$15</f>
        <v>1015</v>
      </c>
      <c r="B112" s="12">
        <v>247.61000000000013</v>
      </c>
      <c r="C112" s="12">
        <v>249.11000000000013</v>
      </c>
      <c r="D112" s="12">
        <v>250.61000000000013</v>
      </c>
      <c r="E112" s="12">
        <v>252.11000000000013</v>
      </c>
      <c r="F112" s="12">
        <v>253.61000000000013</v>
      </c>
      <c r="G112" s="12">
        <v>255.11000000000013</v>
      </c>
      <c r="H112" s="12">
        <v>256.61000000000013</v>
      </c>
      <c r="I112" s="12">
        <v>258.11000000000013</v>
      </c>
      <c r="K112">
        <f>K111+Calculator!$B$27</f>
        <v>75</v>
      </c>
      <c r="L112" s="12">
        <v>-550.99000000000012</v>
      </c>
      <c r="M112" s="12">
        <v>-549.49000000000012</v>
      </c>
      <c r="N112" s="12">
        <v>-547.99000000000012</v>
      </c>
      <c r="O112" s="12">
        <v>-546.49000000000012</v>
      </c>
      <c r="P112" s="12">
        <v>-544.99000000000012</v>
      </c>
      <c r="Q112" s="12">
        <v>-543.49000000000012</v>
      </c>
      <c r="R112" s="12">
        <v>-541.99000000000012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226.91000000000008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-571.69000000000017</v>
      </c>
    </row>
    <row r="117" spans="1:14" x14ac:dyDescent="0.25">
      <c r="A117">
        <f t="shared" ref="A117" si="6">$A$107</f>
        <v>990</v>
      </c>
      <c r="B117">
        <f>$C$105</f>
        <v>490</v>
      </c>
      <c r="C117">
        <f t="shared" ref="C117:C122" si="7">A117+B117</f>
        <v>1480</v>
      </c>
      <c r="D117" s="12">
        <f>C107</f>
        <v>231.86000000000013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-566.74000000000012</v>
      </c>
    </row>
    <row r="118" spans="1:14" x14ac:dyDescent="0.25">
      <c r="A118">
        <f t="shared" ref="A118" si="11">$A$108</f>
        <v>995</v>
      </c>
      <c r="B118">
        <f>$D$105</f>
        <v>495</v>
      </c>
      <c r="C118">
        <f t="shared" si="7"/>
        <v>1490</v>
      </c>
      <c r="D118" s="12">
        <f>D108</f>
        <v>236.81000000000006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-561.79000000000019</v>
      </c>
    </row>
    <row r="119" spans="1:14" x14ac:dyDescent="0.25">
      <c r="A119">
        <f t="shared" ref="A119" si="14">$A$109</f>
        <v>1000</v>
      </c>
      <c r="B119">
        <f>$E$105</f>
        <v>500</v>
      </c>
      <c r="C119">
        <f t="shared" si="7"/>
        <v>1500</v>
      </c>
      <c r="D119" s="12">
        <f>E109</f>
        <v>241.7600000000001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-556.84000000000015</v>
      </c>
    </row>
    <row r="120" spans="1:14" x14ac:dyDescent="0.25">
      <c r="A120">
        <f t="shared" ref="A120" si="17">$A$110</f>
        <v>1005</v>
      </c>
      <c r="B120">
        <f>$F$105</f>
        <v>505</v>
      </c>
      <c r="C120">
        <f t="shared" si="7"/>
        <v>1510</v>
      </c>
      <c r="D120" s="12">
        <f>F110</f>
        <v>246.71000000000015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-551.8900000000001</v>
      </c>
    </row>
    <row r="121" spans="1:14" x14ac:dyDescent="0.25">
      <c r="A121">
        <f t="shared" ref="A121" si="20">$A$111</f>
        <v>1010</v>
      </c>
      <c r="B121">
        <f>$G$105</f>
        <v>510</v>
      </c>
      <c r="C121">
        <f t="shared" si="7"/>
        <v>1520</v>
      </c>
      <c r="D121" s="12">
        <f>G111</f>
        <v>251.66000000000008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-546.94000000000017</v>
      </c>
    </row>
    <row r="122" spans="1:14" x14ac:dyDescent="0.25">
      <c r="A122">
        <f t="shared" ref="A122" si="23">$A$112</f>
        <v>1015</v>
      </c>
      <c r="B122">
        <f>$H$105</f>
        <v>515</v>
      </c>
      <c r="C122">
        <f t="shared" si="7"/>
        <v>1530</v>
      </c>
      <c r="D122" s="12">
        <f>H112</f>
        <v>256.61000000000013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-541.99000000000012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21EA-61A6-4B37-B52B-688C51813B08}">
  <dimension ref="A1:S163"/>
  <sheetViews>
    <sheetView topLeftCell="B97" workbookViewId="0">
      <selection activeCell="J8" sqref="J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230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172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900</v>
      </c>
      <c r="E7" s="33">
        <f>ROUND(C7*D7,2)</f>
        <v>720</v>
      </c>
      <c r="F7" s="16">
        <v>0</v>
      </c>
      <c r="G7" s="33">
        <f>ROUND(E7*F7,2)</f>
        <v>0</v>
      </c>
      <c r="H7" s="33">
        <f>ROUND(E7-G7,2)</f>
        <v>720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1215</v>
      </c>
      <c r="E8" s="29">
        <f>ROUND(C8*D8,2)</f>
        <v>364.5</v>
      </c>
      <c r="F8" s="11">
        <v>0</v>
      </c>
      <c r="G8" s="29">
        <f>ROUND(E8*F8,2)</f>
        <v>0</v>
      </c>
      <c r="H8" s="29">
        <f>ROUND(E8-G8,2)</f>
        <v>364.5</v>
      </c>
    </row>
    <row r="9" spans="1:8" x14ac:dyDescent="0.25">
      <c r="A9" s="7" t="s">
        <v>11</v>
      </c>
      <c r="C9" s="33"/>
      <c r="E9" s="33">
        <f>SUM(E7:E8)</f>
        <v>1084.5</v>
      </c>
      <c r="G9" s="12">
        <f>SUM(G7:G8)</f>
        <v>0</v>
      </c>
      <c r="H9" s="12">
        <f>ROUND(E9-G9,2)</f>
        <v>1084.5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17</v>
      </c>
      <c r="C12" s="33"/>
      <c r="E12" s="33"/>
    </row>
    <row r="13" spans="1:8" x14ac:dyDescent="0.25">
      <c r="A13" s="14" t="s">
        <v>66</v>
      </c>
      <c r="B13" s="14" t="s">
        <v>18</v>
      </c>
      <c r="C13" s="15">
        <v>1.49</v>
      </c>
      <c r="D13" s="14">
        <v>2.2999999999999998</v>
      </c>
      <c r="E13" s="33">
        <f>ROUND(C13*D13,2)</f>
        <v>3.43</v>
      </c>
      <c r="F13" s="16">
        <v>0</v>
      </c>
      <c r="G13" s="33">
        <f>ROUND(E13*F13,2)</f>
        <v>0</v>
      </c>
      <c r="H13" s="33">
        <f>ROUND(E13-G13,2)</f>
        <v>3.43</v>
      </c>
    </row>
    <row r="14" spans="1:8" x14ac:dyDescent="0.25">
      <c r="A14" s="14" t="s">
        <v>67</v>
      </c>
      <c r="B14" s="14" t="s">
        <v>26</v>
      </c>
      <c r="C14" s="15">
        <v>4</v>
      </c>
      <c r="D14" s="14">
        <v>2.3125</v>
      </c>
      <c r="E14" s="33">
        <f>ROUND(C14*D14,2)</f>
        <v>9.25</v>
      </c>
      <c r="F14" s="16">
        <v>0</v>
      </c>
      <c r="G14" s="33">
        <f>ROUND(E14*F14,2)</f>
        <v>0</v>
      </c>
      <c r="H14" s="33">
        <f>ROUND(E14-G14,2)</f>
        <v>9.25</v>
      </c>
    </row>
    <row r="15" spans="1:8" x14ac:dyDescent="0.25">
      <c r="A15" s="14" t="s">
        <v>68</v>
      </c>
      <c r="B15" s="14" t="s">
        <v>26</v>
      </c>
      <c r="C15" s="15">
        <v>10.210000000000001</v>
      </c>
      <c r="D15" s="14">
        <v>0.5</v>
      </c>
      <c r="E15" s="33">
        <f>ROUND(C15*D15,2)</f>
        <v>5.1100000000000003</v>
      </c>
      <c r="F15" s="16">
        <v>0</v>
      </c>
      <c r="G15" s="33">
        <f>ROUND(E15*F15,2)</f>
        <v>0</v>
      </c>
      <c r="H15" s="33">
        <f>ROUND(E15-G15,2)</f>
        <v>5.1100000000000003</v>
      </c>
    </row>
    <row r="16" spans="1:8" x14ac:dyDescent="0.25">
      <c r="A16" s="13" t="s">
        <v>69</v>
      </c>
      <c r="C16" s="33"/>
      <c r="E16" s="33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900</v>
      </c>
      <c r="E17" s="33">
        <f>ROUND(C17*D17,2)</f>
        <v>99</v>
      </c>
      <c r="F17" s="16">
        <v>0</v>
      </c>
      <c r="G17" s="33">
        <f>ROUND(E17*F17,2)</f>
        <v>0</v>
      </c>
      <c r="H17" s="33">
        <f>ROUND(E17-G17,2)</f>
        <v>99</v>
      </c>
    </row>
    <row r="18" spans="1:8" x14ac:dyDescent="0.25">
      <c r="A18" s="13" t="s">
        <v>20</v>
      </c>
      <c r="C18" s="33"/>
      <c r="E18" s="33"/>
    </row>
    <row r="19" spans="1:8" x14ac:dyDescent="0.25">
      <c r="A19" s="14" t="s">
        <v>22</v>
      </c>
      <c r="B19" s="14" t="s">
        <v>21</v>
      </c>
      <c r="C19" s="15">
        <v>22.11</v>
      </c>
      <c r="D19" s="14">
        <v>1.5</v>
      </c>
      <c r="E19" s="33">
        <f>ROUND(C19*D19,2)</f>
        <v>33.17</v>
      </c>
      <c r="F19" s="16">
        <v>0</v>
      </c>
      <c r="G19" s="33">
        <f>ROUND(E19*F19,2)</f>
        <v>0</v>
      </c>
      <c r="H19" s="33">
        <f>ROUND(E19-G19,2)</f>
        <v>33.17</v>
      </c>
    </row>
    <row r="20" spans="1:8" x14ac:dyDescent="0.25">
      <c r="A20" s="14" t="s">
        <v>103</v>
      </c>
      <c r="B20" s="14" t="s">
        <v>19</v>
      </c>
      <c r="C20" s="15">
        <v>1.34</v>
      </c>
      <c r="D20" s="14">
        <v>18.399999999999999</v>
      </c>
      <c r="E20" s="33">
        <f>ROUND(C20*D20,2)</f>
        <v>24.66</v>
      </c>
      <c r="F20" s="16">
        <v>0</v>
      </c>
      <c r="G20" s="33">
        <f>ROUND(E20*F20,2)</f>
        <v>0</v>
      </c>
      <c r="H20" s="33">
        <f>ROUND(E20-G20,2)</f>
        <v>24.66</v>
      </c>
    </row>
    <row r="21" spans="1:8" x14ac:dyDescent="0.25">
      <c r="A21" s="13" t="s">
        <v>23</v>
      </c>
      <c r="C21" s="33"/>
      <c r="E21" s="33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3">
        <f>ROUND(C22*D22,2)</f>
        <v>20</v>
      </c>
      <c r="F22" s="16">
        <v>0</v>
      </c>
      <c r="G22" s="33">
        <f>ROUND(E22*F22,2)</f>
        <v>0</v>
      </c>
      <c r="H22" s="33">
        <f>ROUND(E22-G22,2)</f>
        <v>20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59</v>
      </c>
      <c r="B24" s="14" t="s">
        <v>26</v>
      </c>
      <c r="C24" s="15">
        <v>10.73</v>
      </c>
      <c r="D24" s="14">
        <v>0.5</v>
      </c>
      <c r="E24" s="33">
        <f t="shared" ref="E24:E29" si="0">ROUND(C24*D24,2)</f>
        <v>5.37</v>
      </c>
      <c r="F24" s="16">
        <v>0</v>
      </c>
      <c r="G24" s="33">
        <f t="shared" ref="G24:G29" si="1">ROUND(E24*F24,2)</f>
        <v>0</v>
      </c>
      <c r="H24" s="33">
        <f t="shared" ref="H24:H29" si="2">ROUND(E24-G24,2)</f>
        <v>5.37</v>
      </c>
    </row>
    <row r="25" spans="1:8" x14ac:dyDescent="0.25">
      <c r="A25" s="14" t="s">
        <v>25</v>
      </c>
      <c r="B25" s="14" t="s">
        <v>18</v>
      </c>
      <c r="C25" s="15">
        <v>0.13</v>
      </c>
      <c r="D25" s="14">
        <v>32</v>
      </c>
      <c r="E25" s="33">
        <f t="shared" si="0"/>
        <v>4.16</v>
      </c>
      <c r="F25" s="16">
        <v>0</v>
      </c>
      <c r="G25" s="33">
        <f t="shared" si="1"/>
        <v>0</v>
      </c>
      <c r="H25" s="33">
        <f t="shared" si="2"/>
        <v>4.16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3">
        <f t="shared" si="0"/>
        <v>9.1199999999999992</v>
      </c>
      <c r="F26" s="16">
        <v>0</v>
      </c>
      <c r="G26" s="33">
        <f t="shared" si="1"/>
        <v>0</v>
      </c>
      <c r="H26" s="33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6.01</v>
      </c>
      <c r="D27" s="14">
        <v>2</v>
      </c>
      <c r="E27" s="33">
        <f t="shared" si="0"/>
        <v>12.02</v>
      </c>
      <c r="F27" s="16">
        <v>0</v>
      </c>
      <c r="G27" s="33">
        <f t="shared" si="1"/>
        <v>0</v>
      </c>
      <c r="H27" s="33">
        <f t="shared" si="2"/>
        <v>12.02</v>
      </c>
    </row>
    <row r="28" spans="1:8" x14ac:dyDescent="0.25">
      <c r="A28" s="14" t="s">
        <v>74</v>
      </c>
      <c r="B28" s="14" t="s">
        <v>26</v>
      </c>
      <c r="C28" s="15">
        <v>13.33</v>
      </c>
      <c r="D28" s="14">
        <v>1</v>
      </c>
      <c r="E28" s="33">
        <f t="shared" si="0"/>
        <v>13.33</v>
      </c>
      <c r="F28" s="16">
        <v>0</v>
      </c>
      <c r="G28" s="33">
        <f t="shared" si="1"/>
        <v>0</v>
      </c>
      <c r="H28" s="33">
        <f t="shared" si="2"/>
        <v>13.33</v>
      </c>
    </row>
    <row r="29" spans="1:8" x14ac:dyDescent="0.25">
      <c r="A29" s="14" t="s">
        <v>107</v>
      </c>
      <c r="B29" s="14" t="s">
        <v>18</v>
      </c>
      <c r="C29" s="15">
        <v>0.44</v>
      </c>
      <c r="D29" s="14">
        <v>58</v>
      </c>
      <c r="E29" s="33">
        <f t="shared" si="0"/>
        <v>25.52</v>
      </c>
      <c r="F29" s="16">
        <v>0</v>
      </c>
      <c r="G29" s="33">
        <f t="shared" si="1"/>
        <v>0</v>
      </c>
      <c r="H29" s="33">
        <f t="shared" si="2"/>
        <v>25.52</v>
      </c>
    </row>
    <row r="30" spans="1:8" x14ac:dyDescent="0.25">
      <c r="A30" s="13" t="s">
        <v>27</v>
      </c>
      <c r="C30" s="33"/>
      <c r="E30" s="33"/>
    </row>
    <row r="31" spans="1:8" x14ac:dyDescent="0.25">
      <c r="A31" s="14" t="s">
        <v>78</v>
      </c>
      <c r="B31" s="14" t="s">
        <v>29</v>
      </c>
      <c r="C31" s="15">
        <v>6.94</v>
      </c>
      <c r="D31" s="14">
        <v>1.75</v>
      </c>
      <c r="E31" s="33">
        <f>ROUND(C31*D31,2)</f>
        <v>12.15</v>
      </c>
      <c r="F31" s="16">
        <v>0</v>
      </c>
      <c r="G31" s="33">
        <f>ROUND(E31*F31,2)</f>
        <v>0</v>
      </c>
      <c r="H31" s="33">
        <f>ROUND(E31-G31,2)</f>
        <v>12.15</v>
      </c>
    </row>
    <row r="32" spans="1:8" x14ac:dyDescent="0.25">
      <c r="A32" s="14" t="s">
        <v>109</v>
      </c>
      <c r="B32" s="14" t="s">
        <v>18</v>
      </c>
      <c r="C32" s="15">
        <v>1.1599999999999999</v>
      </c>
      <c r="D32" s="14">
        <v>3.2</v>
      </c>
      <c r="E32" s="33">
        <f>ROUND(C32*D32,2)</f>
        <v>3.71</v>
      </c>
      <c r="F32" s="16">
        <v>0</v>
      </c>
      <c r="G32" s="33">
        <f>ROUND(E32*F32,2)</f>
        <v>0</v>
      </c>
      <c r="H32" s="33">
        <f>ROUND(E32-G32,2)</f>
        <v>3.71</v>
      </c>
    </row>
    <row r="33" spans="1:8" x14ac:dyDescent="0.25">
      <c r="A33" s="14" t="s">
        <v>79</v>
      </c>
      <c r="B33" s="14" t="s">
        <v>18</v>
      </c>
      <c r="C33" s="15">
        <v>5.08</v>
      </c>
      <c r="D33" s="14">
        <v>2</v>
      </c>
      <c r="E33" s="33">
        <f>ROUND(C33*D33,2)</f>
        <v>10.16</v>
      </c>
      <c r="F33" s="16">
        <v>0</v>
      </c>
      <c r="G33" s="33">
        <f>ROUND(E33*F33,2)</f>
        <v>0</v>
      </c>
      <c r="H33" s="33">
        <f>ROUND(E33-G33,2)</f>
        <v>10.16</v>
      </c>
    </row>
    <row r="34" spans="1:8" x14ac:dyDescent="0.25">
      <c r="A34" s="14" t="s">
        <v>114</v>
      </c>
      <c r="B34" s="14" t="s">
        <v>48</v>
      </c>
      <c r="C34" s="15">
        <v>15</v>
      </c>
      <c r="D34" s="14">
        <v>1</v>
      </c>
      <c r="E34" s="33">
        <f>ROUND(C34*D34,2)</f>
        <v>15</v>
      </c>
      <c r="F34" s="16">
        <v>0</v>
      </c>
      <c r="G34" s="33">
        <f>ROUND(E34*F34,2)</f>
        <v>0</v>
      </c>
      <c r="H34" s="33">
        <f>ROUND(E34-G34,2)</f>
        <v>15</v>
      </c>
    </row>
    <row r="35" spans="1:8" x14ac:dyDescent="0.25">
      <c r="A35" s="13" t="s">
        <v>33</v>
      </c>
      <c r="C35" s="33"/>
      <c r="E35" s="33"/>
    </row>
    <row r="36" spans="1:8" x14ac:dyDescent="0.25">
      <c r="A36" s="14" t="s">
        <v>116</v>
      </c>
      <c r="B36" s="14" t="s">
        <v>60</v>
      </c>
      <c r="C36" s="15">
        <v>2.58</v>
      </c>
      <c r="D36" s="14">
        <v>45</v>
      </c>
      <c r="E36" s="33">
        <f>ROUND(C36*D36,2)</f>
        <v>116.1</v>
      </c>
      <c r="F36" s="16">
        <v>0</v>
      </c>
      <c r="G36" s="33">
        <f>ROUND(E36*F36,2)</f>
        <v>0</v>
      </c>
      <c r="H36" s="33">
        <f>ROUND(E36-G36,2)</f>
        <v>116.1</v>
      </c>
    </row>
    <row r="37" spans="1:8" x14ac:dyDescent="0.25">
      <c r="A37" s="13" t="s">
        <v>85</v>
      </c>
      <c r="C37" s="33"/>
      <c r="E37" s="33"/>
    </row>
    <row r="38" spans="1:8" x14ac:dyDescent="0.25">
      <c r="A38" s="14" t="s">
        <v>86</v>
      </c>
      <c r="B38" s="14" t="s">
        <v>18</v>
      </c>
      <c r="C38" s="15">
        <v>0.06</v>
      </c>
      <c r="D38" s="14">
        <v>32</v>
      </c>
      <c r="E38" s="33">
        <f>ROUND(C38*D38,2)</f>
        <v>1.92</v>
      </c>
      <c r="F38" s="16">
        <v>0</v>
      </c>
      <c r="G38" s="33">
        <f>ROUND(E38*F38,2)</f>
        <v>0</v>
      </c>
      <c r="H38" s="33">
        <f>ROUND(E38-G38,2)</f>
        <v>1.92</v>
      </c>
    </row>
    <row r="39" spans="1:8" x14ac:dyDescent="0.25">
      <c r="A39" s="13" t="s">
        <v>117</v>
      </c>
      <c r="C39" s="33"/>
      <c r="E39" s="33"/>
    </row>
    <row r="40" spans="1:8" x14ac:dyDescent="0.25">
      <c r="A40" s="14" t="s">
        <v>118</v>
      </c>
      <c r="B40" s="14" t="s">
        <v>26</v>
      </c>
      <c r="C40" s="15">
        <v>3.3</v>
      </c>
      <c r="D40" s="14">
        <v>0.4</v>
      </c>
      <c r="E40" s="33">
        <f>ROUND(C40*D40,2)</f>
        <v>1.32</v>
      </c>
      <c r="F40" s="16">
        <v>0</v>
      </c>
      <c r="G40" s="33">
        <f>ROUND(E40*F40,2)</f>
        <v>0</v>
      </c>
      <c r="H40" s="33">
        <f>ROUND(E40-G40,2)</f>
        <v>1.32</v>
      </c>
    </row>
    <row r="41" spans="1:8" x14ac:dyDescent="0.25">
      <c r="A41" s="13" t="s">
        <v>61</v>
      </c>
      <c r="C41" s="33"/>
      <c r="E41" s="33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3">
        <f>ROUND(C42*D42,2)</f>
        <v>7.5</v>
      </c>
      <c r="F42" s="16">
        <v>0</v>
      </c>
      <c r="G42" s="33">
        <f>ROUND(E42*F42,2)</f>
        <v>0</v>
      </c>
      <c r="H42" s="33">
        <f>ROUND(E42-G42,2)</f>
        <v>7.5</v>
      </c>
    </row>
    <row r="43" spans="1:8" x14ac:dyDescent="0.25">
      <c r="A43" s="13" t="s">
        <v>87</v>
      </c>
      <c r="C43" s="33"/>
      <c r="E43" s="33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3">
        <f>ROUND(C44*D44,2)</f>
        <v>1</v>
      </c>
      <c r="F44" s="16">
        <v>0</v>
      </c>
      <c r="G44" s="33">
        <f>ROUND(E44*F44,2)</f>
        <v>0</v>
      </c>
      <c r="H44" s="33">
        <f>ROUND(E44-G44,2)</f>
        <v>1</v>
      </c>
    </row>
    <row r="45" spans="1:8" x14ac:dyDescent="0.25">
      <c r="A45" s="13" t="s">
        <v>34</v>
      </c>
      <c r="C45" s="33"/>
      <c r="E45" s="33"/>
    </row>
    <row r="46" spans="1:8" x14ac:dyDescent="0.25">
      <c r="A46" s="14" t="s">
        <v>35</v>
      </c>
      <c r="B46" s="14" t="s">
        <v>36</v>
      </c>
      <c r="C46" s="15">
        <v>47.45</v>
      </c>
      <c r="D46" s="14">
        <v>0.66600000000000004</v>
      </c>
      <c r="E46" s="33">
        <f>ROUND(C46*D46,2)</f>
        <v>31.6</v>
      </c>
      <c r="F46" s="16">
        <v>0</v>
      </c>
      <c r="G46" s="33">
        <f>ROUND(E46*F46,2)</f>
        <v>0</v>
      </c>
      <c r="H46" s="33">
        <f>ROUND(E46-G46,2)</f>
        <v>31.6</v>
      </c>
    </row>
    <row r="47" spans="1:8" x14ac:dyDescent="0.25">
      <c r="A47" s="13" t="s">
        <v>119</v>
      </c>
      <c r="C47" s="33"/>
      <c r="E47" s="33"/>
    </row>
    <row r="48" spans="1:8" x14ac:dyDescent="0.25">
      <c r="A48" s="14" t="s">
        <v>120</v>
      </c>
      <c r="B48" s="14" t="s">
        <v>48</v>
      </c>
      <c r="C48" s="15">
        <v>8</v>
      </c>
      <c r="D48" s="14">
        <v>1</v>
      </c>
      <c r="E48" s="33">
        <f>ROUND(C48*D48,2)</f>
        <v>8</v>
      </c>
      <c r="F48" s="16">
        <v>0</v>
      </c>
      <c r="G48" s="33">
        <f>ROUND(E48*F48,2)</f>
        <v>0</v>
      </c>
      <c r="H48" s="33">
        <f>ROUND(E48-G48,2)</f>
        <v>8</v>
      </c>
    </row>
    <row r="49" spans="1:8" x14ac:dyDescent="0.25">
      <c r="A49" s="13" t="s">
        <v>121</v>
      </c>
      <c r="C49" s="33"/>
      <c r="E49" s="33"/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  <c r="C51" s="33"/>
      <c r="E51" s="33"/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0.29880000000000001</v>
      </c>
      <c r="E52" s="33">
        <f>ROUND(C52*D52,2)</f>
        <v>4.3899999999999997</v>
      </c>
      <c r="F52" s="16">
        <v>0</v>
      </c>
      <c r="G52" s="33">
        <f>ROUND(E52*F52,2)</f>
        <v>0</v>
      </c>
      <c r="H52" s="33">
        <f>ROUND(E52-G52,2)</f>
        <v>4.3899999999999997</v>
      </c>
    </row>
    <row r="53" spans="1:8" x14ac:dyDescent="0.25">
      <c r="A53" s="14" t="s">
        <v>91</v>
      </c>
      <c r="B53" s="14" t="s">
        <v>39</v>
      </c>
      <c r="C53" s="15">
        <v>14.68</v>
      </c>
      <c r="D53" s="14">
        <v>0.32219999999999999</v>
      </c>
      <c r="E53" s="33">
        <f>ROUND(C53*D53,2)</f>
        <v>4.7300000000000004</v>
      </c>
      <c r="F53" s="16">
        <v>0</v>
      </c>
      <c r="G53" s="33">
        <f>ROUND(E53*F53,2)</f>
        <v>0</v>
      </c>
      <c r="H53" s="33">
        <f>ROUND(E53-G53,2)</f>
        <v>4.7300000000000004</v>
      </c>
    </row>
    <row r="54" spans="1:8" x14ac:dyDescent="0.25">
      <c r="A54" s="13" t="s">
        <v>43</v>
      </c>
      <c r="C54" s="33"/>
      <c r="E54" s="33"/>
    </row>
    <row r="55" spans="1:8" x14ac:dyDescent="0.25">
      <c r="A55" s="14" t="s">
        <v>42</v>
      </c>
      <c r="B55" s="14" t="s">
        <v>39</v>
      </c>
      <c r="C55" s="15">
        <v>9.06</v>
      </c>
      <c r="D55" s="14">
        <v>9.98E-2</v>
      </c>
      <c r="E55" s="33">
        <f>ROUND(C55*D55,2)</f>
        <v>0.9</v>
      </c>
      <c r="F55" s="16">
        <v>0</v>
      </c>
      <c r="G55" s="33">
        <f>ROUND(E55*F55,2)</f>
        <v>0</v>
      </c>
      <c r="H55" s="33">
        <f>ROUND(E55-G55,2)</f>
        <v>0.9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0.2472</v>
      </c>
      <c r="E56" s="33">
        <f>ROUND(C56*D56,2)</f>
        <v>2.2400000000000002</v>
      </c>
      <c r="F56" s="16">
        <v>0</v>
      </c>
      <c r="G56" s="33">
        <f>ROUND(E56*F56,2)</f>
        <v>0</v>
      </c>
      <c r="H56" s="33">
        <f>ROUND(E56-G56,2)</f>
        <v>2.2400000000000002</v>
      </c>
    </row>
    <row r="57" spans="1:8" x14ac:dyDescent="0.25">
      <c r="A57" s="14" t="s">
        <v>44</v>
      </c>
      <c r="B57" s="14" t="s">
        <v>39</v>
      </c>
      <c r="C57" s="15">
        <v>14.72</v>
      </c>
      <c r="D57" s="14">
        <v>0.49680000000000002</v>
      </c>
      <c r="E57" s="33">
        <f>ROUND(C57*D57,2)</f>
        <v>7.31</v>
      </c>
      <c r="F57" s="16">
        <v>0</v>
      </c>
      <c r="G57" s="33">
        <f>ROUND(E57*F57,2)</f>
        <v>0</v>
      </c>
      <c r="H57" s="33">
        <f>ROUND(E57-G57,2)</f>
        <v>7.31</v>
      </c>
    </row>
    <row r="58" spans="1:8" x14ac:dyDescent="0.25">
      <c r="A58" s="13" t="s">
        <v>45</v>
      </c>
      <c r="C58" s="33"/>
      <c r="E58" s="33"/>
    </row>
    <row r="59" spans="1:8" x14ac:dyDescent="0.25">
      <c r="A59" s="14" t="s">
        <v>38</v>
      </c>
      <c r="B59" s="14" t="s">
        <v>19</v>
      </c>
      <c r="C59" s="15">
        <v>1.53</v>
      </c>
      <c r="D59" s="14">
        <v>3.4603000000000002</v>
      </c>
      <c r="E59" s="33">
        <f>ROUND(C59*D59,2)</f>
        <v>5.29</v>
      </c>
      <c r="F59" s="16">
        <v>0</v>
      </c>
      <c r="G59" s="33">
        <f>ROUND(E59*F59,2)</f>
        <v>0</v>
      </c>
      <c r="H59" s="33">
        <f>ROUND(E59-G59,2)</f>
        <v>5.29</v>
      </c>
    </row>
    <row r="60" spans="1:8" x14ac:dyDescent="0.25">
      <c r="A60" s="14" t="s">
        <v>91</v>
      </c>
      <c r="B60" s="14" t="s">
        <v>19</v>
      </c>
      <c r="C60" s="15">
        <v>1.53</v>
      </c>
      <c r="D60" s="14">
        <v>5.7832999999999997</v>
      </c>
      <c r="E60" s="33">
        <f>ROUND(C60*D60,2)</f>
        <v>8.85</v>
      </c>
      <c r="F60" s="16">
        <v>0</v>
      </c>
      <c r="G60" s="33">
        <f>ROUND(E60*F60,2)</f>
        <v>0</v>
      </c>
      <c r="H60" s="33">
        <f>ROUND(E60-G60,2)</f>
        <v>8.85</v>
      </c>
    </row>
    <row r="61" spans="1:8" x14ac:dyDescent="0.25">
      <c r="A61" s="13" t="s">
        <v>47</v>
      </c>
      <c r="C61" s="33"/>
      <c r="E61" s="33"/>
    </row>
    <row r="62" spans="1:8" x14ac:dyDescent="0.25">
      <c r="A62" s="14" t="s">
        <v>42</v>
      </c>
      <c r="B62" s="14" t="s">
        <v>48</v>
      </c>
      <c r="C62" s="15">
        <v>5.52</v>
      </c>
      <c r="D62" s="14">
        <v>1</v>
      </c>
      <c r="E62" s="33">
        <f>ROUND(C62*D62,2)</f>
        <v>5.52</v>
      </c>
      <c r="F62" s="16">
        <v>0</v>
      </c>
      <c r="G62" s="33">
        <f>ROUND(E62*F62,2)</f>
        <v>0</v>
      </c>
      <c r="H62" s="33">
        <f t="shared" ref="H62:H67" si="3">ROUND(E62-G62,2)</f>
        <v>5.52</v>
      </c>
    </row>
    <row r="63" spans="1:8" x14ac:dyDescent="0.25">
      <c r="A63" s="14" t="s">
        <v>38</v>
      </c>
      <c r="B63" s="14" t="s">
        <v>48</v>
      </c>
      <c r="C63" s="15">
        <v>2.1800000000000002</v>
      </c>
      <c r="D63" s="14">
        <v>1</v>
      </c>
      <c r="E63" s="33">
        <f>ROUND(C63*D63,2)</f>
        <v>2.1800000000000002</v>
      </c>
      <c r="F63" s="16">
        <v>0</v>
      </c>
      <c r="G63" s="33">
        <f>ROUND(E63*F63,2)</f>
        <v>0</v>
      </c>
      <c r="H63" s="33">
        <f t="shared" si="3"/>
        <v>2.1800000000000002</v>
      </c>
    </row>
    <row r="64" spans="1:8" x14ac:dyDescent="0.25">
      <c r="A64" s="14" t="s">
        <v>91</v>
      </c>
      <c r="B64" s="14" t="s">
        <v>48</v>
      </c>
      <c r="C64" s="15">
        <v>23.43</v>
      </c>
      <c r="D64" s="14">
        <v>1</v>
      </c>
      <c r="E64" s="33">
        <f>ROUND(C64*D64,2)</f>
        <v>23.43</v>
      </c>
      <c r="F64" s="16">
        <v>0</v>
      </c>
      <c r="G64" s="33">
        <f>ROUND(E64*F64,2)</f>
        <v>0</v>
      </c>
      <c r="H64" s="33">
        <f t="shared" si="3"/>
        <v>23.43</v>
      </c>
    </row>
    <row r="65" spans="1:8" x14ac:dyDescent="0.25">
      <c r="A65" s="9" t="s">
        <v>49</v>
      </c>
      <c r="B65" s="9" t="s">
        <v>48</v>
      </c>
      <c r="C65" s="10">
        <v>9.36</v>
      </c>
      <c r="D65" s="9">
        <v>1</v>
      </c>
      <c r="E65" s="29">
        <f>ROUND(C65*D65,2)</f>
        <v>9.36</v>
      </c>
      <c r="F65" s="11">
        <v>0</v>
      </c>
      <c r="G65" s="29">
        <f>ROUND(E65*F65,2)</f>
        <v>0</v>
      </c>
      <c r="H65" s="29">
        <f t="shared" si="3"/>
        <v>9.36</v>
      </c>
    </row>
    <row r="66" spans="1:8" x14ac:dyDescent="0.25">
      <c r="A66" s="7" t="s">
        <v>50</v>
      </c>
      <c r="C66" s="33"/>
      <c r="E66" s="33">
        <f>SUM(E13:E65)</f>
        <v>550.13</v>
      </c>
      <c r="G66" s="12">
        <f>SUM(G13:G65)</f>
        <v>0</v>
      </c>
      <c r="H66" s="12">
        <f t="shared" si="3"/>
        <v>550.13</v>
      </c>
    </row>
    <row r="67" spans="1:8" x14ac:dyDescent="0.25">
      <c r="A67" s="7" t="s">
        <v>51</v>
      </c>
      <c r="C67" s="33"/>
      <c r="E67" s="33">
        <f>+E9-E66</f>
        <v>534.37</v>
      </c>
      <c r="G67" s="12">
        <f>+G9-G66</f>
        <v>0</v>
      </c>
      <c r="H67" s="12">
        <f t="shared" si="3"/>
        <v>534.37</v>
      </c>
    </row>
    <row r="68" spans="1:8" x14ac:dyDescent="0.25">
      <c r="A68" t="s">
        <v>12</v>
      </c>
      <c r="C68" s="33"/>
      <c r="E68" s="33"/>
    </row>
    <row r="69" spans="1:8" x14ac:dyDescent="0.25">
      <c r="A69" s="7" t="s">
        <v>52</v>
      </c>
      <c r="C69" s="33"/>
      <c r="E69" s="33"/>
    </row>
    <row r="70" spans="1:8" x14ac:dyDescent="0.25">
      <c r="A70" s="14" t="s">
        <v>42</v>
      </c>
      <c r="B70" s="14" t="s">
        <v>48</v>
      </c>
      <c r="C70" s="15">
        <v>7.06</v>
      </c>
      <c r="D70" s="14">
        <v>1</v>
      </c>
      <c r="E70" s="33">
        <f>ROUND(C70*D70,2)</f>
        <v>7.06</v>
      </c>
      <c r="F70" s="16">
        <v>0</v>
      </c>
      <c r="G70" s="33">
        <f>ROUND(E70*F70,2)</f>
        <v>0</v>
      </c>
      <c r="H70" s="33">
        <f t="shared" ref="H70:H75" si="4">ROUND(E70-G70,2)</f>
        <v>7.06</v>
      </c>
    </row>
    <row r="71" spans="1:8" x14ac:dyDescent="0.25">
      <c r="A71" s="14" t="s">
        <v>38</v>
      </c>
      <c r="B71" s="14" t="s">
        <v>48</v>
      </c>
      <c r="C71" s="15">
        <v>13.25</v>
      </c>
      <c r="D71" s="14">
        <v>1</v>
      </c>
      <c r="E71" s="33">
        <f>ROUND(C71*D71,2)</f>
        <v>13.25</v>
      </c>
      <c r="F71" s="16">
        <v>0</v>
      </c>
      <c r="G71" s="33">
        <f>ROUND(E71*F71,2)</f>
        <v>0</v>
      </c>
      <c r="H71" s="33">
        <f t="shared" si="4"/>
        <v>13.25</v>
      </c>
    </row>
    <row r="72" spans="1:8" x14ac:dyDescent="0.25">
      <c r="A72" s="9" t="s">
        <v>91</v>
      </c>
      <c r="B72" s="9" t="s">
        <v>48</v>
      </c>
      <c r="C72" s="10">
        <v>94.22</v>
      </c>
      <c r="D72" s="9">
        <v>1</v>
      </c>
      <c r="E72" s="29">
        <f>ROUND(C72*D72,2)</f>
        <v>94.22</v>
      </c>
      <c r="F72" s="11">
        <v>0</v>
      </c>
      <c r="G72" s="29">
        <f>ROUND(E72*F72,2)</f>
        <v>0</v>
      </c>
      <c r="H72" s="29">
        <f t="shared" si="4"/>
        <v>94.22</v>
      </c>
    </row>
    <row r="73" spans="1:8" x14ac:dyDescent="0.25">
      <c r="A73" s="7" t="s">
        <v>53</v>
      </c>
      <c r="C73" s="33"/>
      <c r="E73" s="33">
        <f>SUM(E70:E72)</f>
        <v>114.53</v>
      </c>
      <c r="G73" s="12">
        <f>SUM(G70:G72)</f>
        <v>0</v>
      </c>
      <c r="H73" s="12">
        <f t="shared" si="4"/>
        <v>114.53</v>
      </c>
    </row>
    <row r="74" spans="1:8" x14ac:dyDescent="0.25">
      <c r="A74" s="7" t="s">
        <v>54</v>
      </c>
      <c r="C74" s="33"/>
      <c r="E74" s="33">
        <f>+E66+E73</f>
        <v>664.66</v>
      </c>
      <c r="G74" s="12">
        <f>+G66+G73</f>
        <v>0</v>
      </c>
      <c r="H74" s="12">
        <f t="shared" si="4"/>
        <v>664.66</v>
      </c>
    </row>
    <row r="75" spans="1:8" x14ac:dyDescent="0.25">
      <c r="A75" s="7" t="s">
        <v>55</v>
      </c>
      <c r="C75" s="33"/>
      <c r="E75" s="33">
        <f>+E9-E74</f>
        <v>419.84000000000003</v>
      </c>
      <c r="G75" s="12">
        <f>+G9-G74</f>
        <v>0</v>
      </c>
      <c r="H75" s="12">
        <f t="shared" si="4"/>
        <v>419.84</v>
      </c>
    </row>
    <row r="76" spans="1:8" x14ac:dyDescent="0.25">
      <c r="A76" t="s">
        <v>123</v>
      </c>
      <c r="C76" s="33"/>
      <c r="E76" s="33"/>
    </row>
    <row r="77" spans="1:8" x14ac:dyDescent="0.25">
      <c r="A77" t="s">
        <v>372</v>
      </c>
      <c r="C77" s="33"/>
      <c r="E77" s="33"/>
    </row>
    <row r="78" spans="1:8" x14ac:dyDescent="0.25">
      <c r="C78" s="33"/>
      <c r="E78" s="33"/>
    </row>
    <row r="79" spans="1:8" x14ac:dyDescent="0.25">
      <c r="A79" s="7" t="s">
        <v>124</v>
      </c>
      <c r="C79" s="33"/>
      <c r="E79" s="33"/>
    </row>
    <row r="80" spans="1:8" x14ac:dyDescent="0.25">
      <c r="A80" s="7" t="s">
        <v>125</v>
      </c>
      <c r="C80" s="33"/>
      <c r="E80" s="33"/>
    </row>
    <row r="81" spans="3:5" x14ac:dyDescent="0.25">
      <c r="C81" s="33"/>
      <c r="E81" s="33"/>
    </row>
    <row r="99" spans="1:19" x14ac:dyDescent="0.25">
      <c r="A99" s="7" t="s">
        <v>50</v>
      </c>
      <c r="E99" s="37">
        <f>VLOOKUP(A99,$A$1:$H$98,5,FALSE)</f>
        <v>550.13</v>
      </c>
    </row>
    <row r="100" spans="1:19" x14ac:dyDescent="0.25">
      <c r="A100" s="7" t="s">
        <v>333</v>
      </c>
      <c r="E100" s="37">
        <f>VLOOKUP(A100,$A$1:$H$98,5,FALSE)</f>
        <v>114.53</v>
      </c>
    </row>
    <row r="101" spans="1:19" x14ac:dyDescent="0.25">
      <c r="A101" s="7" t="s">
        <v>334</v>
      </c>
      <c r="E101" s="37">
        <f t="shared" ref="E101:E102" si="5">VLOOKUP(A101,$A$1:$H$98,5,FALSE)</f>
        <v>664.66</v>
      </c>
    </row>
    <row r="102" spans="1:19" x14ac:dyDescent="0.25">
      <c r="A102" s="7" t="s">
        <v>55</v>
      </c>
      <c r="E102" s="37">
        <f t="shared" si="5"/>
        <v>419.84000000000003</v>
      </c>
    </row>
    <row r="103" spans="1:19" x14ac:dyDescent="0.25">
      <c r="A103" s="42" t="s">
        <v>295</v>
      </c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419.84000000000003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I105">
        <f>H105+Calculator!$B$15</f>
        <v>520</v>
      </c>
      <c r="K105" s="37">
        <f>E102</f>
        <v>419.84000000000003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I112" dt2D="1" dtr="1" r1="D8" r2="D7"/>
        <v>259.49000000000012</v>
      </c>
      <c r="C106" s="12">
        <v>260.99000000000012</v>
      </c>
      <c r="D106" s="12">
        <v>262.49000000000012</v>
      </c>
      <c r="E106" s="12">
        <v>263.99000000000012</v>
      </c>
      <c r="F106" s="12">
        <v>265.49000000000012</v>
      </c>
      <c r="G106" s="12">
        <v>266.99000000000012</v>
      </c>
      <c r="H106" s="12">
        <v>268.49000000000012</v>
      </c>
      <c r="I106" s="12">
        <v>269.99000000000012</v>
      </c>
      <c r="K106">
        <f>K107-Calculator!$B$27</f>
        <v>45</v>
      </c>
      <c r="L106" s="12">
        <f t="dataTable" ref="L106:R112" dt2D="1" dtr="1" r1="D8" r2="D7" ca="1"/>
        <v>-539.11000000000013</v>
      </c>
      <c r="M106" s="12">
        <v>-537.61000000000013</v>
      </c>
      <c r="N106" s="12">
        <v>-536.11000000000013</v>
      </c>
      <c r="O106" s="12">
        <v>-534.61000000000013</v>
      </c>
      <c r="P106" s="12">
        <v>-533.11000000000013</v>
      </c>
      <c r="Q106" s="12">
        <v>-531.61000000000013</v>
      </c>
      <c r="R106" s="12">
        <v>-530.11000000000013</v>
      </c>
      <c r="S106" s="12"/>
    </row>
    <row r="107" spans="1:19" x14ac:dyDescent="0.25">
      <c r="A107">
        <f>A108-Calculator!$B$15</f>
        <v>990</v>
      </c>
      <c r="B107" s="12">
        <v>262.94000000000017</v>
      </c>
      <c r="C107" s="12">
        <v>264.44000000000017</v>
      </c>
      <c r="D107" s="12">
        <v>265.94000000000017</v>
      </c>
      <c r="E107" s="12">
        <v>267.44000000000017</v>
      </c>
      <c r="F107" s="12">
        <v>268.94000000000017</v>
      </c>
      <c r="G107" s="12">
        <v>270.44000000000017</v>
      </c>
      <c r="H107" s="12">
        <v>271.94000000000017</v>
      </c>
      <c r="I107" s="12">
        <v>273.44000000000017</v>
      </c>
      <c r="K107">
        <f>K108-Calculator!$B$27</f>
        <v>50</v>
      </c>
      <c r="L107" s="12">
        <v>-535.66000000000008</v>
      </c>
      <c r="M107" s="12">
        <v>-534.16000000000008</v>
      </c>
      <c r="N107" s="12">
        <v>-532.66000000000008</v>
      </c>
      <c r="O107" s="12">
        <v>-531.16000000000008</v>
      </c>
      <c r="P107" s="12">
        <v>-529.66000000000008</v>
      </c>
      <c r="Q107" s="12">
        <v>-528.16000000000008</v>
      </c>
      <c r="R107" s="12">
        <v>-526.66000000000008</v>
      </c>
      <c r="S107" s="12"/>
    </row>
    <row r="108" spans="1:19" x14ac:dyDescent="0.25">
      <c r="A108">
        <f>A109-Calculator!$B$15</f>
        <v>995</v>
      </c>
      <c r="B108" s="12">
        <v>266.3900000000001</v>
      </c>
      <c r="C108" s="12">
        <v>267.8900000000001</v>
      </c>
      <c r="D108" s="12">
        <v>269.3900000000001</v>
      </c>
      <c r="E108" s="12">
        <v>270.8900000000001</v>
      </c>
      <c r="F108" s="12">
        <v>272.3900000000001</v>
      </c>
      <c r="G108" s="12">
        <v>273.8900000000001</v>
      </c>
      <c r="H108" s="12">
        <v>275.3900000000001</v>
      </c>
      <c r="I108" s="12">
        <v>276.8900000000001</v>
      </c>
      <c r="K108">
        <f>K109-Calculator!$B$27</f>
        <v>55</v>
      </c>
      <c r="L108" s="12">
        <v>-532.21000000000015</v>
      </c>
      <c r="M108" s="12">
        <v>-530.71000000000015</v>
      </c>
      <c r="N108" s="12">
        <v>-529.21000000000015</v>
      </c>
      <c r="O108" s="12">
        <v>-527.71000000000015</v>
      </c>
      <c r="P108" s="12">
        <v>-526.21000000000015</v>
      </c>
      <c r="Q108" s="12">
        <v>-524.71000000000015</v>
      </c>
      <c r="R108" s="12">
        <v>-523.21000000000015</v>
      </c>
      <c r="S108" s="12"/>
    </row>
    <row r="109" spans="1:19" x14ac:dyDescent="0.25">
      <c r="A109">
        <f>Calculator!B10</f>
        <v>1000</v>
      </c>
      <c r="B109" s="12">
        <v>269.84000000000015</v>
      </c>
      <c r="C109" s="12">
        <v>271.34000000000015</v>
      </c>
      <c r="D109" s="12">
        <v>272.84000000000015</v>
      </c>
      <c r="E109" s="12">
        <v>274.34000000000015</v>
      </c>
      <c r="F109" s="12">
        <v>275.84000000000015</v>
      </c>
      <c r="G109" s="12">
        <v>277.34000000000015</v>
      </c>
      <c r="H109" s="12">
        <v>278.84000000000015</v>
      </c>
      <c r="I109" s="12">
        <v>280.34000000000015</v>
      </c>
      <c r="K109">
        <f>Calculator!B22</f>
        <v>60</v>
      </c>
      <c r="L109" s="12">
        <v>-528.7600000000001</v>
      </c>
      <c r="M109" s="12">
        <v>-527.2600000000001</v>
      </c>
      <c r="N109" s="12">
        <v>-525.7600000000001</v>
      </c>
      <c r="O109" s="12">
        <v>-524.2600000000001</v>
      </c>
      <c r="P109" s="12">
        <v>-522.7600000000001</v>
      </c>
      <c r="Q109" s="12">
        <v>-521.2600000000001</v>
      </c>
      <c r="R109" s="12">
        <v>-519.7600000000001</v>
      </c>
      <c r="S109" s="12"/>
    </row>
    <row r="110" spans="1:19" x14ac:dyDescent="0.25">
      <c r="A110">
        <f>A109+Calculator!$B$15</f>
        <v>1005</v>
      </c>
      <c r="B110" s="12">
        <v>273.29000000000019</v>
      </c>
      <c r="C110" s="12">
        <v>274.79000000000019</v>
      </c>
      <c r="D110" s="12">
        <v>276.29000000000019</v>
      </c>
      <c r="E110" s="12">
        <v>277.79000000000019</v>
      </c>
      <c r="F110" s="12">
        <v>279.29000000000019</v>
      </c>
      <c r="G110" s="12">
        <v>280.79000000000019</v>
      </c>
      <c r="H110" s="12">
        <v>282.29000000000019</v>
      </c>
      <c r="I110" s="12">
        <v>283.79000000000019</v>
      </c>
      <c r="K110">
        <f>K109+Calculator!$B$27</f>
        <v>65</v>
      </c>
      <c r="L110" s="12">
        <v>-525.31000000000006</v>
      </c>
      <c r="M110" s="12">
        <v>-523.81000000000006</v>
      </c>
      <c r="N110" s="12">
        <v>-522.31000000000006</v>
      </c>
      <c r="O110" s="12">
        <v>-520.81000000000006</v>
      </c>
      <c r="P110" s="12">
        <v>-519.31000000000006</v>
      </c>
      <c r="Q110" s="12">
        <v>-517.81000000000006</v>
      </c>
      <c r="R110" s="12">
        <v>-516.31000000000006</v>
      </c>
      <c r="S110" s="12"/>
    </row>
    <row r="111" spans="1:19" x14ac:dyDescent="0.25">
      <c r="A111">
        <f>A110+Calculator!$B$15</f>
        <v>1010</v>
      </c>
      <c r="B111" s="12">
        <v>276.74000000000012</v>
      </c>
      <c r="C111" s="12">
        <v>278.24000000000012</v>
      </c>
      <c r="D111" s="12">
        <v>279.74000000000012</v>
      </c>
      <c r="E111" s="12">
        <v>281.24000000000012</v>
      </c>
      <c r="F111" s="12">
        <v>282.74000000000012</v>
      </c>
      <c r="G111" s="12">
        <v>284.24000000000012</v>
      </c>
      <c r="H111" s="12">
        <v>285.74000000000012</v>
      </c>
      <c r="I111" s="12">
        <v>287.24000000000012</v>
      </c>
      <c r="K111">
        <f>K110+Calculator!$B$27</f>
        <v>70</v>
      </c>
      <c r="L111" s="12">
        <v>-521.86000000000013</v>
      </c>
      <c r="M111" s="12">
        <v>-520.36000000000013</v>
      </c>
      <c r="N111" s="12">
        <v>-518.86000000000013</v>
      </c>
      <c r="O111" s="12">
        <v>-517.36000000000013</v>
      </c>
      <c r="P111" s="12">
        <v>-515.86000000000013</v>
      </c>
      <c r="Q111" s="12">
        <v>-514.36000000000013</v>
      </c>
      <c r="R111" s="12">
        <v>-512.86000000000013</v>
      </c>
      <c r="S111" s="12"/>
    </row>
    <row r="112" spans="1:19" x14ac:dyDescent="0.25">
      <c r="A112">
        <f>A111+Calculator!$B$15</f>
        <v>1015</v>
      </c>
      <c r="B112" s="12">
        <v>280.19000000000017</v>
      </c>
      <c r="C112" s="12">
        <v>281.69000000000017</v>
      </c>
      <c r="D112" s="12">
        <v>283.19000000000017</v>
      </c>
      <c r="E112" s="12">
        <v>284.69000000000017</v>
      </c>
      <c r="F112" s="12">
        <v>286.19000000000017</v>
      </c>
      <c r="G112" s="12">
        <v>287.69000000000017</v>
      </c>
      <c r="H112" s="12">
        <v>289.19000000000017</v>
      </c>
      <c r="I112" s="12">
        <v>290.69000000000017</v>
      </c>
      <c r="K112">
        <f>K111+Calculator!$B$27</f>
        <v>75</v>
      </c>
      <c r="L112" s="12">
        <v>-518.41000000000008</v>
      </c>
      <c r="M112" s="12">
        <v>-516.91000000000008</v>
      </c>
      <c r="N112" s="12">
        <v>-515.41000000000008</v>
      </c>
      <c r="O112" s="12">
        <v>-513.91000000000008</v>
      </c>
      <c r="P112" s="12">
        <v>-512.41000000000008</v>
      </c>
      <c r="Q112" s="12">
        <v>-510.91000000000008</v>
      </c>
      <c r="R112" s="12">
        <v>-509.41000000000008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259.49000000000012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-539.11000000000013</v>
      </c>
    </row>
    <row r="117" spans="1:14" x14ac:dyDescent="0.25">
      <c r="A117">
        <f t="shared" ref="A117" si="6">$A$107</f>
        <v>990</v>
      </c>
      <c r="B117">
        <f>$C$105</f>
        <v>490</v>
      </c>
      <c r="C117">
        <f t="shared" ref="C117:C122" si="7">A117+B117</f>
        <v>1480</v>
      </c>
      <c r="D117" s="12">
        <f>C107</f>
        <v>264.44000000000017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-534.16000000000008</v>
      </c>
    </row>
    <row r="118" spans="1:14" x14ac:dyDescent="0.25">
      <c r="A118">
        <f t="shared" ref="A118" si="11">$A$108</f>
        <v>995</v>
      </c>
      <c r="B118">
        <f>$D$105</f>
        <v>495</v>
      </c>
      <c r="C118">
        <f t="shared" si="7"/>
        <v>1490</v>
      </c>
      <c r="D118" s="12">
        <f>D108</f>
        <v>269.3900000000001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-529.21000000000015</v>
      </c>
    </row>
    <row r="119" spans="1:14" x14ac:dyDescent="0.25">
      <c r="A119">
        <f t="shared" ref="A119" si="14">$A$109</f>
        <v>1000</v>
      </c>
      <c r="B119">
        <f>$E$105</f>
        <v>500</v>
      </c>
      <c r="C119">
        <f t="shared" si="7"/>
        <v>1500</v>
      </c>
      <c r="D119" s="12">
        <f>E109</f>
        <v>274.34000000000015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-524.2600000000001</v>
      </c>
    </row>
    <row r="120" spans="1:14" x14ac:dyDescent="0.25">
      <c r="A120">
        <f t="shared" ref="A120" si="17">$A$110</f>
        <v>1005</v>
      </c>
      <c r="B120">
        <f>$F$105</f>
        <v>505</v>
      </c>
      <c r="C120">
        <f t="shared" si="7"/>
        <v>1510</v>
      </c>
      <c r="D120" s="12">
        <f>F110</f>
        <v>279.29000000000019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-519.31000000000006</v>
      </c>
    </row>
    <row r="121" spans="1:14" x14ac:dyDescent="0.25">
      <c r="A121">
        <f t="shared" ref="A121" si="20">$A$111</f>
        <v>1010</v>
      </c>
      <c r="B121">
        <f>$G$105</f>
        <v>510</v>
      </c>
      <c r="C121">
        <f t="shared" si="7"/>
        <v>1520</v>
      </c>
      <c r="D121" s="12">
        <f>G111</f>
        <v>284.24000000000012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-514.36000000000013</v>
      </c>
    </row>
    <row r="122" spans="1:14" x14ac:dyDescent="0.25">
      <c r="A122">
        <f t="shared" ref="A122" si="23">$A$112</f>
        <v>1015</v>
      </c>
      <c r="B122">
        <f>$H$105</f>
        <v>515</v>
      </c>
      <c r="C122">
        <f t="shared" si="7"/>
        <v>1530</v>
      </c>
      <c r="D122" s="12">
        <f>H112</f>
        <v>289.19000000000017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-509.41000000000008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EC13-90D1-43B7-8F87-BA2F1EC586F4}">
  <dimension ref="A1:S163"/>
  <sheetViews>
    <sheetView topLeftCell="B94" workbookViewId="0">
      <selection activeCell="J8" sqref="J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237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1200</v>
      </c>
      <c r="E7" s="33">
        <f>ROUND(C7*D7,2)</f>
        <v>960</v>
      </c>
      <c r="F7" s="16">
        <v>0</v>
      </c>
      <c r="G7" s="33">
        <f>ROUND(E7*F7,2)</f>
        <v>0</v>
      </c>
      <c r="H7" s="33">
        <f>ROUND(E7-G7,2)</f>
        <v>960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1620</v>
      </c>
      <c r="E8" s="29">
        <f>ROUND(C8*D8,2)</f>
        <v>486</v>
      </c>
      <c r="F8" s="11">
        <v>0</v>
      </c>
      <c r="G8" s="29">
        <f>ROUND(E8*F8,2)</f>
        <v>0</v>
      </c>
      <c r="H8" s="29">
        <f>ROUND(E8-G8,2)</f>
        <v>486</v>
      </c>
    </row>
    <row r="9" spans="1:8" x14ac:dyDescent="0.25">
      <c r="A9" s="7" t="s">
        <v>11</v>
      </c>
      <c r="C9" s="33"/>
      <c r="E9" s="33">
        <f>SUM(E7:E8)</f>
        <v>1446</v>
      </c>
      <c r="G9" s="12">
        <f>SUM(G7:G8)</f>
        <v>0</v>
      </c>
      <c r="H9" s="12">
        <f>ROUND(E9-G9,2)</f>
        <v>1446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17</v>
      </c>
      <c r="C12" s="33"/>
      <c r="E12" s="33"/>
    </row>
    <row r="13" spans="1:8" x14ac:dyDescent="0.25">
      <c r="A13" s="14" t="s">
        <v>66</v>
      </c>
      <c r="B13" s="14" t="s">
        <v>18</v>
      </c>
      <c r="C13" s="15">
        <v>1.49</v>
      </c>
      <c r="D13" s="14">
        <v>2.2999999999999998</v>
      </c>
      <c r="E13" s="33">
        <f>ROUND(C13*D13,2)</f>
        <v>3.43</v>
      </c>
      <c r="F13" s="16">
        <v>0</v>
      </c>
      <c r="G13" s="33">
        <f>ROUND(E13*F13,2)</f>
        <v>0</v>
      </c>
      <c r="H13" s="33">
        <f>ROUND(E13-G13,2)</f>
        <v>3.43</v>
      </c>
    </row>
    <row r="14" spans="1:8" x14ac:dyDescent="0.25">
      <c r="A14" s="14" t="s">
        <v>67</v>
      </c>
      <c r="B14" s="14" t="s">
        <v>26</v>
      </c>
      <c r="C14" s="15">
        <v>4</v>
      </c>
      <c r="D14" s="14">
        <v>2.3125</v>
      </c>
      <c r="E14" s="33">
        <f>ROUND(C14*D14,2)</f>
        <v>9.25</v>
      </c>
      <c r="F14" s="16">
        <v>0</v>
      </c>
      <c r="G14" s="33">
        <f>ROUND(E14*F14,2)</f>
        <v>0</v>
      </c>
      <c r="H14" s="33">
        <f>ROUND(E14-G14,2)</f>
        <v>9.25</v>
      </c>
    </row>
    <row r="15" spans="1:8" x14ac:dyDescent="0.25">
      <c r="A15" s="14" t="s">
        <v>68</v>
      </c>
      <c r="B15" s="14" t="s">
        <v>26</v>
      </c>
      <c r="C15" s="15">
        <v>10.210000000000001</v>
      </c>
      <c r="D15" s="14">
        <v>0.5</v>
      </c>
      <c r="E15" s="33">
        <f>ROUND(C15*D15,2)</f>
        <v>5.1100000000000003</v>
      </c>
      <c r="F15" s="16">
        <v>0</v>
      </c>
      <c r="G15" s="33">
        <f>ROUND(E15*F15,2)</f>
        <v>0</v>
      </c>
      <c r="H15" s="33">
        <f>ROUND(E15-G15,2)</f>
        <v>5.1100000000000003</v>
      </c>
    </row>
    <row r="16" spans="1:8" x14ac:dyDescent="0.25">
      <c r="A16" s="13" t="s">
        <v>69</v>
      </c>
      <c r="C16" s="33"/>
      <c r="E16" s="33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3">
        <f>ROUND(C17*D17,2)</f>
        <v>132</v>
      </c>
      <c r="F17" s="16">
        <v>0</v>
      </c>
      <c r="G17" s="33">
        <f>ROUND(E17*F17,2)</f>
        <v>0</v>
      </c>
      <c r="H17" s="33">
        <f>ROUND(E17-G17,2)</f>
        <v>132</v>
      </c>
    </row>
    <row r="18" spans="1:8" x14ac:dyDescent="0.25">
      <c r="A18" s="13" t="s">
        <v>20</v>
      </c>
      <c r="C18" s="33"/>
      <c r="E18" s="33"/>
    </row>
    <row r="19" spans="1:8" x14ac:dyDescent="0.25">
      <c r="A19" s="14" t="s">
        <v>22</v>
      </c>
      <c r="B19" s="14" t="s">
        <v>21</v>
      </c>
      <c r="C19" s="15">
        <v>22.11</v>
      </c>
      <c r="D19" s="14">
        <v>1.5</v>
      </c>
      <c r="E19" s="33">
        <f>ROUND(C19*D19,2)</f>
        <v>33.17</v>
      </c>
      <c r="F19" s="16">
        <v>0</v>
      </c>
      <c r="G19" s="33">
        <f>ROUND(E19*F19,2)</f>
        <v>0</v>
      </c>
      <c r="H19" s="33">
        <f>ROUND(E19-G19,2)</f>
        <v>33.17</v>
      </c>
    </row>
    <row r="20" spans="1:8" x14ac:dyDescent="0.25">
      <c r="A20" s="14" t="s">
        <v>103</v>
      </c>
      <c r="B20" s="14" t="s">
        <v>19</v>
      </c>
      <c r="C20" s="15">
        <v>1.34</v>
      </c>
      <c r="D20" s="14">
        <v>28.933199999999999</v>
      </c>
      <c r="E20" s="33">
        <f>ROUND(C20*D20,2)</f>
        <v>38.770000000000003</v>
      </c>
      <c r="F20" s="16">
        <v>0</v>
      </c>
      <c r="G20" s="33">
        <f>ROUND(E20*F20,2)</f>
        <v>0</v>
      </c>
      <c r="H20" s="33">
        <f>ROUND(E20-G20,2)</f>
        <v>38.770000000000003</v>
      </c>
    </row>
    <row r="21" spans="1:8" x14ac:dyDescent="0.25">
      <c r="A21" s="13" t="s">
        <v>23</v>
      </c>
      <c r="C21" s="33"/>
      <c r="E21" s="33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3">
        <f>ROUND(C22*D22,2)</f>
        <v>20</v>
      </c>
      <c r="F22" s="16">
        <v>0</v>
      </c>
      <c r="G22" s="33">
        <f>ROUND(E22*F22,2)</f>
        <v>0</v>
      </c>
      <c r="H22" s="33">
        <f>ROUND(E22-G22,2)</f>
        <v>20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59</v>
      </c>
      <c r="B24" s="14" t="s">
        <v>26</v>
      </c>
      <c r="C24" s="15">
        <v>10.73</v>
      </c>
      <c r="D24" s="14">
        <v>0.5</v>
      </c>
      <c r="E24" s="33">
        <f t="shared" ref="E24:E29" si="0">ROUND(C24*D24,2)</f>
        <v>5.37</v>
      </c>
      <c r="F24" s="16">
        <v>0</v>
      </c>
      <c r="G24" s="33">
        <f t="shared" ref="G24:G29" si="1">ROUND(E24*F24,2)</f>
        <v>0</v>
      </c>
      <c r="H24" s="33">
        <f t="shared" ref="H24:H29" si="2">ROUND(E24-G24,2)</f>
        <v>5.37</v>
      </c>
    </row>
    <row r="25" spans="1:8" x14ac:dyDescent="0.25">
      <c r="A25" s="14" t="s">
        <v>25</v>
      </c>
      <c r="B25" s="14" t="s">
        <v>18</v>
      </c>
      <c r="C25" s="15">
        <v>0.13</v>
      </c>
      <c r="D25" s="14">
        <v>32</v>
      </c>
      <c r="E25" s="33">
        <f t="shared" si="0"/>
        <v>4.16</v>
      </c>
      <c r="F25" s="16">
        <v>0</v>
      </c>
      <c r="G25" s="33">
        <f t="shared" si="1"/>
        <v>0</v>
      </c>
      <c r="H25" s="33">
        <f t="shared" si="2"/>
        <v>4.16</v>
      </c>
    </row>
    <row r="26" spans="1:8" x14ac:dyDescent="0.25">
      <c r="A26" s="14" t="s">
        <v>105</v>
      </c>
      <c r="B26" s="14" t="s">
        <v>18</v>
      </c>
      <c r="C26" s="15">
        <v>0.19</v>
      </c>
      <c r="D26" s="14">
        <v>48</v>
      </c>
      <c r="E26" s="33">
        <f t="shared" si="0"/>
        <v>9.1199999999999992</v>
      </c>
      <c r="F26" s="16">
        <v>0</v>
      </c>
      <c r="G26" s="33">
        <f t="shared" si="1"/>
        <v>0</v>
      </c>
      <c r="H26" s="33">
        <f t="shared" si="2"/>
        <v>9.1199999999999992</v>
      </c>
    </row>
    <row r="27" spans="1:8" x14ac:dyDescent="0.25">
      <c r="A27" s="14" t="s">
        <v>106</v>
      </c>
      <c r="B27" s="14" t="s">
        <v>26</v>
      </c>
      <c r="C27" s="15">
        <v>6.01</v>
      </c>
      <c r="D27" s="14">
        <v>2</v>
      </c>
      <c r="E27" s="33">
        <f t="shared" si="0"/>
        <v>12.02</v>
      </c>
      <c r="F27" s="16">
        <v>0</v>
      </c>
      <c r="G27" s="33">
        <f t="shared" si="1"/>
        <v>0</v>
      </c>
      <c r="H27" s="33">
        <f t="shared" si="2"/>
        <v>12.02</v>
      </c>
    </row>
    <row r="28" spans="1:8" x14ac:dyDescent="0.25">
      <c r="A28" s="14" t="s">
        <v>74</v>
      </c>
      <c r="B28" s="14" t="s">
        <v>26</v>
      </c>
      <c r="C28" s="15">
        <v>13.33</v>
      </c>
      <c r="D28" s="14">
        <v>1</v>
      </c>
      <c r="E28" s="33">
        <f t="shared" si="0"/>
        <v>13.33</v>
      </c>
      <c r="F28" s="16">
        <v>0</v>
      </c>
      <c r="G28" s="33">
        <f t="shared" si="1"/>
        <v>0</v>
      </c>
      <c r="H28" s="33">
        <f t="shared" si="2"/>
        <v>13.33</v>
      </c>
    </row>
    <row r="29" spans="1:8" x14ac:dyDescent="0.25">
      <c r="A29" s="14" t="s">
        <v>107</v>
      </c>
      <c r="B29" s="14" t="s">
        <v>18</v>
      </c>
      <c r="C29" s="15">
        <v>0.44</v>
      </c>
      <c r="D29" s="14">
        <v>58</v>
      </c>
      <c r="E29" s="33">
        <f t="shared" si="0"/>
        <v>25.52</v>
      </c>
      <c r="F29" s="16">
        <v>0</v>
      </c>
      <c r="G29" s="33">
        <f t="shared" si="1"/>
        <v>0</v>
      </c>
      <c r="H29" s="33">
        <f t="shared" si="2"/>
        <v>25.52</v>
      </c>
    </row>
    <row r="30" spans="1:8" x14ac:dyDescent="0.25">
      <c r="A30" s="13" t="s">
        <v>27</v>
      </c>
      <c r="C30" s="33"/>
      <c r="E30" s="33"/>
    </row>
    <row r="31" spans="1:8" x14ac:dyDescent="0.25">
      <c r="A31" s="14" t="s">
        <v>78</v>
      </c>
      <c r="B31" s="14" t="s">
        <v>29</v>
      </c>
      <c r="C31" s="15">
        <v>6.94</v>
      </c>
      <c r="D31" s="14">
        <v>1.75</v>
      </c>
      <c r="E31" s="33">
        <f>ROUND(C31*D31,2)</f>
        <v>12.15</v>
      </c>
      <c r="F31" s="16">
        <v>0</v>
      </c>
      <c r="G31" s="33">
        <f>ROUND(E31*F31,2)</f>
        <v>0</v>
      </c>
      <c r="H31" s="33">
        <f>ROUND(E31-G31,2)</f>
        <v>12.15</v>
      </c>
    </row>
    <row r="32" spans="1:8" x14ac:dyDescent="0.25">
      <c r="A32" s="14" t="s">
        <v>109</v>
      </c>
      <c r="B32" s="14" t="s">
        <v>18</v>
      </c>
      <c r="C32" s="15">
        <v>1.1599999999999999</v>
      </c>
      <c r="D32" s="14">
        <v>3.2</v>
      </c>
      <c r="E32" s="33">
        <f>ROUND(C32*D32,2)</f>
        <v>3.71</v>
      </c>
      <c r="F32" s="16">
        <v>0</v>
      </c>
      <c r="G32" s="33">
        <f>ROUND(E32*F32,2)</f>
        <v>0</v>
      </c>
      <c r="H32" s="33">
        <f>ROUND(E32-G32,2)</f>
        <v>3.71</v>
      </c>
    </row>
    <row r="33" spans="1:8" x14ac:dyDescent="0.25">
      <c r="A33" s="14" t="s">
        <v>79</v>
      </c>
      <c r="B33" s="14" t="s">
        <v>18</v>
      </c>
      <c r="C33" s="15">
        <v>5.08</v>
      </c>
      <c r="D33" s="14">
        <v>2</v>
      </c>
      <c r="E33" s="33">
        <f>ROUND(C33*D33,2)</f>
        <v>10.16</v>
      </c>
      <c r="F33" s="16">
        <v>0</v>
      </c>
      <c r="G33" s="33">
        <f>ROUND(E33*F33,2)</f>
        <v>0</v>
      </c>
      <c r="H33" s="33">
        <f>ROUND(E33-G33,2)</f>
        <v>10.16</v>
      </c>
    </row>
    <row r="34" spans="1:8" x14ac:dyDescent="0.25">
      <c r="A34" s="14" t="s">
        <v>114</v>
      </c>
      <c r="B34" s="14" t="s">
        <v>48</v>
      </c>
      <c r="C34" s="15">
        <v>15</v>
      </c>
      <c r="D34" s="14">
        <v>1.5</v>
      </c>
      <c r="E34" s="33">
        <f>ROUND(C34*D34,2)</f>
        <v>22.5</v>
      </c>
      <c r="F34" s="16">
        <v>0</v>
      </c>
      <c r="G34" s="33">
        <f>ROUND(E34*F34,2)</f>
        <v>0</v>
      </c>
      <c r="H34" s="33">
        <f>ROUND(E34-G34,2)</f>
        <v>22.5</v>
      </c>
    </row>
    <row r="35" spans="1:8" x14ac:dyDescent="0.25">
      <c r="A35" s="13" t="s">
        <v>33</v>
      </c>
      <c r="C35" s="33"/>
      <c r="E35" s="33"/>
    </row>
    <row r="36" spans="1:8" x14ac:dyDescent="0.25">
      <c r="A36" s="14" t="s">
        <v>116</v>
      </c>
      <c r="B36" s="14" t="s">
        <v>60</v>
      </c>
      <c r="C36" s="15">
        <v>2.58</v>
      </c>
      <c r="D36" s="14">
        <v>45</v>
      </c>
      <c r="E36" s="33">
        <f>ROUND(C36*D36,2)</f>
        <v>116.1</v>
      </c>
      <c r="F36" s="16">
        <v>0</v>
      </c>
      <c r="G36" s="33">
        <f>ROUND(E36*F36,2)</f>
        <v>0</v>
      </c>
      <c r="H36" s="33">
        <f>ROUND(E36-G36,2)</f>
        <v>116.1</v>
      </c>
    </row>
    <row r="37" spans="1:8" x14ac:dyDescent="0.25">
      <c r="A37" s="13" t="s">
        <v>85</v>
      </c>
      <c r="C37" s="33"/>
      <c r="E37" s="33"/>
    </row>
    <row r="38" spans="1:8" x14ac:dyDescent="0.25">
      <c r="A38" s="14" t="s">
        <v>86</v>
      </c>
      <c r="B38" s="14" t="s">
        <v>18</v>
      </c>
      <c r="C38" s="15">
        <v>0.06</v>
      </c>
      <c r="D38" s="14">
        <v>32</v>
      </c>
      <c r="E38" s="33">
        <f>ROUND(C38*D38,2)</f>
        <v>1.92</v>
      </c>
      <c r="F38" s="16">
        <v>0</v>
      </c>
      <c r="G38" s="33">
        <f>ROUND(E38*F38,2)</f>
        <v>0</v>
      </c>
      <c r="H38" s="33">
        <f>ROUND(E38-G38,2)</f>
        <v>1.92</v>
      </c>
    </row>
    <row r="39" spans="1:8" x14ac:dyDescent="0.25">
      <c r="A39" s="13" t="s">
        <v>117</v>
      </c>
      <c r="C39" s="33"/>
      <c r="E39" s="33"/>
    </row>
    <row r="40" spans="1:8" x14ac:dyDescent="0.25">
      <c r="A40" s="14" t="s">
        <v>118</v>
      </c>
      <c r="B40" s="14" t="s">
        <v>26</v>
      </c>
      <c r="C40" s="15">
        <v>3.3</v>
      </c>
      <c r="D40" s="14">
        <v>0.4</v>
      </c>
      <c r="E40" s="33">
        <f>ROUND(C40*D40,2)</f>
        <v>1.32</v>
      </c>
      <c r="F40" s="16">
        <v>0</v>
      </c>
      <c r="G40" s="33">
        <f>ROUND(E40*F40,2)</f>
        <v>0</v>
      </c>
      <c r="H40" s="33">
        <f>ROUND(E40-G40,2)</f>
        <v>1.32</v>
      </c>
    </row>
    <row r="41" spans="1:8" x14ac:dyDescent="0.25">
      <c r="A41" s="13" t="s">
        <v>61</v>
      </c>
      <c r="C41" s="33"/>
      <c r="E41" s="33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3">
        <f>ROUND(C42*D42,2)</f>
        <v>7.5</v>
      </c>
      <c r="F42" s="16">
        <v>0</v>
      </c>
      <c r="G42" s="33">
        <f>ROUND(E42*F42,2)</f>
        <v>0</v>
      </c>
      <c r="H42" s="33">
        <f>ROUND(E42-G42,2)</f>
        <v>7.5</v>
      </c>
    </row>
    <row r="43" spans="1:8" x14ac:dyDescent="0.25">
      <c r="A43" s="13" t="s">
        <v>87</v>
      </c>
      <c r="C43" s="33"/>
      <c r="E43" s="33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3">
        <f>ROUND(C44*D44,2)</f>
        <v>1</v>
      </c>
      <c r="F44" s="16">
        <v>0</v>
      </c>
      <c r="G44" s="33">
        <f>ROUND(E44*F44,2)</f>
        <v>0</v>
      </c>
      <c r="H44" s="33">
        <f>ROUND(E44-G44,2)</f>
        <v>1</v>
      </c>
    </row>
    <row r="45" spans="1:8" x14ac:dyDescent="0.25">
      <c r="A45" s="13" t="s">
        <v>34</v>
      </c>
      <c r="C45" s="33"/>
      <c r="E45" s="33"/>
    </row>
    <row r="46" spans="1:8" x14ac:dyDescent="0.25">
      <c r="A46" s="14" t="s">
        <v>35</v>
      </c>
      <c r="B46" s="14" t="s">
        <v>36</v>
      </c>
      <c r="C46" s="15">
        <v>47.45</v>
      </c>
      <c r="D46" s="14">
        <v>0.66600000000000004</v>
      </c>
      <c r="E46" s="33">
        <f>ROUND(C46*D46,2)</f>
        <v>31.6</v>
      </c>
      <c r="F46" s="16">
        <v>0</v>
      </c>
      <c r="G46" s="33">
        <f>ROUND(E46*F46,2)</f>
        <v>0</v>
      </c>
      <c r="H46" s="33">
        <f>ROUND(E46-G46,2)</f>
        <v>31.6</v>
      </c>
    </row>
    <row r="47" spans="1:8" x14ac:dyDescent="0.25">
      <c r="A47" s="13" t="s">
        <v>119</v>
      </c>
      <c r="C47" s="33"/>
      <c r="E47" s="33"/>
    </row>
    <row r="48" spans="1:8" x14ac:dyDescent="0.25">
      <c r="A48" s="14" t="s">
        <v>120</v>
      </c>
      <c r="B48" s="14" t="s">
        <v>48</v>
      </c>
      <c r="C48" s="15">
        <v>8</v>
      </c>
      <c r="D48" s="14">
        <v>1</v>
      </c>
      <c r="E48" s="33">
        <f>ROUND(C48*D48,2)</f>
        <v>8</v>
      </c>
      <c r="F48" s="16">
        <v>0</v>
      </c>
      <c r="G48" s="33">
        <f>ROUND(E48*F48,2)</f>
        <v>0</v>
      </c>
      <c r="H48" s="33">
        <f>ROUND(E48-G48,2)</f>
        <v>8</v>
      </c>
    </row>
    <row r="49" spans="1:8" x14ac:dyDescent="0.25">
      <c r="A49" s="13" t="s">
        <v>121</v>
      </c>
      <c r="C49" s="33"/>
      <c r="E49" s="33"/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  <c r="C51" s="33"/>
      <c r="E51" s="33"/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0.42680000000000001</v>
      </c>
      <c r="E52" s="33">
        <f>ROUND(C52*D52,2)</f>
        <v>6.27</v>
      </c>
      <c r="F52" s="16">
        <v>0</v>
      </c>
      <c r="G52" s="33">
        <f>ROUND(E52*F52,2)</f>
        <v>0</v>
      </c>
      <c r="H52" s="33">
        <f>ROUND(E52-G52,2)</f>
        <v>6.27</v>
      </c>
    </row>
    <row r="53" spans="1:8" x14ac:dyDescent="0.25">
      <c r="A53" s="14" t="s">
        <v>91</v>
      </c>
      <c r="B53" s="14" t="s">
        <v>39</v>
      </c>
      <c r="C53" s="15">
        <v>14.68</v>
      </c>
      <c r="D53" s="14">
        <v>0.33100000000000002</v>
      </c>
      <c r="E53" s="33">
        <f>ROUND(C53*D53,2)</f>
        <v>4.8600000000000003</v>
      </c>
      <c r="F53" s="16">
        <v>0</v>
      </c>
      <c r="G53" s="33">
        <f>ROUND(E53*F53,2)</f>
        <v>0</v>
      </c>
      <c r="H53" s="33">
        <f>ROUND(E53-G53,2)</f>
        <v>4.8600000000000003</v>
      </c>
    </row>
    <row r="54" spans="1:8" x14ac:dyDescent="0.25">
      <c r="A54" s="13" t="s">
        <v>40</v>
      </c>
      <c r="C54" s="33"/>
      <c r="E54" s="33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0.20369999999999999</v>
      </c>
      <c r="E55" s="33">
        <f>ROUND(C55*D55,2)</f>
        <v>1.85</v>
      </c>
      <c r="F55" s="16">
        <v>0</v>
      </c>
      <c r="G55" s="33">
        <f>ROUND(E55*F55,2)</f>
        <v>0</v>
      </c>
      <c r="H55" s="33">
        <f>ROUND(E55-G55,2)</f>
        <v>1.85</v>
      </c>
    </row>
    <row r="56" spans="1:8" x14ac:dyDescent="0.25">
      <c r="A56" s="13" t="s">
        <v>43</v>
      </c>
      <c r="C56" s="33"/>
      <c r="E56" s="33"/>
    </row>
    <row r="57" spans="1:8" x14ac:dyDescent="0.25">
      <c r="A57" s="14" t="s">
        <v>42</v>
      </c>
      <c r="B57" s="14" t="s">
        <v>39</v>
      </c>
      <c r="C57" s="15">
        <v>9.06</v>
      </c>
      <c r="D57" s="14">
        <v>0.1236</v>
      </c>
      <c r="E57" s="33">
        <f>ROUND(C57*D57,2)</f>
        <v>1.1200000000000001</v>
      </c>
      <c r="F57" s="16">
        <v>0</v>
      </c>
      <c r="G57" s="33">
        <f>ROUND(E57*F57,2)</f>
        <v>0</v>
      </c>
      <c r="H57" s="33">
        <f>ROUND(E57-G57,2)</f>
        <v>1.1200000000000001</v>
      </c>
    </row>
    <row r="58" spans="1:8" x14ac:dyDescent="0.25">
      <c r="A58" s="14" t="s">
        <v>91</v>
      </c>
      <c r="B58" s="14" t="s">
        <v>39</v>
      </c>
      <c r="C58" s="15">
        <v>9.06</v>
      </c>
      <c r="D58" s="14">
        <v>0.25159999999999999</v>
      </c>
      <c r="E58" s="33">
        <f>ROUND(C58*D58,2)</f>
        <v>2.2799999999999998</v>
      </c>
      <c r="F58" s="16">
        <v>0</v>
      </c>
      <c r="G58" s="33">
        <f>ROUND(E58*F58,2)</f>
        <v>0</v>
      </c>
      <c r="H58" s="33">
        <f>ROUND(E58-G58,2)</f>
        <v>2.2799999999999998</v>
      </c>
    </row>
    <row r="59" spans="1:8" x14ac:dyDescent="0.25">
      <c r="A59" s="14" t="s">
        <v>44</v>
      </c>
      <c r="B59" s="14" t="s">
        <v>39</v>
      </c>
      <c r="C59" s="15">
        <v>14.7</v>
      </c>
      <c r="D59" s="14">
        <v>0.60629999999999995</v>
      </c>
      <c r="E59" s="33">
        <f>ROUND(C59*D59,2)</f>
        <v>8.91</v>
      </c>
      <c r="F59" s="16">
        <v>0</v>
      </c>
      <c r="G59" s="33">
        <f>ROUND(E59*F59,2)</f>
        <v>0</v>
      </c>
      <c r="H59" s="33">
        <f>ROUND(E59-G59,2)</f>
        <v>8.91</v>
      </c>
    </row>
    <row r="60" spans="1:8" x14ac:dyDescent="0.25">
      <c r="A60" s="13" t="s">
        <v>45</v>
      </c>
      <c r="C60" s="33"/>
      <c r="E60" s="33"/>
    </row>
    <row r="61" spans="1:8" x14ac:dyDescent="0.25">
      <c r="A61" s="14" t="s">
        <v>38</v>
      </c>
      <c r="B61" s="14" t="s">
        <v>19</v>
      </c>
      <c r="C61" s="15">
        <v>1.53</v>
      </c>
      <c r="D61" s="14">
        <v>4.9433999999999996</v>
      </c>
      <c r="E61" s="33">
        <f>ROUND(C61*D61,2)</f>
        <v>7.56</v>
      </c>
      <c r="F61" s="16">
        <v>0</v>
      </c>
      <c r="G61" s="33">
        <f>ROUND(E61*F61,2)</f>
        <v>0</v>
      </c>
      <c r="H61" s="33">
        <f>ROUND(E61-G61,2)</f>
        <v>7.56</v>
      </c>
    </row>
    <row r="62" spans="1:8" x14ac:dyDescent="0.25">
      <c r="A62" s="14" t="s">
        <v>91</v>
      </c>
      <c r="B62" s="14" t="s">
        <v>19</v>
      </c>
      <c r="C62" s="15">
        <v>1.53</v>
      </c>
      <c r="D62" s="14">
        <v>5.8625999999999996</v>
      </c>
      <c r="E62" s="33">
        <f>ROUND(C62*D62,2)</f>
        <v>8.9700000000000006</v>
      </c>
      <c r="F62" s="16">
        <v>0</v>
      </c>
      <c r="G62" s="33">
        <f>ROUND(E62*F62,2)</f>
        <v>0</v>
      </c>
      <c r="H62" s="33">
        <f>ROUND(E62-G62,2)</f>
        <v>8.9700000000000006</v>
      </c>
    </row>
    <row r="63" spans="1:8" x14ac:dyDescent="0.25">
      <c r="A63" s="14" t="s">
        <v>170</v>
      </c>
      <c r="B63" s="14" t="s">
        <v>19</v>
      </c>
      <c r="C63" s="15">
        <v>1.53</v>
      </c>
      <c r="D63" s="14">
        <v>11.2011</v>
      </c>
      <c r="E63" s="33">
        <f>ROUND(C63*D63,2)</f>
        <v>17.14</v>
      </c>
      <c r="F63" s="16">
        <v>0</v>
      </c>
      <c r="G63" s="33">
        <f>ROUND(E63*F63,2)</f>
        <v>0</v>
      </c>
      <c r="H63" s="33">
        <f>ROUND(E63-G63,2)</f>
        <v>17.14</v>
      </c>
    </row>
    <row r="64" spans="1:8" x14ac:dyDescent="0.25">
      <c r="A64" s="13" t="s">
        <v>47</v>
      </c>
      <c r="C64" s="33"/>
      <c r="E64" s="33"/>
    </row>
    <row r="65" spans="1:8" x14ac:dyDescent="0.25">
      <c r="A65" s="14" t="s">
        <v>42</v>
      </c>
      <c r="B65" s="14" t="s">
        <v>48</v>
      </c>
      <c r="C65" s="15">
        <v>7.57</v>
      </c>
      <c r="D65" s="14">
        <v>1</v>
      </c>
      <c r="E65" s="33">
        <f>ROUND(C65*D65,2)</f>
        <v>7.57</v>
      </c>
      <c r="F65" s="16">
        <v>0</v>
      </c>
      <c r="G65" s="33">
        <f>ROUND(E65*F65,2)</f>
        <v>0</v>
      </c>
      <c r="H65" s="33">
        <f t="shared" ref="H65:H71" si="3">ROUND(E65-G65,2)</f>
        <v>7.57</v>
      </c>
    </row>
    <row r="66" spans="1:8" x14ac:dyDescent="0.25">
      <c r="A66" s="14" t="s">
        <v>38</v>
      </c>
      <c r="B66" s="14" t="s">
        <v>48</v>
      </c>
      <c r="C66" s="15">
        <v>3.11</v>
      </c>
      <c r="D66" s="14">
        <v>1</v>
      </c>
      <c r="E66" s="33">
        <f>ROUND(C66*D66,2)</f>
        <v>3.11</v>
      </c>
      <c r="F66" s="16">
        <v>0</v>
      </c>
      <c r="G66" s="33">
        <f>ROUND(E66*F66,2)</f>
        <v>0</v>
      </c>
      <c r="H66" s="33">
        <f t="shared" si="3"/>
        <v>3.11</v>
      </c>
    </row>
    <row r="67" spans="1:8" x14ac:dyDescent="0.25">
      <c r="A67" s="14" t="s">
        <v>91</v>
      </c>
      <c r="B67" s="14" t="s">
        <v>48</v>
      </c>
      <c r="C67" s="15">
        <v>23.54</v>
      </c>
      <c r="D67" s="14">
        <v>1</v>
      </c>
      <c r="E67" s="33">
        <f>ROUND(C67*D67,2)</f>
        <v>23.54</v>
      </c>
      <c r="F67" s="16">
        <v>0</v>
      </c>
      <c r="G67" s="33">
        <f>ROUND(E67*F67,2)</f>
        <v>0</v>
      </c>
      <c r="H67" s="33">
        <f t="shared" si="3"/>
        <v>23.54</v>
      </c>
    </row>
    <row r="68" spans="1:8" x14ac:dyDescent="0.25">
      <c r="A68" s="14" t="s">
        <v>170</v>
      </c>
      <c r="B68" s="14" t="s">
        <v>48</v>
      </c>
      <c r="C68" s="15">
        <v>21.95</v>
      </c>
      <c r="D68" s="14">
        <v>1</v>
      </c>
      <c r="E68" s="33">
        <f>ROUND(C68*D68,2)</f>
        <v>21.95</v>
      </c>
      <c r="F68" s="16">
        <v>0</v>
      </c>
      <c r="G68" s="33">
        <f>ROUND(E68*F68,2)</f>
        <v>0</v>
      </c>
      <c r="H68" s="33">
        <f t="shared" si="3"/>
        <v>21.95</v>
      </c>
    </row>
    <row r="69" spans="1:8" x14ac:dyDescent="0.25">
      <c r="A69" s="9" t="s">
        <v>49</v>
      </c>
      <c r="B69" s="9" t="s">
        <v>48</v>
      </c>
      <c r="C69" s="10">
        <v>10.84</v>
      </c>
      <c r="D69" s="9">
        <v>1</v>
      </c>
      <c r="E69" s="29">
        <f>ROUND(C69*D69,2)</f>
        <v>10.84</v>
      </c>
      <c r="F69" s="11">
        <v>0</v>
      </c>
      <c r="G69" s="29">
        <f>ROUND(E69*F69,2)</f>
        <v>0</v>
      </c>
      <c r="H69" s="29">
        <f t="shared" si="3"/>
        <v>10.84</v>
      </c>
    </row>
    <row r="70" spans="1:8" x14ac:dyDescent="0.25">
      <c r="A70" s="7" t="s">
        <v>50</v>
      </c>
      <c r="C70" s="33"/>
      <c r="E70" s="33">
        <f>SUM(E13:E69)</f>
        <v>656.51</v>
      </c>
      <c r="G70" s="12">
        <f>SUM(G13:G69)</f>
        <v>0</v>
      </c>
      <c r="H70" s="12">
        <f t="shared" si="3"/>
        <v>656.51</v>
      </c>
    </row>
    <row r="71" spans="1:8" x14ac:dyDescent="0.25">
      <c r="A71" s="7" t="s">
        <v>51</v>
      </c>
      <c r="C71" s="33"/>
      <c r="E71" s="33">
        <f>+E9-E70</f>
        <v>789.49</v>
      </c>
      <c r="G71" s="12">
        <f>+G9-G70</f>
        <v>0</v>
      </c>
      <c r="H71" s="12">
        <f t="shared" si="3"/>
        <v>789.49</v>
      </c>
    </row>
    <row r="72" spans="1:8" x14ac:dyDescent="0.25">
      <c r="A72" t="s">
        <v>12</v>
      </c>
      <c r="C72" s="33"/>
      <c r="E72" s="33"/>
    </row>
    <row r="73" spans="1:8" x14ac:dyDescent="0.25">
      <c r="A73" s="7" t="s">
        <v>52</v>
      </c>
      <c r="C73" s="33"/>
      <c r="E73" s="33"/>
    </row>
    <row r="74" spans="1:8" x14ac:dyDescent="0.25">
      <c r="A74" s="14" t="s">
        <v>42</v>
      </c>
      <c r="B74" s="14" t="s">
        <v>48</v>
      </c>
      <c r="C74" s="15">
        <v>10.31</v>
      </c>
      <c r="D74" s="14">
        <v>1</v>
      </c>
      <c r="E74" s="33">
        <f>ROUND(C74*D74,2)</f>
        <v>10.31</v>
      </c>
      <c r="F74" s="16">
        <v>0</v>
      </c>
      <c r="G74" s="33">
        <f>ROUND(E74*F74,2)</f>
        <v>0</v>
      </c>
      <c r="H74" s="33">
        <f t="shared" ref="H74:H80" si="4">ROUND(E74-G74,2)</f>
        <v>10.31</v>
      </c>
    </row>
    <row r="75" spans="1:8" x14ac:dyDescent="0.25">
      <c r="A75" s="14" t="s">
        <v>38</v>
      </c>
      <c r="B75" s="14" t="s">
        <v>48</v>
      </c>
      <c r="C75" s="15">
        <v>18.93</v>
      </c>
      <c r="D75" s="14">
        <v>1</v>
      </c>
      <c r="E75" s="33">
        <f>ROUND(C75*D75,2)</f>
        <v>18.93</v>
      </c>
      <c r="F75" s="16">
        <v>0</v>
      </c>
      <c r="G75" s="33">
        <f>ROUND(E75*F75,2)</f>
        <v>0</v>
      </c>
      <c r="H75" s="33">
        <f t="shared" si="4"/>
        <v>18.93</v>
      </c>
    </row>
    <row r="76" spans="1:8" x14ac:dyDescent="0.25">
      <c r="A76" s="14" t="s">
        <v>91</v>
      </c>
      <c r="B76" s="14" t="s">
        <v>48</v>
      </c>
      <c r="C76" s="15">
        <v>94.87</v>
      </c>
      <c r="D76" s="14">
        <v>1</v>
      </c>
      <c r="E76" s="33">
        <f>ROUND(C76*D76,2)</f>
        <v>94.87</v>
      </c>
      <c r="F76" s="16">
        <v>0</v>
      </c>
      <c r="G76" s="33">
        <f>ROUND(E76*F76,2)</f>
        <v>0</v>
      </c>
      <c r="H76" s="33">
        <f t="shared" si="4"/>
        <v>94.87</v>
      </c>
    </row>
    <row r="77" spans="1:8" x14ac:dyDescent="0.25">
      <c r="A77" s="9" t="s">
        <v>170</v>
      </c>
      <c r="B77" s="9" t="s">
        <v>48</v>
      </c>
      <c r="C77" s="10">
        <v>71.849999999999994</v>
      </c>
      <c r="D77" s="9">
        <v>1</v>
      </c>
      <c r="E77" s="29">
        <f>ROUND(C77*D77,2)</f>
        <v>71.849999999999994</v>
      </c>
      <c r="F77" s="11">
        <v>0</v>
      </c>
      <c r="G77" s="29">
        <f>ROUND(E77*F77,2)</f>
        <v>0</v>
      </c>
      <c r="H77" s="29">
        <f t="shared" si="4"/>
        <v>71.849999999999994</v>
      </c>
    </row>
    <row r="78" spans="1:8" x14ac:dyDescent="0.25">
      <c r="A78" s="7" t="s">
        <v>53</v>
      </c>
      <c r="C78" s="33"/>
      <c r="E78" s="33">
        <f>SUM(E74:E77)</f>
        <v>195.96</v>
      </c>
      <c r="G78" s="12">
        <f>SUM(G74:G77)</f>
        <v>0</v>
      </c>
      <c r="H78" s="12">
        <f t="shared" si="4"/>
        <v>195.96</v>
      </c>
    </row>
    <row r="79" spans="1:8" x14ac:dyDescent="0.25">
      <c r="A79" s="7" t="s">
        <v>54</v>
      </c>
      <c r="C79" s="33"/>
      <c r="E79" s="33">
        <f>+E70+E78</f>
        <v>852.47</v>
      </c>
      <c r="G79" s="12">
        <f>+G70+G78</f>
        <v>0</v>
      </c>
      <c r="H79" s="12">
        <f t="shared" si="4"/>
        <v>852.47</v>
      </c>
    </row>
    <row r="80" spans="1:8" x14ac:dyDescent="0.25">
      <c r="A80" s="7" t="s">
        <v>55</v>
      </c>
      <c r="C80" s="33"/>
      <c r="E80" s="33">
        <f>+E9-E79</f>
        <v>593.53</v>
      </c>
      <c r="G80" s="12">
        <f>+G9-G79</f>
        <v>0</v>
      </c>
      <c r="H80" s="12">
        <f t="shared" si="4"/>
        <v>593.53</v>
      </c>
    </row>
    <row r="81" spans="1:5" x14ac:dyDescent="0.25">
      <c r="A81" t="s">
        <v>123</v>
      </c>
      <c r="C81" s="33"/>
      <c r="E81" s="33"/>
    </row>
    <row r="82" spans="1:5" x14ac:dyDescent="0.25">
      <c r="A82" t="s">
        <v>372</v>
      </c>
      <c r="C82" s="33"/>
      <c r="E82" s="33"/>
    </row>
    <row r="83" spans="1:5" x14ac:dyDescent="0.25">
      <c r="C83" s="33"/>
      <c r="E83" s="33"/>
    </row>
    <row r="84" spans="1:5" x14ac:dyDescent="0.25">
      <c r="A84" s="7" t="s">
        <v>124</v>
      </c>
      <c r="C84" s="33"/>
      <c r="E84" s="33"/>
    </row>
    <row r="85" spans="1:5" x14ac:dyDescent="0.25">
      <c r="A85" s="7" t="s">
        <v>125</v>
      </c>
      <c r="C85" s="33"/>
      <c r="E85" s="33"/>
    </row>
    <row r="86" spans="1:5" x14ac:dyDescent="0.25">
      <c r="C86" s="33"/>
      <c r="E86" s="33"/>
    </row>
    <row r="99" spans="1:19" x14ac:dyDescent="0.25">
      <c r="A99" s="7" t="s">
        <v>50</v>
      </c>
      <c r="E99" s="37">
        <f>VLOOKUP(A99,$A$1:$H$98,5,FALSE)</f>
        <v>656.51</v>
      </c>
    </row>
    <row r="100" spans="1:19" x14ac:dyDescent="0.25">
      <c r="A100" s="7" t="s">
        <v>333</v>
      </c>
      <c r="E100" s="37">
        <f>VLOOKUP(A100,$A$1:$H$98,5,FALSE)</f>
        <v>195.96</v>
      </c>
    </row>
    <row r="101" spans="1:19" x14ac:dyDescent="0.25">
      <c r="A101" s="7" t="s">
        <v>334</v>
      </c>
      <c r="E101" s="37">
        <f t="shared" ref="E101:E102" si="5">VLOOKUP(A101,$A$1:$H$98,5,FALSE)</f>
        <v>852.47</v>
      </c>
    </row>
    <row r="102" spans="1:19" x14ac:dyDescent="0.25">
      <c r="A102" s="7" t="s">
        <v>55</v>
      </c>
      <c r="E102" s="37">
        <f t="shared" si="5"/>
        <v>593.53</v>
      </c>
    </row>
    <row r="103" spans="1:19" x14ac:dyDescent="0.25">
      <c r="A103" s="42" t="s">
        <v>295</v>
      </c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593.53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I105">
        <f>H105+Calculator!$B$15</f>
        <v>520</v>
      </c>
      <c r="K105" s="37">
        <f>E102</f>
        <v>593.53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I112" dt2D="1" dtr="1" r1="D8" r2="D7" ca="1"/>
        <v>104.67999999999984</v>
      </c>
      <c r="C106" s="12">
        <v>106.17999999999984</v>
      </c>
      <c r="D106" s="12">
        <v>107.67999999999984</v>
      </c>
      <c r="E106" s="12">
        <v>109.17999999999984</v>
      </c>
      <c r="F106" s="12">
        <v>110.67999999999984</v>
      </c>
      <c r="G106" s="12">
        <v>112.17999999999984</v>
      </c>
      <c r="H106" s="12">
        <v>113.67999999999984</v>
      </c>
      <c r="I106" s="12">
        <v>115.17999999999984</v>
      </c>
      <c r="K106">
        <f>K107-Calculator!$B$27</f>
        <v>45</v>
      </c>
      <c r="L106" s="12">
        <f t="dataTable" ref="L106:R112" dt2D="1" dtr="1" r1="D8" r2="D7"/>
        <v>-693.92000000000019</v>
      </c>
      <c r="M106" s="12">
        <v>-692.42000000000019</v>
      </c>
      <c r="N106" s="12">
        <v>-690.92000000000019</v>
      </c>
      <c r="O106" s="12">
        <v>-689.42000000000019</v>
      </c>
      <c r="P106" s="12">
        <v>-687.92000000000019</v>
      </c>
      <c r="Q106" s="12">
        <v>-686.42000000000019</v>
      </c>
      <c r="R106" s="12">
        <v>-684.92000000000019</v>
      </c>
      <c r="S106" s="12"/>
    </row>
    <row r="107" spans="1:19" x14ac:dyDescent="0.25">
      <c r="A107">
        <f>A108-Calculator!$B$15</f>
        <v>990</v>
      </c>
      <c r="B107" s="12">
        <v>108.12999999999988</v>
      </c>
      <c r="C107" s="12">
        <v>109.62999999999988</v>
      </c>
      <c r="D107" s="12">
        <v>111.12999999999988</v>
      </c>
      <c r="E107" s="12">
        <v>112.62999999999988</v>
      </c>
      <c r="F107" s="12">
        <v>114.12999999999988</v>
      </c>
      <c r="G107" s="12">
        <v>115.62999999999988</v>
      </c>
      <c r="H107" s="12">
        <v>117.12999999999988</v>
      </c>
      <c r="I107" s="12">
        <v>118.62999999999988</v>
      </c>
      <c r="K107">
        <f>K108-Calculator!$B$27</f>
        <v>50</v>
      </c>
      <c r="L107" s="12">
        <v>-690.47000000000014</v>
      </c>
      <c r="M107" s="12">
        <v>-688.97000000000014</v>
      </c>
      <c r="N107" s="12">
        <v>-687.47000000000014</v>
      </c>
      <c r="O107" s="12">
        <v>-685.97000000000014</v>
      </c>
      <c r="P107" s="12">
        <v>-684.47000000000014</v>
      </c>
      <c r="Q107" s="12">
        <v>-682.97000000000014</v>
      </c>
      <c r="R107" s="12">
        <v>-681.47000000000014</v>
      </c>
      <c r="S107" s="12"/>
    </row>
    <row r="108" spans="1:19" x14ac:dyDescent="0.25">
      <c r="A108">
        <f>A109-Calculator!$B$15</f>
        <v>995</v>
      </c>
      <c r="B108" s="12">
        <v>111.57999999999981</v>
      </c>
      <c r="C108" s="12">
        <v>113.07999999999981</v>
      </c>
      <c r="D108" s="12">
        <v>114.57999999999981</v>
      </c>
      <c r="E108" s="12">
        <v>116.07999999999981</v>
      </c>
      <c r="F108" s="12">
        <v>117.57999999999981</v>
      </c>
      <c r="G108" s="12">
        <v>119.07999999999981</v>
      </c>
      <c r="H108" s="12">
        <v>120.57999999999981</v>
      </c>
      <c r="I108" s="12">
        <v>122.07999999999981</v>
      </c>
      <c r="K108">
        <f>K109-Calculator!$B$27</f>
        <v>55</v>
      </c>
      <c r="L108" s="12">
        <v>-687.02000000000021</v>
      </c>
      <c r="M108" s="12">
        <v>-685.52000000000021</v>
      </c>
      <c r="N108" s="12">
        <v>-684.02000000000021</v>
      </c>
      <c r="O108" s="12">
        <v>-682.52000000000021</v>
      </c>
      <c r="P108" s="12">
        <v>-681.02000000000021</v>
      </c>
      <c r="Q108" s="12">
        <v>-679.52000000000021</v>
      </c>
      <c r="R108" s="12">
        <v>-678.02000000000021</v>
      </c>
      <c r="S108" s="12"/>
    </row>
    <row r="109" spans="1:19" x14ac:dyDescent="0.25">
      <c r="A109">
        <f>Calculator!B10</f>
        <v>1000</v>
      </c>
      <c r="B109" s="12">
        <v>115.02999999999986</v>
      </c>
      <c r="C109" s="12">
        <v>116.52999999999986</v>
      </c>
      <c r="D109" s="12">
        <v>118.02999999999986</v>
      </c>
      <c r="E109" s="12">
        <v>119.52999999999986</v>
      </c>
      <c r="F109" s="12">
        <v>121.02999999999986</v>
      </c>
      <c r="G109" s="12">
        <v>122.52999999999986</v>
      </c>
      <c r="H109" s="12">
        <v>124.02999999999986</v>
      </c>
      <c r="I109" s="12">
        <v>125.52999999999986</v>
      </c>
      <c r="K109">
        <f>Calculator!B22</f>
        <v>60</v>
      </c>
      <c r="L109" s="12">
        <v>-683.57000000000016</v>
      </c>
      <c r="M109" s="12">
        <v>-682.07000000000016</v>
      </c>
      <c r="N109" s="12">
        <v>-680.57000000000016</v>
      </c>
      <c r="O109" s="12">
        <v>-679.07000000000016</v>
      </c>
      <c r="P109" s="12">
        <v>-677.57000000000016</v>
      </c>
      <c r="Q109" s="12">
        <v>-676.07000000000016</v>
      </c>
      <c r="R109" s="12">
        <v>-674.57000000000016</v>
      </c>
      <c r="S109" s="12"/>
    </row>
    <row r="110" spans="1:19" x14ac:dyDescent="0.25">
      <c r="A110">
        <f>A109+Calculator!$B$15</f>
        <v>1005</v>
      </c>
      <c r="B110" s="12">
        <v>118.4799999999999</v>
      </c>
      <c r="C110" s="12">
        <v>119.9799999999999</v>
      </c>
      <c r="D110" s="12">
        <v>121.4799999999999</v>
      </c>
      <c r="E110" s="12">
        <v>122.9799999999999</v>
      </c>
      <c r="F110" s="12">
        <v>124.4799999999999</v>
      </c>
      <c r="G110" s="12">
        <v>125.9799999999999</v>
      </c>
      <c r="H110" s="12">
        <v>127.4799999999999</v>
      </c>
      <c r="I110" s="12">
        <v>128.9799999999999</v>
      </c>
      <c r="K110">
        <f>K109+Calculator!$B$27</f>
        <v>65</v>
      </c>
      <c r="L110" s="12">
        <v>-680.12000000000023</v>
      </c>
      <c r="M110" s="12">
        <v>-678.62000000000023</v>
      </c>
      <c r="N110" s="12">
        <v>-677.12000000000023</v>
      </c>
      <c r="O110" s="12">
        <v>-675.62000000000023</v>
      </c>
      <c r="P110" s="12">
        <v>-674.12000000000023</v>
      </c>
      <c r="Q110" s="12">
        <v>-672.62000000000023</v>
      </c>
      <c r="R110" s="12">
        <v>-671.12000000000023</v>
      </c>
      <c r="S110" s="12"/>
    </row>
    <row r="111" spans="1:19" x14ac:dyDescent="0.25">
      <c r="A111">
        <f>A110+Calculator!$B$15</f>
        <v>1010</v>
      </c>
      <c r="B111" s="12">
        <v>121.92999999999984</v>
      </c>
      <c r="C111" s="12">
        <v>123.42999999999984</v>
      </c>
      <c r="D111" s="12">
        <v>124.92999999999984</v>
      </c>
      <c r="E111" s="12">
        <v>126.42999999999984</v>
      </c>
      <c r="F111" s="12">
        <v>127.92999999999984</v>
      </c>
      <c r="G111" s="12">
        <v>129.42999999999984</v>
      </c>
      <c r="H111" s="12">
        <v>130.92999999999984</v>
      </c>
      <c r="I111" s="12">
        <v>132.42999999999984</v>
      </c>
      <c r="K111">
        <f>K110+Calculator!$B$27</f>
        <v>70</v>
      </c>
      <c r="L111" s="12">
        <v>-676.67000000000019</v>
      </c>
      <c r="M111" s="12">
        <v>-675.17000000000019</v>
      </c>
      <c r="N111" s="12">
        <v>-673.67000000000019</v>
      </c>
      <c r="O111" s="12">
        <v>-672.17000000000019</v>
      </c>
      <c r="P111" s="12">
        <v>-670.67000000000019</v>
      </c>
      <c r="Q111" s="12">
        <v>-669.17000000000019</v>
      </c>
      <c r="R111" s="12">
        <v>-667.67000000000019</v>
      </c>
      <c r="S111" s="12"/>
    </row>
    <row r="112" spans="1:19" x14ac:dyDescent="0.25">
      <c r="A112">
        <f>A111+Calculator!$B$15</f>
        <v>1015</v>
      </c>
      <c r="B112" s="12">
        <v>125.37999999999988</v>
      </c>
      <c r="C112" s="12">
        <v>126.87999999999988</v>
      </c>
      <c r="D112" s="12">
        <v>128.37999999999988</v>
      </c>
      <c r="E112" s="12">
        <v>129.87999999999988</v>
      </c>
      <c r="F112" s="12">
        <v>131.37999999999988</v>
      </c>
      <c r="G112" s="12">
        <v>132.87999999999988</v>
      </c>
      <c r="H112" s="12">
        <v>134.37999999999988</v>
      </c>
      <c r="I112" s="12">
        <v>135.87999999999988</v>
      </c>
      <c r="K112">
        <f>K111+Calculator!$B$27</f>
        <v>75</v>
      </c>
      <c r="L112" s="12">
        <v>-673.22000000000014</v>
      </c>
      <c r="M112" s="12">
        <v>-671.72000000000014</v>
      </c>
      <c r="N112" s="12">
        <v>-670.22000000000014</v>
      </c>
      <c r="O112" s="12">
        <v>-668.72000000000014</v>
      </c>
      <c r="P112" s="12">
        <v>-667.22000000000014</v>
      </c>
      <c r="Q112" s="12">
        <v>-665.72000000000014</v>
      </c>
      <c r="R112" s="12">
        <v>-664.22000000000014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104.67999999999984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-693.92000000000019</v>
      </c>
    </row>
    <row r="117" spans="1:14" x14ac:dyDescent="0.25">
      <c r="A117">
        <f t="shared" ref="A117" si="6">$A$107</f>
        <v>990</v>
      </c>
      <c r="B117">
        <f>$C$105</f>
        <v>490</v>
      </c>
      <c r="C117">
        <f t="shared" ref="C117:C122" si="7">A117+B117</f>
        <v>1480</v>
      </c>
      <c r="D117" s="12">
        <f>C107</f>
        <v>109.62999999999988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-688.97000000000014</v>
      </c>
    </row>
    <row r="118" spans="1:14" x14ac:dyDescent="0.25">
      <c r="A118">
        <f t="shared" ref="A118" si="11">$A$108</f>
        <v>995</v>
      </c>
      <c r="B118">
        <f>$D$105</f>
        <v>495</v>
      </c>
      <c r="C118">
        <f t="shared" si="7"/>
        <v>1490</v>
      </c>
      <c r="D118" s="12">
        <f>D108</f>
        <v>114.57999999999981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-684.02000000000021</v>
      </c>
    </row>
    <row r="119" spans="1:14" x14ac:dyDescent="0.25">
      <c r="A119">
        <f t="shared" ref="A119" si="14">$A$109</f>
        <v>1000</v>
      </c>
      <c r="B119">
        <f>$E$105</f>
        <v>500</v>
      </c>
      <c r="C119">
        <f t="shared" si="7"/>
        <v>1500</v>
      </c>
      <c r="D119" s="12">
        <f>E109</f>
        <v>119.52999999999986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-679.07000000000016</v>
      </c>
    </row>
    <row r="120" spans="1:14" x14ac:dyDescent="0.25">
      <c r="A120">
        <f t="shared" ref="A120" si="17">$A$110</f>
        <v>1005</v>
      </c>
      <c r="B120">
        <f>$F$105</f>
        <v>505</v>
      </c>
      <c r="C120">
        <f t="shared" si="7"/>
        <v>1510</v>
      </c>
      <c r="D120" s="12">
        <f>F110</f>
        <v>124.4799999999999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-674.12000000000023</v>
      </c>
    </row>
    <row r="121" spans="1:14" x14ac:dyDescent="0.25">
      <c r="A121">
        <f t="shared" ref="A121" si="20">$A$111</f>
        <v>1010</v>
      </c>
      <c r="B121">
        <f>$G$105</f>
        <v>510</v>
      </c>
      <c r="C121">
        <f t="shared" si="7"/>
        <v>1520</v>
      </c>
      <c r="D121" s="12">
        <f>G111</f>
        <v>129.42999999999984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-669.17000000000019</v>
      </c>
    </row>
    <row r="122" spans="1:14" x14ac:dyDescent="0.25">
      <c r="A122">
        <f t="shared" ref="A122" si="23">$A$112</f>
        <v>1015</v>
      </c>
      <c r="B122">
        <f>$H$105</f>
        <v>515</v>
      </c>
      <c r="C122">
        <f t="shared" si="7"/>
        <v>1530</v>
      </c>
      <c r="D122" s="12">
        <f>H112</f>
        <v>134.37999999999988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-664.22000000000014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B0DD-7882-4609-B823-4E2255D6BF6D}">
  <dimension ref="A1:H112"/>
  <sheetViews>
    <sheetView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177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160</v>
      </c>
      <c r="E7" s="29">
        <f>ROUND(C7*D7,2)</f>
        <v>816</v>
      </c>
      <c r="F7" s="11">
        <v>0</v>
      </c>
      <c r="G7" s="29">
        <f>ROUND(E7*F7,2)</f>
        <v>0</v>
      </c>
      <c r="H7" s="29">
        <f>ROUND(E7-G7,2)</f>
        <v>816</v>
      </c>
    </row>
    <row r="8" spans="1:8" x14ac:dyDescent="0.25">
      <c r="A8" s="7" t="s">
        <v>11</v>
      </c>
      <c r="C8" s="33"/>
      <c r="E8" s="33">
        <f>SUM(E7:E7)</f>
        <v>816</v>
      </c>
      <c r="G8" s="12">
        <f>SUM(G7:G7)</f>
        <v>0</v>
      </c>
      <c r="H8" s="12">
        <f>ROUND(E8-G8,2)</f>
        <v>816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5.5</v>
      </c>
      <c r="E12" s="33">
        <f>ROUND(C12*D12,2)</f>
        <v>38.5</v>
      </c>
      <c r="F12" s="16">
        <v>0</v>
      </c>
      <c r="G12" s="33">
        <f>ROUND(E12*F12,2)</f>
        <v>0</v>
      </c>
      <c r="H12" s="33">
        <f>ROUND(E12-G12,2)</f>
        <v>38.5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1.5</v>
      </c>
      <c r="E13" s="33">
        <f>ROUND(C13*D13,2)</f>
        <v>8.25</v>
      </c>
      <c r="F13" s="16">
        <v>0</v>
      </c>
      <c r="G13" s="33">
        <f>ROUND(E13*F13,2)</f>
        <v>0</v>
      </c>
      <c r="H13" s="33">
        <f>ROUND(E13-G13,2)</f>
        <v>8.25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178</v>
      </c>
      <c r="B15" s="14" t="s">
        <v>21</v>
      </c>
      <c r="C15" s="15">
        <v>18.66</v>
      </c>
      <c r="D15" s="14">
        <v>0.5</v>
      </c>
      <c r="E15" s="33">
        <f>ROUND(C15*D15,2)</f>
        <v>9.33</v>
      </c>
      <c r="F15" s="16">
        <v>0</v>
      </c>
      <c r="G15" s="33">
        <f>ROUND(E15*F15,2)</f>
        <v>0</v>
      </c>
      <c r="H15" s="33">
        <f>ROUND(E15-G15,2)</f>
        <v>9.33</v>
      </c>
    </row>
    <row r="16" spans="1:8" x14ac:dyDescent="0.25">
      <c r="A16" s="14" t="s">
        <v>165</v>
      </c>
      <c r="B16" s="14" t="s">
        <v>21</v>
      </c>
      <c r="C16" s="15">
        <v>20.99</v>
      </c>
      <c r="D16" s="14">
        <v>0.5</v>
      </c>
      <c r="E16" s="33">
        <f>ROUND(C16*D16,2)</f>
        <v>10.5</v>
      </c>
      <c r="F16" s="16">
        <v>0</v>
      </c>
      <c r="G16" s="33">
        <f>ROUND(E16*F16,2)</f>
        <v>0</v>
      </c>
      <c r="H16" s="33">
        <f>ROUND(E16-G16,2)</f>
        <v>10.5</v>
      </c>
    </row>
    <row r="17" spans="1:8" x14ac:dyDescent="0.25">
      <c r="A17" s="14" t="s">
        <v>179</v>
      </c>
      <c r="B17" s="14" t="s">
        <v>21</v>
      </c>
      <c r="C17" s="15">
        <v>19.739999999999998</v>
      </c>
      <c r="D17" s="14">
        <v>4</v>
      </c>
      <c r="E17" s="33">
        <f>ROUND(C17*D17,2)</f>
        <v>78.959999999999994</v>
      </c>
      <c r="F17" s="16">
        <v>0</v>
      </c>
      <c r="G17" s="33">
        <f>ROUND(E17*F17,2)</f>
        <v>0</v>
      </c>
      <c r="H17" s="33">
        <f>ROUND(E17-G17,2)</f>
        <v>78.959999999999994</v>
      </c>
    </row>
    <row r="18" spans="1:8" x14ac:dyDescent="0.25">
      <c r="A18" s="14" t="s">
        <v>180</v>
      </c>
      <c r="B18" s="14" t="s">
        <v>26</v>
      </c>
      <c r="C18" s="15">
        <v>11.06</v>
      </c>
      <c r="D18" s="14">
        <v>0.75</v>
      </c>
      <c r="E18" s="33">
        <f>ROUND(C18*D18,2)</f>
        <v>8.3000000000000007</v>
      </c>
      <c r="F18" s="16">
        <v>0</v>
      </c>
      <c r="G18" s="33">
        <f>ROUND(E18*F18,2)</f>
        <v>0</v>
      </c>
      <c r="H18" s="33">
        <f>ROUND(E18-G18,2)</f>
        <v>8.3000000000000007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384</v>
      </c>
      <c r="B20" s="14" t="s">
        <v>18</v>
      </c>
      <c r="C20" s="15">
        <v>8.8800000000000008</v>
      </c>
      <c r="D20" s="14">
        <v>4.7</v>
      </c>
      <c r="E20" s="33">
        <f>ROUND(C20*D20,2)</f>
        <v>41.74</v>
      </c>
      <c r="F20" s="16">
        <v>0</v>
      </c>
      <c r="G20" s="33">
        <f>ROUND(E20*F20,2)</f>
        <v>0</v>
      </c>
      <c r="H20" s="33">
        <f>ROUND(E20-G20,2)</f>
        <v>41.74</v>
      </c>
    </row>
    <row r="21" spans="1:8" x14ac:dyDescent="0.25">
      <c r="A21" s="14" t="s">
        <v>385</v>
      </c>
      <c r="B21" s="14" t="s">
        <v>18</v>
      </c>
      <c r="C21" s="15">
        <v>0.76</v>
      </c>
      <c r="D21" s="14">
        <v>10</v>
      </c>
      <c r="E21" s="33">
        <f>ROUND(C21*D21,2)</f>
        <v>7.6</v>
      </c>
      <c r="F21" s="16">
        <v>0</v>
      </c>
      <c r="G21" s="33">
        <f>ROUND(E21*F21,2)</f>
        <v>0</v>
      </c>
      <c r="H21" s="33">
        <f>ROUND(E21-G21,2)</f>
        <v>7.6</v>
      </c>
    </row>
    <row r="22" spans="1:8" x14ac:dyDescent="0.25">
      <c r="A22" s="13" t="s">
        <v>24</v>
      </c>
      <c r="C22" s="33"/>
      <c r="E22" s="33"/>
    </row>
    <row r="23" spans="1:8" x14ac:dyDescent="0.25">
      <c r="A23" s="14" t="s">
        <v>25</v>
      </c>
      <c r="B23" s="14" t="s">
        <v>18</v>
      </c>
      <c r="C23" s="15">
        <v>0.13</v>
      </c>
      <c r="D23" s="14">
        <v>80</v>
      </c>
      <c r="E23" s="33">
        <f t="shared" ref="E23:E30" si="0">ROUND(C23*D23,2)</f>
        <v>10.4</v>
      </c>
      <c r="F23" s="16">
        <v>0</v>
      </c>
      <c r="G23" s="33">
        <f t="shared" ref="G23:G30" si="1">ROUND(E23*F23,2)</f>
        <v>0</v>
      </c>
      <c r="H23" s="33">
        <f t="shared" ref="H23:H30" si="2">ROUND(E23-G23,2)</f>
        <v>10.4</v>
      </c>
    </row>
    <row r="24" spans="1:8" x14ac:dyDescent="0.25">
      <c r="A24" s="14" t="s">
        <v>144</v>
      </c>
      <c r="B24" s="14" t="s">
        <v>26</v>
      </c>
      <c r="C24" s="15">
        <v>2.25</v>
      </c>
      <c r="D24" s="14">
        <v>2</v>
      </c>
      <c r="E24" s="33">
        <f t="shared" si="0"/>
        <v>4.5</v>
      </c>
      <c r="F24" s="16">
        <v>0</v>
      </c>
      <c r="G24" s="33">
        <f t="shared" si="1"/>
        <v>0</v>
      </c>
      <c r="H24" s="33">
        <f t="shared" si="2"/>
        <v>4.5</v>
      </c>
    </row>
    <row r="25" spans="1:8" x14ac:dyDescent="0.25">
      <c r="A25" s="14" t="s">
        <v>181</v>
      </c>
      <c r="B25" s="14" t="s">
        <v>26</v>
      </c>
      <c r="C25" s="15">
        <v>18.170000000000002</v>
      </c>
      <c r="D25" s="14">
        <v>1</v>
      </c>
      <c r="E25" s="33">
        <f t="shared" si="0"/>
        <v>18.170000000000002</v>
      </c>
      <c r="F25" s="16">
        <v>0</v>
      </c>
      <c r="G25" s="33">
        <f t="shared" si="1"/>
        <v>0</v>
      </c>
      <c r="H25" s="33">
        <f t="shared" si="2"/>
        <v>18.170000000000002</v>
      </c>
    </row>
    <row r="26" spans="1:8" x14ac:dyDescent="0.25">
      <c r="A26" s="14" t="s">
        <v>182</v>
      </c>
      <c r="B26" s="14" t="s">
        <v>18</v>
      </c>
      <c r="C26" s="15">
        <v>6.04</v>
      </c>
      <c r="D26" s="14">
        <v>2</v>
      </c>
      <c r="E26" s="33">
        <f t="shared" si="0"/>
        <v>12.08</v>
      </c>
      <c r="F26" s="16">
        <v>0</v>
      </c>
      <c r="G26" s="33">
        <f t="shared" si="1"/>
        <v>0</v>
      </c>
      <c r="H26" s="33">
        <f t="shared" si="2"/>
        <v>12.08</v>
      </c>
    </row>
    <row r="27" spans="1:8" x14ac:dyDescent="0.25">
      <c r="A27" s="14" t="s">
        <v>183</v>
      </c>
      <c r="B27" s="14" t="s">
        <v>18</v>
      </c>
      <c r="C27" s="15">
        <v>43.56</v>
      </c>
      <c r="D27" s="14">
        <v>0.5</v>
      </c>
      <c r="E27" s="33">
        <f t="shared" si="0"/>
        <v>21.78</v>
      </c>
      <c r="F27" s="16">
        <v>0</v>
      </c>
      <c r="G27" s="33">
        <f t="shared" si="1"/>
        <v>0</v>
      </c>
      <c r="H27" s="33">
        <f t="shared" si="2"/>
        <v>21.78</v>
      </c>
    </row>
    <row r="28" spans="1:8" x14ac:dyDescent="0.25">
      <c r="A28" s="14" t="s">
        <v>184</v>
      </c>
      <c r="B28" s="14" t="s">
        <v>26</v>
      </c>
      <c r="C28" s="15">
        <v>14.57</v>
      </c>
      <c r="D28" s="14">
        <v>2.69</v>
      </c>
      <c r="E28" s="33">
        <f t="shared" si="0"/>
        <v>39.19</v>
      </c>
      <c r="F28" s="16">
        <v>0</v>
      </c>
      <c r="G28" s="33">
        <f t="shared" si="1"/>
        <v>0</v>
      </c>
      <c r="H28" s="33">
        <f t="shared" si="2"/>
        <v>39.19</v>
      </c>
    </row>
    <row r="29" spans="1:8" x14ac:dyDescent="0.25">
      <c r="A29" s="14" t="s">
        <v>185</v>
      </c>
      <c r="B29" s="14" t="s">
        <v>18</v>
      </c>
      <c r="C29" s="15">
        <v>21.99</v>
      </c>
      <c r="D29" s="14">
        <v>0.75</v>
      </c>
      <c r="E29" s="33">
        <f t="shared" si="0"/>
        <v>16.489999999999998</v>
      </c>
      <c r="F29" s="16">
        <v>0</v>
      </c>
      <c r="G29" s="33">
        <f t="shared" si="1"/>
        <v>0</v>
      </c>
      <c r="H29" s="33">
        <f t="shared" si="2"/>
        <v>16.489999999999998</v>
      </c>
    </row>
    <row r="30" spans="1:8" x14ac:dyDescent="0.25">
      <c r="A30" s="14" t="s">
        <v>186</v>
      </c>
      <c r="B30" s="14" t="s">
        <v>18</v>
      </c>
      <c r="C30" s="15">
        <v>2.2599999999999998</v>
      </c>
      <c r="D30" s="14">
        <v>7.5</v>
      </c>
      <c r="E30" s="33">
        <f t="shared" si="0"/>
        <v>16.95</v>
      </c>
      <c r="F30" s="16">
        <v>0</v>
      </c>
      <c r="G30" s="33">
        <f t="shared" si="1"/>
        <v>0</v>
      </c>
      <c r="H30" s="33">
        <f t="shared" si="2"/>
        <v>16.95</v>
      </c>
    </row>
    <row r="31" spans="1:8" x14ac:dyDescent="0.25">
      <c r="A31" s="13" t="s">
        <v>27</v>
      </c>
      <c r="C31" s="33"/>
      <c r="E31" s="33"/>
    </row>
    <row r="32" spans="1:8" x14ac:dyDescent="0.25">
      <c r="A32" s="14" t="s">
        <v>187</v>
      </c>
      <c r="B32" s="14" t="s">
        <v>18</v>
      </c>
      <c r="C32" s="15">
        <v>2.4300000000000002</v>
      </c>
      <c r="D32" s="14">
        <v>3</v>
      </c>
      <c r="E32" s="33">
        <f>ROUND(C32*D32,2)</f>
        <v>7.29</v>
      </c>
      <c r="F32" s="16">
        <v>0</v>
      </c>
      <c r="G32" s="33">
        <f>ROUND(E32*F32,2)</f>
        <v>0</v>
      </c>
      <c r="H32" s="33">
        <f>ROUND(E32-G32,2)</f>
        <v>7.29</v>
      </c>
    </row>
    <row r="33" spans="1:8" x14ac:dyDescent="0.25">
      <c r="A33" s="13" t="s">
        <v>33</v>
      </c>
      <c r="C33" s="33"/>
      <c r="E33" s="33"/>
    </row>
    <row r="34" spans="1:8" x14ac:dyDescent="0.25">
      <c r="A34" s="14" t="s">
        <v>188</v>
      </c>
      <c r="B34" s="14" t="s">
        <v>29</v>
      </c>
      <c r="C34" s="15">
        <v>0.32</v>
      </c>
      <c r="D34" s="14">
        <v>75</v>
      </c>
      <c r="E34" s="33">
        <f>ROUND(C34*D34,2)</f>
        <v>24</v>
      </c>
      <c r="F34" s="16">
        <v>0</v>
      </c>
      <c r="G34" s="33">
        <f>ROUND(E34*F34,2)</f>
        <v>0</v>
      </c>
      <c r="H34" s="33">
        <f>ROUND(E34-G34,2)</f>
        <v>24</v>
      </c>
    </row>
    <row r="35" spans="1:8" x14ac:dyDescent="0.25">
      <c r="A35" s="14" t="s">
        <v>189</v>
      </c>
      <c r="B35" s="14" t="s">
        <v>190</v>
      </c>
      <c r="C35" s="15">
        <v>0.28999999999999998</v>
      </c>
      <c r="D35" s="14">
        <v>88.6</v>
      </c>
      <c r="E35" s="33">
        <f>ROUND(C35*D35,2)</f>
        <v>25.69</v>
      </c>
      <c r="F35" s="16">
        <v>0</v>
      </c>
      <c r="G35" s="33">
        <f>ROUND(E35*F35,2)</f>
        <v>0</v>
      </c>
      <c r="H35" s="33">
        <f>ROUND(E35-G35,2)</f>
        <v>25.69</v>
      </c>
    </row>
    <row r="36" spans="1:8" x14ac:dyDescent="0.25">
      <c r="A36" s="14" t="s">
        <v>191</v>
      </c>
      <c r="B36" s="14" t="s">
        <v>29</v>
      </c>
      <c r="C36" s="15">
        <v>0.32</v>
      </c>
      <c r="D36" s="14">
        <v>13.6</v>
      </c>
      <c r="E36" s="33">
        <f>ROUND(C36*D36,2)</f>
        <v>4.3499999999999996</v>
      </c>
      <c r="F36" s="16">
        <v>0</v>
      </c>
      <c r="G36" s="33">
        <f>ROUND(E36*F36,2)</f>
        <v>0</v>
      </c>
      <c r="H36" s="33">
        <f>ROUND(E36-G36,2)</f>
        <v>4.3499999999999996</v>
      </c>
    </row>
    <row r="37" spans="1:8" x14ac:dyDescent="0.25">
      <c r="A37" s="13" t="s">
        <v>117</v>
      </c>
      <c r="C37" s="33"/>
      <c r="E37" s="33"/>
    </row>
    <row r="38" spans="1:8" x14ac:dyDescent="0.25">
      <c r="A38" s="14" t="s">
        <v>192</v>
      </c>
      <c r="B38" s="14" t="s">
        <v>26</v>
      </c>
      <c r="C38" s="15">
        <v>1.75</v>
      </c>
      <c r="D38" s="14">
        <v>0.5</v>
      </c>
      <c r="E38" s="33">
        <f>ROUND(C38*D38,2)</f>
        <v>0.88</v>
      </c>
      <c r="F38" s="16">
        <v>0</v>
      </c>
      <c r="G38" s="33">
        <f>ROUND(E38*F38,2)</f>
        <v>0</v>
      </c>
      <c r="H38" s="33">
        <f>ROUND(E38-G38,2)</f>
        <v>0.88</v>
      </c>
    </row>
    <row r="39" spans="1:8" x14ac:dyDescent="0.25">
      <c r="A39" s="14" t="s">
        <v>193</v>
      </c>
      <c r="B39" s="14" t="s">
        <v>26</v>
      </c>
      <c r="C39" s="15">
        <v>2.4</v>
      </c>
      <c r="D39" s="14">
        <v>1.5</v>
      </c>
      <c r="E39" s="33">
        <f>ROUND(C39*D39,2)</f>
        <v>3.6</v>
      </c>
      <c r="F39" s="16">
        <v>0</v>
      </c>
      <c r="G39" s="33">
        <f>ROUND(E39*F39,2)</f>
        <v>0</v>
      </c>
      <c r="H39" s="33">
        <f>ROUND(E39-G39,2)</f>
        <v>3.6</v>
      </c>
    </row>
    <row r="40" spans="1:8" x14ac:dyDescent="0.25">
      <c r="A40" s="14" t="s">
        <v>194</v>
      </c>
      <c r="B40" s="14" t="s">
        <v>26</v>
      </c>
      <c r="C40" s="15">
        <v>5.16</v>
      </c>
      <c r="D40" s="14">
        <v>0.5</v>
      </c>
      <c r="E40" s="33">
        <f>ROUND(C40*D40,2)</f>
        <v>2.58</v>
      </c>
      <c r="F40" s="16">
        <v>0</v>
      </c>
      <c r="G40" s="33">
        <f>ROUND(E40*F40,2)</f>
        <v>0</v>
      </c>
      <c r="H40" s="33">
        <f>ROUND(E40-G40,2)</f>
        <v>2.58</v>
      </c>
    </row>
    <row r="41" spans="1:8" x14ac:dyDescent="0.25">
      <c r="A41" s="14" t="s">
        <v>195</v>
      </c>
      <c r="B41" s="14" t="s">
        <v>26</v>
      </c>
      <c r="C41" s="15">
        <v>2.86</v>
      </c>
      <c r="D41" s="14">
        <v>0.4</v>
      </c>
      <c r="E41" s="33">
        <f>ROUND(C41*D41,2)</f>
        <v>1.1399999999999999</v>
      </c>
      <c r="F41" s="16">
        <v>0</v>
      </c>
      <c r="G41" s="33">
        <f>ROUND(E41*F41,2)</f>
        <v>0</v>
      </c>
      <c r="H41" s="33">
        <f>ROUND(E41-G41,2)</f>
        <v>1.1399999999999999</v>
      </c>
    </row>
    <row r="42" spans="1:8" x14ac:dyDescent="0.25">
      <c r="A42" s="14" t="s">
        <v>118</v>
      </c>
      <c r="B42" s="14" t="s">
        <v>26</v>
      </c>
      <c r="C42" s="15">
        <v>3.3</v>
      </c>
      <c r="D42" s="14">
        <v>0.1</v>
      </c>
      <c r="E42" s="33">
        <f>ROUND(C42*D42,2)</f>
        <v>0.33</v>
      </c>
      <c r="F42" s="16">
        <v>0</v>
      </c>
      <c r="G42" s="33">
        <f>ROUND(E42*F42,2)</f>
        <v>0</v>
      </c>
      <c r="H42" s="33">
        <f>ROUND(E42-G42,2)</f>
        <v>0.33</v>
      </c>
    </row>
    <row r="43" spans="1:8" x14ac:dyDescent="0.25">
      <c r="A43" s="13" t="s">
        <v>61</v>
      </c>
      <c r="C43" s="33"/>
      <c r="E43" s="33"/>
    </row>
    <row r="44" spans="1:8" x14ac:dyDescent="0.25">
      <c r="A44" s="14" t="s">
        <v>196</v>
      </c>
      <c r="B44" s="14" t="s">
        <v>21</v>
      </c>
      <c r="C44" s="15">
        <v>7.5</v>
      </c>
      <c r="D44" s="14">
        <v>5</v>
      </c>
      <c r="E44" s="33">
        <f>ROUND(C44*D44,2)</f>
        <v>37.5</v>
      </c>
      <c r="F44" s="16">
        <v>0</v>
      </c>
      <c r="G44" s="33">
        <f>ROUND(E44*F44,2)</f>
        <v>0</v>
      </c>
      <c r="H44" s="33">
        <f>ROUND(E44-G44,2)</f>
        <v>37.5</v>
      </c>
    </row>
    <row r="45" spans="1:8" x14ac:dyDescent="0.25">
      <c r="A45" s="13" t="s">
        <v>136</v>
      </c>
      <c r="C45" s="33"/>
      <c r="E45" s="33"/>
    </row>
    <row r="46" spans="1:8" x14ac:dyDescent="0.25">
      <c r="A46" s="14" t="s">
        <v>197</v>
      </c>
      <c r="B46" s="14" t="s">
        <v>129</v>
      </c>
      <c r="C46" s="15">
        <v>0.35</v>
      </c>
      <c r="D46" s="14">
        <f>D7</f>
        <v>160</v>
      </c>
      <c r="E46" s="33">
        <f>ROUND(C46*D46,2)</f>
        <v>56</v>
      </c>
      <c r="F46" s="16">
        <v>0</v>
      </c>
      <c r="G46" s="33">
        <f>ROUND(E46*F46,2)</f>
        <v>0</v>
      </c>
      <c r="H46" s="33">
        <f>ROUND(E46-G46,2)</f>
        <v>56</v>
      </c>
    </row>
    <row r="47" spans="1:8" x14ac:dyDescent="0.25">
      <c r="A47" s="13" t="s">
        <v>198</v>
      </c>
      <c r="C47" s="33"/>
      <c r="E47" s="33"/>
    </row>
    <row r="48" spans="1:8" x14ac:dyDescent="0.25">
      <c r="A48" s="14" t="s">
        <v>199</v>
      </c>
      <c r="B48" s="14" t="s">
        <v>129</v>
      </c>
      <c r="C48" s="15">
        <v>0.4</v>
      </c>
      <c r="D48" s="14">
        <f>D7</f>
        <v>160</v>
      </c>
      <c r="E48" s="33">
        <f>ROUND(C48*D48,2)</f>
        <v>64</v>
      </c>
      <c r="F48" s="16">
        <v>0</v>
      </c>
      <c r="G48" s="33">
        <f>ROUND(E48*F48,2)</f>
        <v>0</v>
      </c>
      <c r="H48" s="33">
        <f>ROUND(E48-G48,2)</f>
        <v>64</v>
      </c>
    </row>
    <row r="49" spans="1:8" x14ac:dyDescent="0.25">
      <c r="A49" s="13" t="s">
        <v>99</v>
      </c>
      <c r="C49" s="33"/>
      <c r="E49" s="33"/>
    </row>
    <row r="50" spans="1:8" x14ac:dyDescent="0.25">
      <c r="A50" s="14" t="s">
        <v>200</v>
      </c>
      <c r="B50" s="14" t="s">
        <v>48</v>
      </c>
      <c r="C50" s="15">
        <v>4.5</v>
      </c>
      <c r="D50" s="14">
        <v>1</v>
      </c>
      <c r="E50" s="33">
        <f>ROUND(C50*D50,2)</f>
        <v>4.5</v>
      </c>
      <c r="F50" s="16">
        <v>0</v>
      </c>
      <c r="G50" s="33">
        <f>ROUND(E50*F50,2)</f>
        <v>0</v>
      </c>
      <c r="H50" s="33">
        <f>ROUND(E50-G50,2)</f>
        <v>4.5</v>
      </c>
    </row>
    <row r="51" spans="1:8" x14ac:dyDescent="0.25">
      <c r="A51" s="13" t="s">
        <v>119</v>
      </c>
      <c r="C51" s="33"/>
      <c r="E51" s="33"/>
    </row>
    <row r="52" spans="1:8" x14ac:dyDescent="0.25">
      <c r="A52" s="14" t="s">
        <v>201</v>
      </c>
      <c r="B52" s="14" t="s">
        <v>48</v>
      </c>
      <c r="C52" s="15">
        <v>8</v>
      </c>
      <c r="D52" s="14">
        <v>1</v>
      </c>
      <c r="E52" s="33">
        <f>ROUND(C52*D52,2)</f>
        <v>8</v>
      </c>
      <c r="F52" s="16">
        <v>0</v>
      </c>
      <c r="G52" s="33">
        <f>ROUND(E52*F52,2)</f>
        <v>0</v>
      </c>
      <c r="H52" s="33">
        <f>ROUND(E52-G52,2)</f>
        <v>8</v>
      </c>
    </row>
    <row r="53" spans="1:8" x14ac:dyDescent="0.25">
      <c r="A53" s="13" t="s">
        <v>121</v>
      </c>
      <c r="C53" s="33"/>
      <c r="E53" s="33"/>
    </row>
    <row r="54" spans="1:8" x14ac:dyDescent="0.25">
      <c r="A54" s="14" t="s">
        <v>122</v>
      </c>
      <c r="B54" s="14" t="s">
        <v>48</v>
      </c>
      <c r="C54" s="15">
        <v>10</v>
      </c>
      <c r="D54" s="14">
        <v>0.33300000000000002</v>
      </c>
      <c r="E54" s="33">
        <f>ROUND(C54*D54,2)</f>
        <v>3.33</v>
      </c>
      <c r="F54" s="16">
        <v>0</v>
      </c>
      <c r="G54" s="33">
        <f>ROUND(E54*F54,2)</f>
        <v>0</v>
      </c>
      <c r="H54" s="33">
        <f>ROUND(E54-G54,2)</f>
        <v>3.33</v>
      </c>
    </row>
    <row r="55" spans="1:8" x14ac:dyDescent="0.25">
      <c r="A55" s="13" t="s">
        <v>37</v>
      </c>
      <c r="C55" s="33"/>
      <c r="E55" s="33"/>
    </row>
    <row r="56" spans="1:8" x14ac:dyDescent="0.25">
      <c r="A56" s="14" t="s">
        <v>38</v>
      </c>
      <c r="B56" s="14" t="s">
        <v>39</v>
      </c>
      <c r="C56" s="15">
        <v>14.68</v>
      </c>
      <c r="D56" s="14">
        <v>0.54759999999999998</v>
      </c>
      <c r="E56" s="33">
        <f>ROUND(C56*D56,2)</f>
        <v>8.0399999999999991</v>
      </c>
      <c r="F56" s="16">
        <v>0</v>
      </c>
      <c r="G56" s="33">
        <f>ROUND(E56*F56,2)</f>
        <v>0</v>
      </c>
      <c r="H56" s="33">
        <f>ROUND(E56-G56,2)</f>
        <v>8.0399999999999991</v>
      </c>
    </row>
    <row r="57" spans="1:8" x14ac:dyDescent="0.25">
      <c r="A57" s="14" t="s">
        <v>139</v>
      </c>
      <c r="B57" s="14" t="s">
        <v>39</v>
      </c>
      <c r="C57" s="15">
        <v>14.68</v>
      </c>
      <c r="D57" s="14">
        <v>0.2031</v>
      </c>
      <c r="E57" s="33">
        <f>ROUND(C57*D57,2)</f>
        <v>2.98</v>
      </c>
      <c r="F57" s="16">
        <v>0</v>
      </c>
      <c r="G57" s="33">
        <f>ROUND(E57*F57,2)</f>
        <v>0</v>
      </c>
      <c r="H57" s="33">
        <f>ROUND(E57-G57,2)</f>
        <v>2.98</v>
      </c>
    </row>
    <row r="58" spans="1:8" x14ac:dyDescent="0.25">
      <c r="A58" s="13" t="s">
        <v>40</v>
      </c>
      <c r="C58" s="33"/>
      <c r="E58" s="33"/>
    </row>
    <row r="59" spans="1:8" x14ac:dyDescent="0.25">
      <c r="A59" s="14" t="s">
        <v>41</v>
      </c>
      <c r="B59" s="14" t="s">
        <v>39</v>
      </c>
      <c r="C59" s="15">
        <v>9.06</v>
      </c>
      <c r="D59" s="14">
        <v>3.5249999999999999</v>
      </c>
      <c r="E59" s="33">
        <f>ROUND(C59*D59,2)</f>
        <v>31.94</v>
      </c>
      <c r="F59" s="16">
        <v>0</v>
      </c>
      <c r="G59" s="33">
        <f>ROUND(E59*F59,2)</f>
        <v>0</v>
      </c>
      <c r="H59" s="33">
        <f>ROUND(E59-G59,2)</f>
        <v>31.94</v>
      </c>
    </row>
    <row r="60" spans="1:8" x14ac:dyDescent="0.25">
      <c r="A60" s="13" t="s">
        <v>43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0.25</v>
      </c>
      <c r="E61" s="33">
        <f>ROUND(C61*D61,2)</f>
        <v>2.27</v>
      </c>
      <c r="F61" s="16">
        <v>0</v>
      </c>
      <c r="G61" s="33">
        <f>ROUND(E61*F61,2)</f>
        <v>0</v>
      </c>
      <c r="H61" s="33">
        <f>ROUND(E61-G61,2)</f>
        <v>2.27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7.8600000000000003E-2</v>
      </c>
      <c r="E62" s="33">
        <f>ROUND(C62*D62,2)</f>
        <v>0.71</v>
      </c>
      <c r="F62" s="16">
        <v>0</v>
      </c>
      <c r="G62" s="33">
        <f>ROUND(E62*F62,2)</f>
        <v>0</v>
      </c>
      <c r="H62" s="33">
        <f>ROUND(E62-G62,2)</f>
        <v>0.71</v>
      </c>
    </row>
    <row r="63" spans="1:8" x14ac:dyDescent="0.25">
      <c r="A63" s="13" t="s">
        <v>100</v>
      </c>
      <c r="C63" s="33"/>
      <c r="E63" s="33"/>
    </row>
    <row r="64" spans="1:8" x14ac:dyDescent="0.25">
      <c r="A64" s="14" t="s">
        <v>41</v>
      </c>
      <c r="B64" s="14" t="s">
        <v>39</v>
      </c>
      <c r="C64" s="15">
        <v>9.06</v>
      </c>
      <c r="D64" s="14">
        <v>1.5</v>
      </c>
      <c r="E64" s="33">
        <f>ROUND(C64*D64,2)</f>
        <v>13.59</v>
      </c>
      <c r="F64" s="16">
        <v>0</v>
      </c>
      <c r="G64" s="33">
        <f>ROUND(E64*F64,2)</f>
        <v>0</v>
      </c>
      <c r="H64" s="33">
        <f>ROUND(E64-G64,2)</f>
        <v>13.59</v>
      </c>
    </row>
    <row r="65" spans="1:8" x14ac:dyDescent="0.25">
      <c r="A65" s="14" t="s">
        <v>44</v>
      </c>
      <c r="B65" s="14" t="s">
        <v>39</v>
      </c>
      <c r="C65" s="15">
        <v>14.68</v>
      </c>
      <c r="D65" s="14">
        <v>0.56330000000000002</v>
      </c>
      <c r="E65" s="33">
        <f>ROUND(C65*D65,2)</f>
        <v>8.27</v>
      </c>
      <c r="F65" s="16">
        <v>0</v>
      </c>
      <c r="G65" s="33">
        <f>ROUND(E65*F65,2)</f>
        <v>0</v>
      </c>
      <c r="H65" s="33">
        <f>ROUND(E65-G65,2)</f>
        <v>8.27</v>
      </c>
    </row>
    <row r="66" spans="1:8" x14ac:dyDescent="0.25">
      <c r="A66" s="13" t="s">
        <v>45</v>
      </c>
      <c r="C66" s="33"/>
      <c r="E66" s="33"/>
    </row>
    <row r="67" spans="1:8" x14ac:dyDescent="0.25">
      <c r="A67" s="14" t="s">
        <v>38</v>
      </c>
      <c r="B67" s="14" t="s">
        <v>19</v>
      </c>
      <c r="C67" s="15">
        <v>1.53</v>
      </c>
      <c r="D67" s="14">
        <v>5.9885999999999999</v>
      </c>
      <c r="E67" s="33">
        <f>ROUND(C67*D67,2)</f>
        <v>9.16</v>
      </c>
      <c r="F67" s="16">
        <v>0</v>
      </c>
      <c r="G67" s="33">
        <f>ROUND(E67*F67,2)</f>
        <v>0</v>
      </c>
      <c r="H67" s="33">
        <f>ROUND(E67-G67,2)</f>
        <v>9.16</v>
      </c>
    </row>
    <row r="68" spans="1:8" x14ac:dyDescent="0.25">
      <c r="A68" s="14" t="s">
        <v>139</v>
      </c>
      <c r="B68" s="14" t="s">
        <v>19</v>
      </c>
      <c r="C68" s="15">
        <v>1.53</v>
      </c>
      <c r="D68" s="14">
        <v>3.3975</v>
      </c>
      <c r="E68" s="33">
        <f>ROUND(C68*D68,2)</f>
        <v>5.2</v>
      </c>
      <c r="F68" s="16">
        <v>0</v>
      </c>
      <c r="G68" s="33">
        <f>ROUND(E68*F68,2)</f>
        <v>0</v>
      </c>
      <c r="H68" s="33">
        <f>ROUND(E68-G68,2)</f>
        <v>5.2</v>
      </c>
    </row>
    <row r="69" spans="1:8" x14ac:dyDescent="0.25">
      <c r="A69" s="14" t="s">
        <v>202</v>
      </c>
      <c r="B69" s="14" t="s">
        <v>19</v>
      </c>
      <c r="C69" s="15">
        <v>1.53</v>
      </c>
      <c r="D69" s="14">
        <v>26.8827</v>
      </c>
      <c r="E69" s="33">
        <f>ROUND(C69*D69,2)</f>
        <v>41.13</v>
      </c>
      <c r="F69" s="16">
        <v>0</v>
      </c>
      <c r="G69" s="33">
        <f>ROUND(E69*F69,2)</f>
        <v>0</v>
      </c>
      <c r="H69" s="33">
        <f>ROUND(E69-G69,2)</f>
        <v>41.13</v>
      </c>
    </row>
    <row r="70" spans="1:8" x14ac:dyDescent="0.25">
      <c r="A70" s="13" t="s">
        <v>47</v>
      </c>
      <c r="C70" s="33"/>
      <c r="E70" s="33"/>
    </row>
    <row r="71" spans="1:8" x14ac:dyDescent="0.25">
      <c r="A71" s="14" t="s">
        <v>42</v>
      </c>
      <c r="B71" s="14" t="s">
        <v>48</v>
      </c>
      <c r="C71" s="15">
        <v>8.9700000000000006</v>
      </c>
      <c r="D71" s="14">
        <v>1</v>
      </c>
      <c r="E71" s="33">
        <f>ROUND(C71*D71,2)</f>
        <v>8.9700000000000006</v>
      </c>
      <c r="F71" s="16">
        <v>0</v>
      </c>
      <c r="G71" s="33">
        <f>ROUND(E71*F71,2)</f>
        <v>0</v>
      </c>
      <c r="H71" s="33">
        <f t="shared" ref="H71:H77" si="3">ROUND(E71-G71,2)</f>
        <v>8.9700000000000006</v>
      </c>
    </row>
    <row r="72" spans="1:8" x14ac:dyDescent="0.25">
      <c r="A72" s="14" t="s">
        <v>38</v>
      </c>
      <c r="B72" s="14" t="s">
        <v>48</v>
      </c>
      <c r="C72" s="15">
        <v>3.69</v>
      </c>
      <c r="D72" s="14">
        <v>1</v>
      </c>
      <c r="E72" s="33">
        <f>ROUND(C72*D72,2)</f>
        <v>3.69</v>
      </c>
      <c r="F72" s="16">
        <v>0</v>
      </c>
      <c r="G72" s="33">
        <f>ROUND(E72*F72,2)</f>
        <v>0</v>
      </c>
      <c r="H72" s="33">
        <f t="shared" si="3"/>
        <v>3.69</v>
      </c>
    </row>
    <row r="73" spans="1:8" x14ac:dyDescent="0.25">
      <c r="A73" s="14" t="s">
        <v>139</v>
      </c>
      <c r="B73" s="14" t="s">
        <v>48</v>
      </c>
      <c r="C73" s="15">
        <v>8.36</v>
      </c>
      <c r="D73" s="14">
        <v>1</v>
      </c>
      <c r="E73" s="33">
        <f>ROUND(C73*D73,2)</f>
        <v>8.36</v>
      </c>
      <c r="F73" s="16">
        <v>0</v>
      </c>
      <c r="G73" s="33">
        <f>ROUND(E73*F73,2)</f>
        <v>0</v>
      </c>
      <c r="H73" s="33">
        <f t="shared" si="3"/>
        <v>8.36</v>
      </c>
    </row>
    <row r="74" spans="1:8" x14ac:dyDescent="0.25">
      <c r="A74" s="14" t="s">
        <v>202</v>
      </c>
      <c r="B74" s="14" t="s">
        <v>48</v>
      </c>
      <c r="C74" s="15">
        <v>14.31</v>
      </c>
      <c r="D74" s="14">
        <v>1</v>
      </c>
      <c r="E74" s="33">
        <f>ROUND(C74*D74,2)</f>
        <v>14.31</v>
      </c>
      <c r="F74" s="16">
        <v>0</v>
      </c>
      <c r="G74" s="33">
        <f>ROUND(E74*F74,2)</f>
        <v>0</v>
      </c>
      <c r="H74" s="33">
        <f t="shared" si="3"/>
        <v>14.31</v>
      </c>
    </row>
    <row r="75" spans="1:8" x14ac:dyDescent="0.25">
      <c r="A75" s="9" t="s">
        <v>49</v>
      </c>
      <c r="B75" s="9" t="s">
        <v>48</v>
      </c>
      <c r="C75" s="10">
        <v>10.63</v>
      </c>
      <c r="D75" s="9">
        <v>1</v>
      </c>
      <c r="E75" s="29">
        <f>ROUND(C75*D75,2)</f>
        <v>10.63</v>
      </c>
      <c r="F75" s="11">
        <v>0</v>
      </c>
      <c r="G75" s="29">
        <f>ROUND(E75*F75,2)</f>
        <v>0</v>
      </c>
      <c r="H75" s="29">
        <f t="shared" si="3"/>
        <v>10.63</v>
      </c>
    </row>
    <row r="76" spans="1:8" x14ac:dyDescent="0.25">
      <c r="A76" s="7" t="s">
        <v>50</v>
      </c>
      <c r="C76" s="33"/>
      <c r="E76" s="33">
        <f>SUM(E12:E75)</f>
        <v>755.18000000000018</v>
      </c>
      <c r="G76" s="12">
        <f>SUM(G12:G75)</f>
        <v>0</v>
      </c>
      <c r="H76" s="12">
        <f t="shared" si="3"/>
        <v>755.18</v>
      </c>
    </row>
    <row r="77" spans="1:8" x14ac:dyDescent="0.25">
      <c r="A77" s="7" t="s">
        <v>51</v>
      </c>
      <c r="C77" s="33"/>
      <c r="E77" s="33">
        <f>+E8-E76</f>
        <v>60.819999999999823</v>
      </c>
      <c r="G77" s="12">
        <f>+G8-G76</f>
        <v>0</v>
      </c>
      <c r="H77" s="12">
        <f t="shared" si="3"/>
        <v>60.82</v>
      </c>
    </row>
    <row r="78" spans="1:8" x14ac:dyDescent="0.25">
      <c r="A78" t="s">
        <v>12</v>
      </c>
      <c r="C78" s="33"/>
      <c r="E78" s="33"/>
    </row>
    <row r="79" spans="1:8" x14ac:dyDescent="0.25">
      <c r="A79" s="7" t="s">
        <v>52</v>
      </c>
      <c r="C79" s="33"/>
      <c r="E79" s="33"/>
    </row>
    <row r="80" spans="1:8" x14ac:dyDescent="0.25">
      <c r="A80" s="14" t="s">
        <v>42</v>
      </c>
      <c r="B80" s="14" t="s">
        <v>48</v>
      </c>
      <c r="C80" s="15">
        <v>18.64</v>
      </c>
      <c r="D80" s="14">
        <v>1</v>
      </c>
      <c r="E80" s="33">
        <f>ROUND(C80*D80,2)</f>
        <v>18.64</v>
      </c>
      <c r="F80" s="16">
        <v>0</v>
      </c>
      <c r="G80" s="33">
        <f>ROUND(E80*F80,2)</f>
        <v>0</v>
      </c>
      <c r="H80" s="33">
        <f t="shared" ref="H80:H86" si="4">ROUND(E80-G80,2)</f>
        <v>18.64</v>
      </c>
    </row>
    <row r="81" spans="1:8" x14ac:dyDescent="0.25">
      <c r="A81" s="14" t="s">
        <v>38</v>
      </c>
      <c r="B81" s="14" t="s">
        <v>48</v>
      </c>
      <c r="C81" s="15">
        <v>22.58</v>
      </c>
      <c r="D81" s="14">
        <v>1</v>
      </c>
      <c r="E81" s="33">
        <f>ROUND(C81*D81,2)</f>
        <v>22.58</v>
      </c>
      <c r="F81" s="16">
        <v>0</v>
      </c>
      <c r="G81" s="33">
        <f>ROUND(E81*F81,2)</f>
        <v>0</v>
      </c>
      <c r="H81" s="33">
        <f t="shared" si="4"/>
        <v>22.58</v>
      </c>
    </row>
    <row r="82" spans="1:8" x14ac:dyDescent="0.25">
      <c r="A82" s="14" t="s">
        <v>139</v>
      </c>
      <c r="B82" s="14" t="s">
        <v>48</v>
      </c>
      <c r="C82" s="15">
        <v>31.99</v>
      </c>
      <c r="D82" s="14">
        <v>1</v>
      </c>
      <c r="E82" s="33">
        <f>ROUND(C82*D82,2)</f>
        <v>31.99</v>
      </c>
      <c r="F82" s="16">
        <v>0</v>
      </c>
      <c r="G82" s="33">
        <f>ROUND(E82*F82,2)</f>
        <v>0</v>
      </c>
      <c r="H82" s="33">
        <f t="shared" si="4"/>
        <v>31.99</v>
      </c>
    </row>
    <row r="83" spans="1:8" x14ac:dyDescent="0.25">
      <c r="A83" s="9" t="s">
        <v>202</v>
      </c>
      <c r="B83" s="9" t="s">
        <v>48</v>
      </c>
      <c r="C83" s="10">
        <v>42.08</v>
      </c>
      <c r="D83" s="9">
        <v>1</v>
      </c>
      <c r="E83" s="29">
        <f>ROUND(C83*D83,2)</f>
        <v>42.08</v>
      </c>
      <c r="F83" s="11">
        <v>0</v>
      </c>
      <c r="G83" s="29">
        <f>ROUND(E83*F83,2)</f>
        <v>0</v>
      </c>
      <c r="H83" s="29">
        <f t="shared" si="4"/>
        <v>42.08</v>
      </c>
    </row>
    <row r="84" spans="1:8" x14ac:dyDescent="0.25">
      <c r="A84" s="7" t="s">
        <v>53</v>
      </c>
      <c r="C84" s="33"/>
      <c r="E84" s="33">
        <f>SUM(E80:E83)</f>
        <v>115.28999999999999</v>
      </c>
      <c r="G84" s="12">
        <f>SUM(G80:G83)</f>
        <v>0</v>
      </c>
      <c r="H84" s="12">
        <f t="shared" si="4"/>
        <v>115.29</v>
      </c>
    </row>
    <row r="85" spans="1:8" x14ac:dyDescent="0.25">
      <c r="A85" s="7" t="s">
        <v>54</v>
      </c>
      <c r="C85" s="33"/>
      <c r="E85" s="33">
        <f>+E76+E84</f>
        <v>870.47000000000014</v>
      </c>
      <c r="G85" s="12">
        <f>+G76+G84</f>
        <v>0</v>
      </c>
      <c r="H85" s="12">
        <f t="shared" si="4"/>
        <v>870.47</v>
      </c>
    </row>
    <row r="86" spans="1:8" x14ac:dyDescent="0.25">
      <c r="A86" s="7" t="s">
        <v>55</v>
      </c>
      <c r="C86" s="33"/>
      <c r="E86" s="33">
        <f>+E8-E85</f>
        <v>-54.470000000000141</v>
      </c>
      <c r="G86" s="12">
        <f>+G8-G85</f>
        <v>0</v>
      </c>
      <c r="H86" s="12">
        <f t="shared" si="4"/>
        <v>-54.47</v>
      </c>
    </row>
    <row r="87" spans="1:8" x14ac:dyDescent="0.25">
      <c r="A87" t="s">
        <v>123</v>
      </c>
      <c r="C87" s="33"/>
      <c r="E87" s="33"/>
    </row>
    <row r="88" spans="1:8" x14ac:dyDescent="0.25">
      <c r="A88" t="s">
        <v>372</v>
      </c>
      <c r="C88" s="33"/>
      <c r="E88" s="33"/>
    </row>
    <row r="89" spans="1:8" x14ac:dyDescent="0.25">
      <c r="C89" s="33"/>
      <c r="E89" s="33"/>
    </row>
    <row r="90" spans="1:8" x14ac:dyDescent="0.25">
      <c r="A90" s="7" t="s">
        <v>124</v>
      </c>
      <c r="C90" s="33"/>
      <c r="E90" s="33"/>
    </row>
    <row r="91" spans="1:8" x14ac:dyDescent="0.25">
      <c r="A91" s="7" t="s">
        <v>125</v>
      </c>
      <c r="C91" s="33"/>
      <c r="E91" s="33"/>
    </row>
    <row r="99" spans="1:5" x14ac:dyDescent="0.25">
      <c r="A99" s="7" t="s">
        <v>50</v>
      </c>
      <c r="E99" s="37">
        <f>VLOOKUP(A99,$A$1:$H$98,5,FALSE)</f>
        <v>755.18000000000018</v>
      </c>
    </row>
    <row r="100" spans="1:5" x14ac:dyDescent="0.25">
      <c r="A100" s="7" t="s">
        <v>333</v>
      </c>
      <c r="E100" s="37">
        <f>VLOOKUP(A100,$A$1:$H$98,5,FALSE)</f>
        <v>115.28999999999999</v>
      </c>
    </row>
    <row r="101" spans="1:5" x14ac:dyDescent="0.25">
      <c r="A101" s="7" t="s">
        <v>334</v>
      </c>
      <c r="E101" s="37">
        <f>VLOOKUP(A101,$A$1:$H$98,5,FALSE)</f>
        <v>870.47000000000014</v>
      </c>
    </row>
    <row r="102" spans="1:5" x14ac:dyDescent="0.25">
      <c r="A102" s="7" t="s">
        <v>55</v>
      </c>
      <c r="E102" s="37">
        <f t="shared" ref="E102" si="5">VLOOKUP(A102,$A$1:$H$98,5,FALSE)</f>
        <v>-54.470000000000141</v>
      </c>
    </row>
    <row r="104" spans="1:5" x14ac:dyDescent="0.25">
      <c r="A104" s="7" t="s">
        <v>295</v>
      </c>
      <c r="D104" s="42" t="s">
        <v>296</v>
      </c>
    </row>
    <row r="105" spans="1:5" x14ac:dyDescent="0.25">
      <c r="B105" s="37">
        <f>E102</f>
        <v>-54.470000000000141</v>
      </c>
      <c r="E105" s="37">
        <f>E102</f>
        <v>-54.470000000000141</v>
      </c>
    </row>
    <row r="106" spans="1:5" x14ac:dyDescent="0.25">
      <c r="A106">
        <f>A107-Calculator!$B$15</f>
        <v>985</v>
      </c>
      <c r="B106">
        <f t="dataTable" ref="B106:B112" dt2D="0" dtr="0" r1="D7" ca="1"/>
        <v>3534.2799999999997</v>
      </c>
      <c r="D106">
        <f>D107-Calculator!$B$27</f>
        <v>45</v>
      </c>
      <c r="E106">
        <f t="dataTable" ref="E106:E112" dt2D="0" dtr="0" r1="D7"/>
        <v>-554.72000000000014</v>
      </c>
    </row>
    <row r="107" spans="1:5" x14ac:dyDescent="0.25">
      <c r="A107">
        <f>A108-Calculator!$B$15</f>
        <v>990</v>
      </c>
      <c r="B107">
        <v>3556.0299999999997</v>
      </c>
      <c r="D107">
        <f>D108-Calculator!$B$27</f>
        <v>50</v>
      </c>
      <c r="E107">
        <v>-532.97000000000014</v>
      </c>
    </row>
    <row r="108" spans="1:5" x14ac:dyDescent="0.25">
      <c r="A108">
        <f>A109-Calculator!$B$15</f>
        <v>995</v>
      </c>
      <c r="B108">
        <v>3577.7799999999997</v>
      </c>
      <c r="D108">
        <f>D109-Calculator!$B$27</f>
        <v>55</v>
      </c>
      <c r="E108">
        <v>-511.22000000000014</v>
      </c>
    </row>
    <row r="109" spans="1:5" x14ac:dyDescent="0.25">
      <c r="A109">
        <f>Calculator!B10</f>
        <v>1000</v>
      </c>
      <c r="B109">
        <v>3599.5299999999997</v>
      </c>
      <c r="D109">
        <f>Calculator!B22</f>
        <v>60</v>
      </c>
      <c r="E109">
        <v>-489.47000000000014</v>
      </c>
    </row>
    <row r="110" spans="1:5" x14ac:dyDescent="0.25">
      <c r="A110">
        <f>A109+Calculator!$B$15</f>
        <v>1005</v>
      </c>
      <c r="B110">
        <v>3621.2799999999997</v>
      </c>
      <c r="D110">
        <f>D109+Calculator!$B$27</f>
        <v>65</v>
      </c>
      <c r="E110">
        <v>-467.72000000000014</v>
      </c>
    </row>
    <row r="111" spans="1:5" x14ac:dyDescent="0.25">
      <c r="A111">
        <f>A110+Calculator!$B$15</f>
        <v>1010</v>
      </c>
      <c r="B111">
        <v>3643.0299999999997</v>
      </c>
      <c r="D111">
        <f>D110+Calculator!$B$27</f>
        <v>70</v>
      </c>
      <c r="E111">
        <v>-445.97000000000014</v>
      </c>
    </row>
    <row r="112" spans="1:5" x14ac:dyDescent="0.25">
      <c r="A112">
        <f>A111+Calculator!$B$15</f>
        <v>1015</v>
      </c>
      <c r="B112">
        <v>3664.7799999999997</v>
      </c>
      <c r="D112">
        <f>D111+Calculator!$B$27</f>
        <v>75</v>
      </c>
      <c r="E112">
        <v>-424.22000000000014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6FC9-EBFE-4E0B-A881-38CFE526F833}">
  <dimension ref="A1:B141"/>
  <sheetViews>
    <sheetView workbookViewId="0">
      <selection activeCell="A34" sqref="A34:A54"/>
    </sheetView>
  </sheetViews>
  <sheetFormatPr defaultRowHeight="15" x14ac:dyDescent="0.25"/>
  <cols>
    <col min="1" max="1" width="99.140625" bestFit="1" customWidth="1"/>
    <col min="2" max="2" width="12" customWidth="1"/>
  </cols>
  <sheetData>
    <row r="1" spans="1:2" ht="15.75" x14ac:dyDescent="0.25">
      <c r="A1" s="34" t="s">
        <v>290</v>
      </c>
    </row>
    <row r="2" spans="1:2" x14ac:dyDescent="0.25">
      <c r="A2" t="s">
        <v>248</v>
      </c>
      <c r="B2" t="s">
        <v>297</v>
      </c>
    </row>
    <row r="3" spans="1:2" x14ac:dyDescent="0.25">
      <c r="A3" t="s">
        <v>249</v>
      </c>
      <c r="B3" t="s">
        <v>298</v>
      </c>
    </row>
    <row r="4" spans="1:2" x14ac:dyDescent="0.25">
      <c r="A4" t="s">
        <v>250</v>
      </c>
      <c r="B4" t="s">
        <v>299</v>
      </c>
    </row>
    <row r="5" spans="1:2" x14ac:dyDescent="0.25">
      <c r="A5" t="s">
        <v>251</v>
      </c>
      <c r="B5" t="s">
        <v>300</v>
      </c>
    </row>
    <row r="6" spans="1:2" x14ac:dyDescent="0.25">
      <c r="A6" t="s">
        <v>252</v>
      </c>
      <c r="B6" t="s">
        <v>301</v>
      </c>
    </row>
    <row r="7" spans="1:2" x14ac:dyDescent="0.25">
      <c r="A7" t="s">
        <v>253</v>
      </c>
      <c r="B7" t="s">
        <v>302</v>
      </c>
    </row>
    <row r="8" spans="1:2" ht="15.75" x14ac:dyDescent="0.25">
      <c r="A8" s="34" t="s">
        <v>254</v>
      </c>
    </row>
    <row r="9" spans="1:2" x14ac:dyDescent="0.25">
      <c r="A9" t="s">
        <v>255</v>
      </c>
      <c r="B9" t="s">
        <v>303</v>
      </c>
    </row>
    <row r="10" spans="1:2" x14ac:dyDescent="0.25">
      <c r="A10" t="s">
        <v>256</v>
      </c>
      <c r="B10" t="s">
        <v>305</v>
      </c>
    </row>
    <row r="11" spans="1:2" x14ac:dyDescent="0.25">
      <c r="A11" t="s">
        <v>257</v>
      </c>
      <c r="B11" t="s">
        <v>306</v>
      </c>
    </row>
    <row r="12" spans="1:2" x14ac:dyDescent="0.25">
      <c r="A12" t="s">
        <v>258</v>
      </c>
      <c r="B12" t="s">
        <v>304</v>
      </c>
    </row>
    <row r="13" spans="1:2" x14ac:dyDescent="0.25">
      <c r="A13" t="s">
        <v>259</v>
      </c>
      <c r="B13" t="s">
        <v>307</v>
      </c>
    </row>
    <row r="14" spans="1:2" x14ac:dyDescent="0.25">
      <c r="A14" t="s">
        <v>260</v>
      </c>
      <c r="B14" t="s">
        <v>308</v>
      </c>
    </row>
    <row r="15" spans="1:2" x14ac:dyDescent="0.25">
      <c r="A15" t="s">
        <v>261</v>
      </c>
      <c r="B15" t="s">
        <v>309</v>
      </c>
    </row>
    <row r="16" spans="1:2" x14ac:dyDescent="0.25">
      <c r="A16" t="s">
        <v>262</v>
      </c>
      <c r="B16" t="s">
        <v>310</v>
      </c>
    </row>
    <row r="17" spans="1:2" x14ac:dyDescent="0.25">
      <c r="A17" t="s">
        <v>263</v>
      </c>
      <c r="B17" t="s">
        <v>311</v>
      </c>
    </row>
    <row r="18" spans="1:2" x14ac:dyDescent="0.25">
      <c r="A18" t="s">
        <v>264</v>
      </c>
      <c r="B18" t="s">
        <v>312</v>
      </c>
    </row>
    <row r="19" spans="1:2" ht="15.75" x14ac:dyDescent="0.25">
      <c r="A19" s="34" t="s">
        <v>265</v>
      </c>
    </row>
    <row r="20" spans="1:2" x14ac:dyDescent="0.25">
      <c r="A20" t="s">
        <v>361</v>
      </c>
      <c r="B20" t="s">
        <v>339</v>
      </c>
    </row>
    <row r="21" spans="1:2" x14ac:dyDescent="0.25">
      <c r="A21" t="s">
        <v>362</v>
      </c>
      <c r="B21" t="s">
        <v>340</v>
      </c>
    </row>
    <row r="22" spans="1:2" x14ac:dyDescent="0.25">
      <c r="A22" t="s">
        <v>363</v>
      </c>
      <c r="B22" t="s">
        <v>341</v>
      </c>
    </row>
    <row r="23" spans="1:2" x14ac:dyDescent="0.25">
      <c r="A23" t="s">
        <v>364</v>
      </c>
      <c r="B23" t="s">
        <v>342</v>
      </c>
    </row>
    <row r="24" spans="1:2" x14ac:dyDescent="0.25">
      <c r="A24" t="s">
        <v>365</v>
      </c>
      <c r="B24" t="s">
        <v>343</v>
      </c>
    </row>
    <row r="25" spans="1:2" x14ac:dyDescent="0.25">
      <c r="A25" t="s">
        <v>366</v>
      </c>
      <c r="B25" t="s">
        <v>344</v>
      </c>
    </row>
    <row r="26" spans="1:2" x14ac:dyDescent="0.25">
      <c r="A26" t="s">
        <v>367</v>
      </c>
      <c r="B26" t="s">
        <v>345</v>
      </c>
    </row>
    <row r="27" spans="1:2" x14ac:dyDescent="0.25">
      <c r="A27" t="s">
        <v>266</v>
      </c>
      <c r="B27" t="s">
        <v>346</v>
      </c>
    </row>
    <row r="28" spans="1:2" x14ac:dyDescent="0.25">
      <c r="A28" t="s">
        <v>267</v>
      </c>
      <c r="B28" t="s">
        <v>347</v>
      </c>
    </row>
    <row r="29" spans="1:2" x14ac:dyDescent="0.25">
      <c r="A29" t="s">
        <v>268</v>
      </c>
      <c r="B29" t="s">
        <v>348</v>
      </c>
    </row>
    <row r="30" spans="1:2" x14ac:dyDescent="0.25">
      <c r="A30" t="s">
        <v>269</v>
      </c>
      <c r="B30" t="s">
        <v>349</v>
      </c>
    </row>
    <row r="31" spans="1:2" x14ac:dyDescent="0.25">
      <c r="A31" t="s">
        <v>270</v>
      </c>
      <c r="B31" t="s">
        <v>350</v>
      </c>
    </row>
    <row r="32" spans="1:2" x14ac:dyDescent="0.25">
      <c r="A32" t="s">
        <v>271</v>
      </c>
      <c r="B32" t="s">
        <v>351</v>
      </c>
    </row>
    <row r="33" spans="1:2" x14ac:dyDescent="0.25">
      <c r="A33" t="s">
        <v>272</v>
      </c>
      <c r="B33" t="s">
        <v>352</v>
      </c>
    </row>
    <row r="34" spans="1:2" ht="15.75" x14ac:dyDescent="0.25">
      <c r="A34" s="34" t="s">
        <v>273</v>
      </c>
    </row>
    <row r="35" spans="1:2" x14ac:dyDescent="0.25">
      <c r="A35" t="s">
        <v>274</v>
      </c>
      <c r="B35" t="s">
        <v>313</v>
      </c>
    </row>
    <row r="36" spans="1:2" x14ac:dyDescent="0.25">
      <c r="A36" t="s">
        <v>275</v>
      </c>
      <c r="B36" t="s">
        <v>314</v>
      </c>
    </row>
    <row r="37" spans="1:2" x14ac:dyDescent="0.25">
      <c r="A37" t="s">
        <v>276</v>
      </c>
      <c r="B37" t="s">
        <v>315</v>
      </c>
    </row>
    <row r="38" spans="1:2" x14ac:dyDescent="0.25">
      <c r="A38" t="s">
        <v>277</v>
      </c>
      <c r="B38" t="s">
        <v>316</v>
      </c>
    </row>
    <row r="39" spans="1:2" x14ac:dyDescent="0.25">
      <c r="A39" t="s">
        <v>278</v>
      </c>
      <c r="B39" t="s">
        <v>317</v>
      </c>
    </row>
    <row r="40" spans="1:2" x14ac:dyDescent="0.25">
      <c r="A40" t="s">
        <v>279</v>
      </c>
      <c r="B40" t="s">
        <v>318</v>
      </c>
    </row>
    <row r="41" spans="1:2" x14ac:dyDescent="0.25">
      <c r="A41" t="s">
        <v>280</v>
      </c>
      <c r="B41" t="s">
        <v>319</v>
      </c>
    </row>
    <row r="42" spans="1:2" x14ac:dyDescent="0.25">
      <c r="A42" t="s">
        <v>281</v>
      </c>
      <c r="B42" t="s">
        <v>320</v>
      </c>
    </row>
    <row r="43" spans="1:2" x14ac:dyDescent="0.25">
      <c r="A43" t="s">
        <v>282</v>
      </c>
      <c r="B43" t="s">
        <v>321</v>
      </c>
    </row>
    <row r="44" spans="1:2" x14ac:dyDescent="0.25">
      <c r="A44" t="s">
        <v>283</v>
      </c>
      <c r="B44" t="s">
        <v>322</v>
      </c>
    </row>
    <row r="45" spans="1:2" x14ac:dyDescent="0.25">
      <c r="A45" t="s">
        <v>284</v>
      </c>
      <c r="B45" t="s">
        <v>323</v>
      </c>
    </row>
    <row r="46" spans="1:2" x14ac:dyDescent="0.25">
      <c r="A46" t="s">
        <v>285</v>
      </c>
      <c r="B46" t="s">
        <v>324</v>
      </c>
    </row>
    <row r="47" spans="1:2" x14ac:dyDescent="0.25">
      <c r="A47" t="s">
        <v>357</v>
      </c>
      <c r="B47" t="s">
        <v>325</v>
      </c>
    </row>
    <row r="48" spans="1:2" x14ac:dyDescent="0.25">
      <c r="A48" t="s">
        <v>358</v>
      </c>
      <c r="B48" t="s">
        <v>326</v>
      </c>
    </row>
    <row r="49" spans="1:2" x14ac:dyDescent="0.25">
      <c r="A49" t="s">
        <v>359</v>
      </c>
      <c r="B49" t="s">
        <v>327</v>
      </c>
    </row>
    <row r="50" spans="1:2" x14ac:dyDescent="0.25">
      <c r="A50" t="s">
        <v>360</v>
      </c>
      <c r="B50" t="s">
        <v>328</v>
      </c>
    </row>
    <row r="51" spans="1:2" x14ac:dyDescent="0.25">
      <c r="A51" t="s">
        <v>286</v>
      </c>
      <c r="B51" t="s">
        <v>329</v>
      </c>
    </row>
    <row r="52" spans="1:2" x14ac:dyDescent="0.25">
      <c r="A52" t="s">
        <v>287</v>
      </c>
      <c r="B52" t="s">
        <v>330</v>
      </c>
    </row>
    <row r="53" spans="1:2" x14ac:dyDescent="0.25">
      <c r="A53" t="s">
        <v>288</v>
      </c>
      <c r="B53" t="s">
        <v>331</v>
      </c>
    </row>
    <row r="54" spans="1:2" x14ac:dyDescent="0.25">
      <c r="A54" t="s">
        <v>289</v>
      </c>
      <c r="B54" t="s">
        <v>332</v>
      </c>
    </row>
    <row r="136" spans="1:1" ht="15.75" x14ac:dyDescent="0.25">
      <c r="A136" s="34" t="s">
        <v>412</v>
      </c>
    </row>
    <row r="137" spans="1:1" x14ac:dyDescent="0.25">
      <c r="A137" t="s">
        <v>413</v>
      </c>
    </row>
    <row r="140" spans="1:1" ht="15.75" x14ac:dyDescent="0.25">
      <c r="A140" s="34" t="s">
        <v>414</v>
      </c>
    </row>
    <row r="141" spans="1:1" x14ac:dyDescent="0.25">
      <c r="A141" t="s">
        <v>415</v>
      </c>
    </row>
  </sheetData>
  <phoneticPr fontId="12" type="noConversion"/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2F65-C7FF-46A1-8CEF-C8EF8CE4973D}">
  <dimension ref="A1:H112"/>
  <sheetViews>
    <sheetView workbookViewId="0">
      <selection activeCell="D10" sqref="D10"/>
    </sheetView>
  </sheetViews>
  <sheetFormatPr defaultRowHeight="15" x14ac:dyDescent="0.25"/>
  <cols>
    <col min="1" max="1" width="25.7109375" customWidth="1"/>
    <col min="5" max="5" width="12.570312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160</v>
      </c>
      <c r="E7" s="29">
        <f>ROUND(C7*D7,2)</f>
        <v>816</v>
      </c>
      <c r="F7" s="11">
        <v>0</v>
      </c>
      <c r="G7" s="29">
        <f>ROUND(E7*F7,2)</f>
        <v>0</v>
      </c>
      <c r="H7" s="29">
        <f>ROUND(E7-G7,2)</f>
        <v>816</v>
      </c>
    </row>
    <row r="8" spans="1:8" x14ac:dyDescent="0.25">
      <c r="A8" s="7" t="s">
        <v>11</v>
      </c>
      <c r="C8" s="33"/>
      <c r="E8" s="33">
        <f>SUM(E7:E7)</f>
        <v>816</v>
      </c>
      <c r="G8" s="12">
        <f>SUM(G7:G7)</f>
        <v>0</v>
      </c>
      <c r="H8" s="12">
        <f>ROUND(E8-G8,2)</f>
        <v>816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5.5</v>
      </c>
      <c r="E12" s="33">
        <f>ROUND(C12*D12,2)</f>
        <v>38.5</v>
      </c>
      <c r="F12" s="16">
        <v>0</v>
      </c>
      <c r="G12" s="33">
        <f>ROUND(E12*F12,2)</f>
        <v>0</v>
      </c>
      <c r="H12" s="33">
        <f>ROUND(E12-G12,2)</f>
        <v>38.5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1.5</v>
      </c>
      <c r="E13" s="33">
        <f>ROUND(C13*D13,2)</f>
        <v>8.25</v>
      </c>
      <c r="F13" s="16">
        <v>0</v>
      </c>
      <c r="G13" s="33">
        <f>ROUND(E13*F13,2)</f>
        <v>0</v>
      </c>
      <c r="H13" s="33">
        <f>ROUND(E13-G13,2)</f>
        <v>8.25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178</v>
      </c>
      <c r="B15" s="14" t="s">
        <v>21</v>
      </c>
      <c r="C15" s="15">
        <v>18.66</v>
      </c>
      <c r="D15" s="14">
        <v>0.5</v>
      </c>
      <c r="E15" s="33">
        <f>ROUND(C15*D15,2)</f>
        <v>9.33</v>
      </c>
      <c r="F15" s="16">
        <v>0</v>
      </c>
      <c r="G15" s="33">
        <f>ROUND(E15*F15,2)</f>
        <v>0</v>
      </c>
      <c r="H15" s="33">
        <f>ROUND(E15-G15,2)</f>
        <v>9.33</v>
      </c>
    </row>
    <row r="16" spans="1:8" x14ac:dyDescent="0.25">
      <c r="A16" s="14" t="s">
        <v>165</v>
      </c>
      <c r="B16" s="14" t="s">
        <v>21</v>
      </c>
      <c r="C16" s="15">
        <v>20.99</v>
      </c>
      <c r="D16" s="14">
        <v>0.5</v>
      </c>
      <c r="E16" s="33">
        <f>ROUND(C16*D16,2)</f>
        <v>10.5</v>
      </c>
      <c r="F16" s="16">
        <v>0</v>
      </c>
      <c r="G16" s="33">
        <f>ROUND(E16*F16,2)</f>
        <v>0</v>
      </c>
      <c r="H16" s="33">
        <f>ROUND(E16-G16,2)</f>
        <v>10.5</v>
      </c>
    </row>
    <row r="17" spans="1:8" x14ac:dyDescent="0.25">
      <c r="A17" s="14" t="s">
        <v>179</v>
      </c>
      <c r="B17" s="14" t="s">
        <v>21</v>
      </c>
      <c r="C17" s="15">
        <v>19.739999999999998</v>
      </c>
      <c r="D17" s="14">
        <v>4</v>
      </c>
      <c r="E17" s="33">
        <f>ROUND(C17*D17,2)</f>
        <v>78.959999999999994</v>
      </c>
      <c r="F17" s="16">
        <v>0</v>
      </c>
      <c r="G17" s="33">
        <f>ROUND(E17*F17,2)</f>
        <v>0</v>
      </c>
      <c r="H17" s="33">
        <f>ROUND(E17-G17,2)</f>
        <v>78.959999999999994</v>
      </c>
    </row>
    <row r="18" spans="1:8" x14ac:dyDescent="0.25">
      <c r="A18" s="14" t="s">
        <v>180</v>
      </c>
      <c r="B18" s="14" t="s">
        <v>26</v>
      </c>
      <c r="C18" s="15">
        <v>11.06</v>
      </c>
      <c r="D18" s="14">
        <v>0.75</v>
      </c>
      <c r="E18" s="33">
        <f>ROUND(C18*D18,2)</f>
        <v>8.3000000000000007</v>
      </c>
      <c r="F18" s="16">
        <v>0</v>
      </c>
      <c r="G18" s="33">
        <f>ROUND(E18*F18,2)</f>
        <v>0</v>
      </c>
      <c r="H18" s="33">
        <f>ROUND(E18-G18,2)</f>
        <v>8.3000000000000007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384</v>
      </c>
      <c r="B20" s="14" t="s">
        <v>18</v>
      </c>
      <c r="C20" s="15">
        <v>8.8800000000000008</v>
      </c>
      <c r="D20" s="14">
        <v>4.7</v>
      </c>
      <c r="E20" s="33">
        <f>ROUND(C20*D20,2)</f>
        <v>41.74</v>
      </c>
      <c r="F20" s="16">
        <v>0</v>
      </c>
      <c r="G20" s="33">
        <f>ROUND(E20*F20,2)</f>
        <v>0</v>
      </c>
      <c r="H20" s="33">
        <f>ROUND(E20-G20,2)</f>
        <v>41.74</v>
      </c>
    </row>
    <row r="21" spans="1:8" x14ac:dyDescent="0.25">
      <c r="A21" s="14" t="s">
        <v>385</v>
      </c>
      <c r="B21" s="14" t="s">
        <v>18</v>
      </c>
      <c r="C21" s="15">
        <v>0.76</v>
      </c>
      <c r="D21" s="14">
        <v>10</v>
      </c>
      <c r="E21" s="33">
        <f>ROUND(C21*D21,2)</f>
        <v>7.6</v>
      </c>
      <c r="F21" s="16">
        <v>0</v>
      </c>
      <c r="G21" s="33">
        <f>ROUND(E21*F21,2)</f>
        <v>0</v>
      </c>
      <c r="H21" s="33">
        <f>ROUND(E21-G21,2)</f>
        <v>7.6</v>
      </c>
    </row>
    <row r="22" spans="1:8" x14ac:dyDescent="0.25">
      <c r="A22" s="13" t="s">
        <v>24</v>
      </c>
      <c r="C22" s="33"/>
      <c r="E22" s="33"/>
    </row>
    <row r="23" spans="1:8" x14ac:dyDescent="0.25">
      <c r="A23" s="14" t="s">
        <v>25</v>
      </c>
      <c r="B23" s="14" t="s">
        <v>18</v>
      </c>
      <c r="C23" s="15">
        <v>0.13</v>
      </c>
      <c r="D23" s="14">
        <v>80</v>
      </c>
      <c r="E23" s="33">
        <f t="shared" ref="E23:E30" si="0">ROUND(C23*D23,2)</f>
        <v>10.4</v>
      </c>
      <c r="F23" s="16">
        <v>0</v>
      </c>
      <c r="G23" s="33">
        <f t="shared" ref="G23:G30" si="1">ROUND(E23*F23,2)</f>
        <v>0</v>
      </c>
      <c r="H23" s="33">
        <f t="shared" ref="H23:H30" si="2">ROUND(E23-G23,2)</f>
        <v>10.4</v>
      </c>
    </row>
    <row r="24" spans="1:8" x14ac:dyDescent="0.25">
      <c r="A24" s="14" t="s">
        <v>144</v>
      </c>
      <c r="B24" s="14" t="s">
        <v>26</v>
      </c>
      <c r="C24" s="15">
        <v>2.25</v>
      </c>
      <c r="D24" s="14">
        <v>2</v>
      </c>
      <c r="E24" s="33">
        <f t="shared" si="0"/>
        <v>4.5</v>
      </c>
      <c r="F24" s="16">
        <v>0</v>
      </c>
      <c r="G24" s="33">
        <f t="shared" si="1"/>
        <v>0</v>
      </c>
      <c r="H24" s="33">
        <f t="shared" si="2"/>
        <v>4.5</v>
      </c>
    </row>
    <row r="25" spans="1:8" x14ac:dyDescent="0.25">
      <c r="A25" s="14" t="s">
        <v>181</v>
      </c>
      <c r="B25" s="14" t="s">
        <v>26</v>
      </c>
      <c r="C25" s="15">
        <v>18.170000000000002</v>
      </c>
      <c r="D25" s="14">
        <v>1</v>
      </c>
      <c r="E25" s="33">
        <f t="shared" si="0"/>
        <v>18.170000000000002</v>
      </c>
      <c r="F25" s="16">
        <v>0</v>
      </c>
      <c r="G25" s="33">
        <f t="shared" si="1"/>
        <v>0</v>
      </c>
      <c r="H25" s="33">
        <f t="shared" si="2"/>
        <v>18.170000000000002</v>
      </c>
    </row>
    <row r="26" spans="1:8" x14ac:dyDescent="0.25">
      <c r="A26" s="14" t="s">
        <v>182</v>
      </c>
      <c r="B26" s="14" t="s">
        <v>18</v>
      </c>
      <c r="C26" s="15">
        <v>6.04</v>
      </c>
      <c r="D26" s="14">
        <v>2</v>
      </c>
      <c r="E26" s="33">
        <f t="shared" si="0"/>
        <v>12.08</v>
      </c>
      <c r="F26" s="16">
        <v>0</v>
      </c>
      <c r="G26" s="33">
        <f t="shared" si="1"/>
        <v>0</v>
      </c>
      <c r="H26" s="33">
        <f t="shared" si="2"/>
        <v>12.08</v>
      </c>
    </row>
    <row r="27" spans="1:8" x14ac:dyDescent="0.25">
      <c r="A27" s="14" t="s">
        <v>183</v>
      </c>
      <c r="B27" s="14" t="s">
        <v>18</v>
      </c>
      <c r="C27" s="15">
        <v>43.56</v>
      </c>
      <c r="D27" s="14">
        <v>0.5</v>
      </c>
      <c r="E27" s="33">
        <f t="shared" si="0"/>
        <v>21.78</v>
      </c>
      <c r="F27" s="16">
        <v>0</v>
      </c>
      <c r="G27" s="33">
        <f t="shared" si="1"/>
        <v>0</v>
      </c>
      <c r="H27" s="33">
        <f t="shared" si="2"/>
        <v>21.78</v>
      </c>
    </row>
    <row r="28" spans="1:8" x14ac:dyDescent="0.25">
      <c r="A28" s="14" t="s">
        <v>184</v>
      </c>
      <c r="B28" s="14" t="s">
        <v>26</v>
      </c>
      <c r="C28" s="15">
        <v>14.57</v>
      </c>
      <c r="D28" s="14">
        <v>2.69</v>
      </c>
      <c r="E28" s="33">
        <f t="shared" si="0"/>
        <v>39.19</v>
      </c>
      <c r="F28" s="16">
        <v>0</v>
      </c>
      <c r="G28" s="33">
        <f t="shared" si="1"/>
        <v>0</v>
      </c>
      <c r="H28" s="33">
        <f t="shared" si="2"/>
        <v>39.19</v>
      </c>
    </row>
    <row r="29" spans="1:8" x14ac:dyDescent="0.25">
      <c r="A29" s="14" t="s">
        <v>185</v>
      </c>
      <c r="B29" s="14" t="s">
        <v>18</v>
      </c>
      <c r="C29" s="15">
        <v>21.99</v>
      </c>
      <c r="D29" s="14">
        <v>0.75</v>
      </c>
      <c r="E29" s="33">
        <f t="shared" si="0"/>
        <v>16.489999999999998</v>
      </c>
      <c r="F29" s="16">
        <v>0</v>
      </c>
      <c r="G29" s="33">
        <f t="shared" si="1"/>
        <v>0</v>
      </c>
      <c r="H29" s="33">
        <f t="shared" si="2"/>
        <v>16.489999999999998</v>
      </c>
    </row>
    <row r="30" spans="1:8" x14ac:dyDescent="0.25">
      <c r="A30" s="14" t="s">
        <v>186</v>
      </c>
      <c r="B30" s="14" t="s">
        <v>18</v>
      </c>
      <c r="C30" s="15">
        <v>2.2599999999999998</v>
      </c>
      <c r="D30" s="14">
        <v>7.5</v>
      </c>
      <c r="E30" s="33">
        <f t="shared" si="0"/>
        <v>16.95</v>
      </c>
      <c r="F30" s="16">
        <v>0</v>
      </c>
      <c r="G30" s="33">
        <f t="shared" si="1"/>
        <v>0</v>
      </c>
      <c r="H30" s="33">
        <f t="shared" si="2"/>
        <v>16.95</v>
      </c>
    </row>
    <row r="31" spans="1:8" x14ac:dyDescent="0.25">
      <c r="A31" s="13" t="s">
        <v>27</v>
      </c>
      <c r="C31" s="33"/>
      <c r="E31" s="33"/>
    </row>
    <row r="32" spans="1:8" x14ac:dyDescent="0.25">
      <c r="A32" s="14" t="s">
        <v>187</v>
      </c>
      <c r="B32" s="14" t="s">
        <v>18</v>
      </c>
      <c r="C32" s="15">
        <v>2.4300000000000002</v>
      </c>
      <c r="D32" s="14">
        <v>3</v>
      </c>
      <c r="E32" s="33">
        <f>ROUND(C32*D32,2)</f>
        <v>7.29</v>
      </c>
      <c r="F32" s="16">
        <v>0</v>
      </c>
      <c r="G32" s="33">
        <f>ROUND(E32*F32,2)</f>
        <v>0</v>
      </c>
      <c r="H32" s="33">
        <f>ROUND(E32-G32,2)</f>
        <v>7.29</v>
      </c>
    </row>
    <row r="33" spans="1:8" x14ac:dyDescent="0.25">
      <c r="A33" s="13" t="s">
        <v>33</v>
      </c>
      <c r="C33" s="33"/>
      <c r="E33" s="33"/>
    </row>
    <row r="34" spans="1:8" x14ac:dyDescent="0.25">
      <c r="A34" s="14" t="s">
        <v>188</v>
      </c>
      <c r="B34" s="14" t="s">
        <v>29</v>
      </c>
      <c r="C34" s="15">
        <v>0.32</v>
      </c>
      <c r="D34" s="14">
        <v>75</v>
      </c>
      <c r="E34" s="33">
        <f>ROUND(C34*D34,2)</f>
        <v>24</v>
      </c>
      <c r="F34" s="16">
        <v>0</v>
      </c>
      <c r="G34" s="33">
        <f>ROUND(E34*F34,2)</f>
        <v>0</v>
      </c>
      <c r="H34" s="33">
        <f>ROUND(E34-G34,2)</f>
        <v>24</v>
      </c>
    </row>
    <row r="35" spans="1:8" x14ac:dyDescent="0.25">
      <c r="A35" s="14" t="s">
        <v>189</v>
      </c>
      <c r="B35" s="14" t="s">
        <v>190</v>
      </c>
      <c r="C35" s="15">
        <v>0.28999999999999998</v>
      </c>
      <c r="D35" s="14">
        <v>88.6</v>
      </c>
      <c r="E35" s="33">
        <f>ROUND(C35*D35,2)</f>
        <v>25.69</v>
      </c>
      <c r="F35" s="16">
        <v>0</v>
      </c>
      <c r="G35" s="33">
        <f>ROUND(E35*F35,2)</f>
        <v>0</v>
      </c>
      <c r="H35" s="33">
        <f>ROUND(E35-G35,2)</f>
        <v>25.69</v>
      </c>
    </row>
    <row r="36" spans="1:8" x14ac:dyDescent="0.25">
      <c r="A36" s="14" t="s">
        <v>191</v>
      </c>
      <c r="B36" s="14" t="s">
        <v>29</v>
      </c>
      <c r="C36" s="15">
        <v>0.32</v>
      </c>
      <c r="D36" s="14">
        <v>13.6</v>
      </c>
      <c r="E36" s="33">
        <f>ROUND(C36*D36,2)</f>
        <v>4.3499999999999996</v>
      </c>
      <c r="F36" s="16">
        <v>0</v>
      </c>
      <c r="G36" s="33">
        <f>ROUND(E36*F36,2)</f>
        <v>0</v>
      </c>
      <c r="H36" s="33">
        <f>ROUND(E36-G36,2)</f>
        <v>4.3499999999999996</v>
      </c>
    </row>
    <row r="37" spans="1:8" x14ac:dyDescent="0.25">
      <c r="A37" s="13" t="s">
        <v>117</v>
      </c>
      <c r="C37" s="33"/>
      <c r="E37" s="33"/>
    </row>
    <row r="38" spans="1:8" x14ac:dyDescent="0.25">
      <c r="A38" s="14" t="s">
        <v>193</v>
      </c>
      <c r="B38" s="14" t="s">
        <v>26</v>
      </c>
      <c r="C38" s="15">
        <v>2.4</v>
      </c>
      <c r="D38" s="14">
        <v>1.5</v>
      </c>
      <c r="E38" s="33">
        <f>ROUND(C38*D38,2)</f>
        <v>3.6</v>
      </c>
      <c r="F38" s="16">
        <v>0</v>
      </c>
      <c r="G38" s="33">
        <f>ROUND(E38*F38,2)</f>
        <v>0</v>
      </c>
      <c r="H38" s="33">
        <f>ROUND(E38-G38,2)</f>
        <v>3.6</v>
      </c>
    </row>
    <row r="39" spans="1:8" x14ac:dyDescent="0.25">
      <c r="A39" s="14" t="s">
        <v>192</v>
      </c>
      <c r="B39" s="14" t="s">
        <v>26</v>
      </c>
      <c r="C39" s="15">
        <v>1.75</v>
      </c>
      <c r="D39" s="14">
        <v>0.5</v>
      </c>
      <c r="E39" s="33">
        <f>ROUND(C39*D39,2)</f>
        <v>0.88</v>
      </c>
      <c r="F39" s="16">
        <v>0</v>
      </c>
      <c r="G39" s="33">
        <f>ROUND(E39*F39,2)</f>
        <v>0</v>
      </c>
      <c r="H39" s="33">
        <f>ROUND(E39-G39,2)</f>
        <v>0.88</v>
      </c>
    </row>
    <row r="40" spans="1:8" x14ac:dyDescent="0.25">
      <c r="A40" s="14" t="s">
        <v>194</v>
      </c>
      <c r="B40" s="14" t="s">
        <v>26</v>
      </c>
      <c r="C40" s="15">
        <v>5.16</v>
      </c>
      <c r="D40" s="14">
        <v>0.5</v>
      </c>
      <c r="E40" s="33">
        <f>ROUND(C40*D40,2)</f>
        <v>2.58</v>
      </c>
      <c r="F40" s="16">
        <v>0</v>
      </c>
      <c r="G40" s="33">
        <f>ROUND(E40*F40,2)</f>
        <v>0</v>
      </c>
      <c r="H40" s="33">
        <f>ROUND(E40-G40,2)</f>
        <v>2.58</v>
      </c>
    </row>
    <row r="41" spans="1:8" x14ac:dyDescent="0.25">
      <c r="A41" s="14" t="s">
        <v>195</v>
      </c>
      <c r="B41" s="14" t="s">
        <v>26</v>
      </c>
      <c r="C41" s="15">
        <v>2.86</v>
      </c>
      <c r="D41" s="14">
        <v>0.4</v>
      </c>
      <c r="E41" s="33">
        <f>ROUND(C41*D41,2)</f>
        <v>1.1399999999999999</v>
      </c>
      <c r="F41" s="16">
        <v>0</v>
      </c>
      <c r="G41" s="33">
        <f>ROUND(E41*F41,2)</f>
        <v>0</v>
      </c>
      <c r="H41" s="33">
        <f>ROUND(E41-G41,2)</f>
        <v>1.1399999999999999</v>
      </c>
    </row>
    <row r="42" spans="1:8" x14ac:dyDescent="0.25">
      <c r="A42" s="14" t="s">
        <v>118</v>
      </c>
      <c r="B42" s="14" t="s">
        <v>26</v>
      </c>
      <c r="C42" s="15">
        <v>3.3</v>
      </c>
      <c r="D42" s="14">
        <v>0.1</v>
      </c>
      <c r="E42" s="33">
        <f>ROUND(C42*D42,2)</f>
        <v>0.33</v>
      </c>
      <c r="F42" s="16">
        <v>0</v>
      </c>
      <c r="G42" s="33">
        <f>ROUND(E42*F42,2)</f>
        <v>0</v>
      </c>
      <c r="H42" s="33">
        <f>ROUND(E42-G42,2)</f>
        <v>0.33</v>
      </c>
    </row>
    <row r="43" spans="1:8" x14ac:dyDescent="0.25">
      <c r="A43" s="13" t="s">
        <v>61</v>
      </c>
      <c r="C43" s="33"/>
      <c r="E43" s="33"/>
    </row>
    <row r="44" spans="1:8" x14ac:dyDescent="0.25">
      <c r="A44" s="14" t="s">
        <v>196</v>
      </c>
      <c r="B44" s="14" t="s">
        <v>21</v>
      </c>
      <c r="C44" s="15">
        <v>7.5</v>
      </c>
      <c r="D44" s="14">
        <v>5</v>
      </c>
      <c r="E44" s="33">
        <f>ROUND(C44*D44,2)</f>
        <v>37.5</v>
      </c>
      <c r="F44" s="16">
        <v>0</v>
      </c>
      <c r="G44" s="33">
        <f>ROUND(E44*F44,2)</f>
        <v>0</v>
      </c>
      <c r="H44" s="33">
        <f>ROUND(E44-G44,2)</f>
        <v>37.5</v>
      </c>
    </row>
    <row r="45" spans="1:8" x14ac:dyDescent="0.25">
      <c r="A45" s="13" t="s">
        <v>136</v>
      </c>
      <c r="C45" s="33"/>
      <c r="E45" s="33"/>
    </row>
    <row r="46" spans="1:8" x14ac:dyDescent="0.25">
      <c r="A46" s="14" t="s">
        <v>197</v>
      </c>
      <c r="B46" s="14" t="s">
        <v>129</v>
      </c>
      <c r="C46" s="15">
        <v>0.35</v>
      </c>
      <c r="D46" s="14">
        <f>D7</f>
        <v>160</v>
      </c>
      <c r="E46" s="33">
        <f>ROUND(C46*D46,2)</f>
        <v>56</v>
      </c>
      <c r="F46" s="16">
        <v>0</v>
      </c>
      <c r="G46" s="33">
        <f>ROUND(E46*F46,2)</f>
        <v>0</v>
      </c>
      <c r="H46" s="33">
        <f>ROUND(E46-G46,2)</f>
        <v>56</v>
      </c>
    </row>
    <row r="47" spans="1:8" x14ac:dyDescent="0.25">
      <c r="A47" s="13" t="s">
        <v>198</v>
      </c>
      <c r="C47" s="33"/>
      <c r="E47" s="33"/>
    </row>
    <row r="48" spans="1:8" x14ac:dyDescent="0.25">
      <c r="A48" s="14" t="s">
        <v>199</v>
      </c>
      <c r="B48" s="14" t="s">
        <v>129</v>
      </c>
      <c r="C48" s="15">
        <v>0.4</v>
      </c>
      <c r="D48" s="14">
        <f>D7</f>
        <v>160</v>
      </c>
      <c r="E48" s="33">
        <f>ROUND(C48*D48,2)</f>
        <v>64</v>
      </c>
      <c r="F48" s="16">
        <v>0</v>
      </c>
      <c r="G48" s="33">
        <f>ROUND(E48*F48,2)</f>
        <v>0</v>
      </c>
      <c r="H48" s="33">
        <f>ROUND(E48-G48,2)</f>
        <v>64</v>
      </c>
    </row>
    <row r="49" spans="1:8" x14ac:dyDescent="0.25">
      <c r="A49" s="13" t="s">
        <v>99</v>
      </c>
      <c r="C49" s="33"/>
      <c r="E49" s="33"/>
    </row>
    <row r="50" spans="1:8" x14ac:dyDescent="0.25">
      <c r="A50" s="14" t="s">
        <v>200</v>
      </c>
      <c r="B50" s="14" t="s">
        <v>48</v>
      </c>
      <c r="C50" s="15">
        <v>4.5</v>
      </c>
      <c r="D50" s="14">
        <v>0.5</v>
      </c>
      <c r="E50" s="33">
        <f>ROUND(C50*D50,2)</f>
        <v>2.25</v>
      </c>
      <c r="F50" s="16">
        <v>0</v>
      </c>
      <c r="G50" s="33">
        <f>ROUND(E50*F50,2)</f>
        <v>0</v>
      </c>
      <c r="H50" s="33">
        <f>ROUND(E50-G50,2)</f>
        <v>2.25</v>
      </c>
    </row>
    <row r="51" spans="1:8" x14ac:dyDescent="0.25">
      <c r="A51" s="13" t="s">
        <v>119</v>
      </c>
      <c r="C51" s="33"/>
      <c r="E51" s="33"/>
    </row>
    <row r="52" spans="1:8" x14ac:dyDescent="0.25">
      <c r="A52" s="14" t="s">
        <v>201</v>
      </c>
      <c r="B52" s="14" t="s">
        <v>48</v>
      </c>
      <c r="C52" s="15">
        <v>8</v>
      </c>
      <c r="D52" s="14">
        <v>1</v>
      </c>
      <c r="E52" s="33">
        <f>ROUND(C52*D52,2)</f>
        <v>8</v>
      </c>
      <c r="F52" s="16">
        <v>0</v>
      </c>
      <c r="G52" s="33">
        <f>ROUND(E52*F52,2)</f>
        <v>0</v>
      </c>
      <c r="H52" s="33">
        <f>ROUND(E52-G52,2)</f>
        <v>8</v>
      </c>
    </row>
    <row r="53" spans="1:8" x14ac:dyDescent="0.25">
      <c r="A53" s="13" t="s">
        <v>121</v>
      </c>
      <c r="C53" s="33"/>
      <c r="E53" s="33"/>
    </row>
    <row r="54" spans="1:8" x14ac:dyDescent="0.25">
      <c r="A54" s="14" t="s">
        <v>122</v>
      </c>
      <c r="B54" s="14" t="s">
        <v>48</v>
      </c>
      <c r="C54" s="15">
        <v>10</v>
      </c>
      <c r="D54" s="14">
        <v>0.33300000000000002</v>
      </c>
      <c r="E54" s="33">
        <f>ROUND(C54*D54,2)</f>
        <v>3.33</v>
      </c>
      <c r="F54" s="16">
        <v>0</v>
      </c>
      <c r="G54" s="33">
        <f>ROUND(E54*F54,2)</f>
        <v>0</v>
      </c>
      <c r="H54" s="33">
        <f>ROUND(E54-G54,2)</f>
        <v>3.33</v>
      </c>
    </row>
    <row r="55" spans="1:8" x14ac:dyDescent="0.25">
      <c r="A55" s="13" t="s">
        <v>37</v>
      </c>
      <c r="C55" s="33"/>
      <c r="E55" s="33"/>
    </row>
    <row r="56" spans="1:8" x14ac:dyDescent="0.25">
      <c r="A56" s="14" t="s">
        <v>38</v>
      </c>
      <c r="B56" s="14" t="s">
        <v>39</v>
      </c>
      <c r="C56" s="15">
        <v>14.68</v>
      </c>
      <c r="D56" s="14">
        <v>0.5</v>
      </c>
      <c r="E56" s="33">
        <f>ROUND(C56*D56,2)</f>
        <v>7.34</v>
      </c>
      <c r="F56" s="16">
        <v>0</v>
      </c>
      <c r="G56" s="33">
        <f>ROUND(E56*F56,2)</f>
        <v>0</v>
      </c>
      <c r="H56" s="33">
        <f>ROUND(E56-G56,2)</f>
        <v>7.34</v>
      </c>
    </row>
    <row r="57" spans="1:8" x14ac:dyDescent="0.25">
      <c r="A57" s="14" t="s">
        <v>139</v>
      </c>
      <c r="B57" s="14" t="s">
        <v>39</v>
      </c>
      <c r="C57" s="15">
        <v>14.68</v>
      </c>
      <c r="D57" s="14">
        <v>0.17599999999999999</v>
      </c>
      <c r="E57" s="33">
        <f>ROUND(C57*D57,2)</f>
        <v>2.58</v>
      </c>
      <c r="F57" s="16">
        <v>0</v>
      </c>
      <c r="G57" s="33">
        <f>ROUND(E57*F57,2)</f>
        <v>0</v>
      </c>
      <c r="H57" s="33">
        <f>ROUND(E57-G57,2)</f>
        <v>2.58</v>
      </c>
    </row>
    <row r="58" spans="1:8" x14ac:dyDescent="0.25">
      <c r="A58" s="13" t="s">
        <v>40</v>
      </c>
      <c r="C58" s="33"/>
      <c r="E58" s="33"/>
    </row>
    <row r="59" spans="1:8" x14ac:dyDescent="0.25">
      <c r="A59" s="14" t="s">
        <v>41</v>
      </c>
      <c r="B59" s="14" t="s">
        <v>39</v>
      </c>
      <c r="C59" s="15">
        <v>9.06</v>
      </c>
      <c r="D59" s="14">
        <v>2.375</v>
      </c>
      <c r="E59" s="33">
        <f>ROUND(C59*D59,2)</f>
        <v>21.52</v>
      </c>
      <c r="F59" s="16">
        <v>0</v>
      </c>
      <c r="G59" s="33">
        <f>ROUND(E59*F59,2)</f>
        <v>0</v>
      </c>
      <c r="H59" s="33">
        <f>ROUND(E59-G59,2)</f>
        <v>21.52</v>
      </c>
    </row>
    <row r="60" spans="1:8" x14ac:dyDescent="0.25">
      <c r="A60" s="13" t="s">
        <v>43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0.25</v>
      </c>
      <c r="E61" s="33">
        <f>ROUND(C61*D61,2)</f>
        <v>2.27</v>
      </c>
      <c r="F61" s="16">
        <v>0</v>
      </c>
      <c r="G61" s="33">
        <f>ROUND(E61*F61,2)</f>
        <v>0</v>
      </c>
      <c r="H61" s="33">
        <f>ROUND(E61-G61,2)</f>
        <v>2.27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7.8600000000000003E-2</v>
      </c>
      <c r="E62" s="33">
        <f>ROUND(C62*D62,2)</f>
        <v>0.71</v>
      </c>
      <c r="F62" s="16">
        <v>0</v>
      </c>
      <c r="G62" s="33">
        <f>ROUND(E62*F62,2)</f>
        <v>0</v>
      </c>
      <c r="H62" s="33">
        <f>ROUND(E62-G62,2)</f>
        <v>0.71</v>
      </c>
    </row>
    <row r="63" spans="1:8" x14ac:dyDescent="0.25">
      <c r="A63" s="13" t="s">
        <v>100</v>
      </c>
      <c r="C63" s="33"/>
      <c r="E63" s="33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0.7</v>
      </c>
      <c r="E64" s="33">
        <f>ROUND(C64*D64,2)</f>
        <v>6.34</v>
      </c>
      <c r="F64" s="16">
        <v>0</v>
      </c>
      <c r="G64" s="33">
        <f>ROUND(E64*F64,2)</f>
        <v>0</v>
      </c>
      <c r="H64" s="33">
        <f>ROUND(E64-G64,2)</f>
        <v>6.34</v>
      </c>
    </row>
    <row r="65" spans="1:8" x14ac:dyDescent="0.25">
      <c r="A65" s="14" t="s">
        <v>44</v>
      </c>
      <c r="B65" s="14" t="s">
        <v>39</v>
      </c>
      <c r="C65" s="15">
        <v>14.7</v>
      </c>
      <c r="D65" s="14">
        <v>0.53900000000000003</v>
      </c>
      <c r="E65" s="33">
        <f>ROUND(C65*D65,2)</f>
        <v>7.92</v>
      </c>
      <c r="F65" s="16">
        <v>0</v>
      </c>
      <c r="G65" s="33">
        <f>ROUND(E65*F65,2)</f>
        <v>0</v>
      </c>
      <c r="H65" s="33">
        <f>ROUND(E65-G65,2)</f>
        <v>7.92</v>
      </c>
    </row>
    <row r="66" spans="1:8" x14ac:dyDescent="0.25">
      <c r="A66" s="13" t="s">
        <v>45</v>
      </c>
      <c r="C66" s="33"/>
      <c r="E66" s="33"/>
    </row>
    <row r="67" spans="1:8" x14ac:dyDescent="0.25">
      <c r="A67" s="14" t="s">
        <v>38</v>
      </c>
      <c r="B67" s="14" t="s">
        <v>19</v>
      </c>
      <c r="C67" s="15">
        <v>1.53</v>
      </c>
      <c r="D67" s="14">
        <v>5.5720000000000001</v>
      </c>
      <c r="E67" s="33">
        <f>ROUND(C67*D67,2)</f>
        <v>8.5299999999999994</v>
      </c>
      <c r="F67" s="16">
        <v>0</v>
      </c>
      <c r="G67" s="33">
        <f>ROUND(E67*F67,2)</f>
        <v>0</v>
      </c>
      <c r="H67" s="33">
        <f>ROUND(E67-G67,2)</f>
        <v>8.5299999999999994</v>
      </c>
    </row>
    <row r="68" spans="1:8" x14ac:dyDescent="0.25">
      <c r="A68" s="14" t="s">
        <v>139</v>
      </c>
      <c r="B68" s="14" t="s">
        <v>19</v>
      </c>
      <c r="C68" s="15">
        <v>1.53</v>
      </c>
      <c r="D68" s="14">
        <v>2.9445000000000001</v>
      </c>
      <c r="E68" s="33">
        <f>ROUND(C68*D68,2)</f>
        <v>4.51</v>
      </c>
      <c r="F68" s="16">
        <v>0</v>
      </c>
      <c r="G68" s="33">
        <f>ROUND(E68*F68,2)</f>
        <v>0</v>
      </c>
      <c r="H68" s="33">
        <f>ROUND(E68-G68,2)</f>
        <v>4.51</v>
      </c>
    </row>
    <row r="69" spans="1:8" x14ac:dyDescent="0.25">
      <c r="A69" s="14" t="s">
        <v>202</v>
      </c>
      <c r="B69" s="14" t="s">
        <v>19</v>
      </c>
      <c r="C69" s="15">
        <v>1.53</v>
      </c>
      <c r="D69" s="14">
        <v>21.995000000000001</v>
      </c>
      <c r="E69" s="33">
        <f>ROUND(C69*D69,2)</f>
        <v>33.65</v>
      </c>
      <c r="F69" s="16">
        <v>0</v>
      </c>
      <c r="G69" s="33">
        <f>ROUND(E69*F69,2)</f>
        <v>0</v>
      </c>
      <c r="H69" s="33">
        <f>ROUND(E69-G69,2)</f>
        <v>33.65</v>
      </c>
    </row>
    <row r="70" spans="1:8" x14ac:dyDescent="0.25">
      <c r="A70" s="13" t="s">
        <v>47</v>
      </c>
      <c r="C70" s="33"/>
      <c r="E70" s="33"/>
    </row>
    <row r="71" spans="1:8" x14ac:dyDescent="0.25">
      <c r="A71" s="14" t="s">
        <v>42</v>
      </c>
      <c r="B71" s="14" t="s">
        <v>48</v>
      </c>
      <c r="C71" s="15">
        <v>8.5</v>
      </c>
      <c r="D71" s="14">
        <v>1</v>
      </c>
      <c r="E71" s="33">
        <f>ROUND(C71*D71,2)</f>
        <v>8.5</v>
      </c>
      <c r="F71" s="16">
        <v>0</v>
      </c>
      <c r="G71" s="33">
        <f>ROUND(E71*F71,2)</f>
        <v>0</v>
      </c>
      <c r="H71" s="33">
        <f t="shared" ref="H71:H77" si="3">ROUND(E71-G71,2)</f>
        <v>8.5</v>
      </c>
    </row>
    <row r="72" spans="1:8" x14ac:dyDescent="0.25">
      <c r="A72" s="14" t="s">
        <v>38</v>
      </c>
      <c r="B72" s="14" t="s">
        <v>48</v>
      </c>
      <c r="C72" s="15">
        <v>3.45</v>
      </c>
      <c r="D72" s="14">
        <v>1</v>
      </c>
      <c r="E72" s="33">
        <f>ROUND(C72*D72,2)</f>
        <v>3.45</v>
      </c>
      <c r="F72" s="16">
        <v>0</v>
      </c>
      <c r="G72" s="33">
        <f>ROUND(E72*F72,2)</f>
        <v>0</v>
      </c>
      <c r="H72" s="33">
        <f t="shared" si="3"/>
        <v>3.45</v>
      </c>
    </row>
    <row r="73" spans="1:8" x14ac:dyDescent="0.25">
      <c r="A73" s="14" t="s">
        <v>139</v>
      </c>
      <c r="B73" s="14" t="s">
        <v>48</v>
      </c>
      <c r="C73" s="15">
        <v>7.24</v>
      </c>
      <c r="D73" s="14">
        <v>1</v>
      </c>
      <c r="E73" s="33">
        <f>ROUND(C73*D73,2)</f>
        <v>7.24</v>
      </c>
      <c r="F73" s="16">
        <v>0</v>
      </c>
      <c r="G73" s="33">
        <f>ROUND(E73*F73,2)</f>
        <v>0</v>
      </c>
      <c r="H73" s="33">
        <f t="shared" si="3"/>
        <v>7.24</v>
      </c>
    </row>
    <row r="74" spans="1:8" x14ac:dyDescent="0.25">
      <c r="A74" s="14" t="s">
        <v>202</v>
      </c>
      <c r="B74" s="14" t="s">
        <v>48</v>
      </c>
      <c r="C74" s="15">
        <v>14.31</v>
      </c>
      <c r="D74" s="14">
        <v>1</v>
      </c>
      <c r="E74" s="33">
        <f>ROUND(C74*D74,2)</f>
        <v>14.31</v>
      </c>
      <c r="F74" s="16">
        <v>0</v>
      </c>
      <c r="G74" s="33">
        <f>ROUND(E74*F74,2)</f>
        <v>0</v>
      </c>
      <c r="H74" s="33">
        <f t="shared" si="3"/>
        <v>14.31</v>
      </c>
    </row>
    <row r="75" spans="1:8" x14ac:dyDescent="0.25">
      <c r="A75" s="9" t="s">
        <v>49</v>
      </c>
      <c r="B75" s="9" t="s">
        <v>48</v>
      </c>
      <c r="C75" s="10">
        <v>10.32</v>
      </c>
      <c r="D75" s="9">
        <v>1</v>
      </c>
      <c r="E75" s="29">
        <f>ROUND(C75*D75,2)</f>
        <v>10.32</v>
      </c>
      <c r="F75" s="11">
        <v>0</v>
      </c>
      <c r="G75" s="29">
        <f>ROUND(E75*F75,2)</f>
        <v>0</v>
      </c>
      <c r="H75" s="29">
        <f t="shared" si="3"/>
        <v>10.32</v>
      </c>
    </row>
    <row r="76" spans="1:8" x14ac:dyDescent="0.25">
      <c r="A76" s="7" t="s">
        <v>50</v>
      </c>
      <c r="C76" s="33"/>
      <c r="E76" s="33">
        <f>SUM(E12:E75)</f>
        <v>722.87000000000012</v>
      </c>
      <c r="G76" s="12">
        <f>SUM(G12:G75)</f>
        <v>0</v>
      </c>
      <c r="H76" s="12">
        <f t="shared" si="3"/>
        <v>722.87</v>
      </c>
    </row>
    <row r="77" spans="1:8" x14ac:dyDescent="0.25">
      <c r="A77" s="7" t="s">
        <v>51</v>
      </c>
      <c r="C77" s="33"/>
      <c r="E77" s="33">
        <f>+E8-E76</f>
        <v>93.129999999999882</v>
      </c>
      <c r="G77" s="12">
        <f>+G8-G76</f>
        <v>0</v>
      </c>
      <c r="H77" s="12">
        <f t="shared" si="3"/>
        <v>93.13</v>
      </c>
    </row>
    <row r="78" spans="1:8" x14ac:dyDescent="0.25">
      <c r="A78" t="s">
        <v>12</v>
      </c>
      <c r="C78" s="33"/>
      <c r="E78" s="33"/>
    </row>
    <row r="79" spans="1:8" x14ac:dyDescent="0.25">
      <c r="A79" s="7" t="s">
        <v>52</v>
      </c>
      <c r="C79" s="33"/>
      <c r="E79" s="33"/>
    </row>
    <row r="80" spans="1:8" x14ac:dyDescent="0.25">
      <c r="A80" s="14" t="s">
        <v>42</v>
      </c>
      <c r="B80" s="14" t="s">
        <v>48</v>
      </c>
      <c r="C80" s="15">
        <v>17.649999999999999</v>
      </c>
      <c r="D80" s="14">
        <v>1</v>
      </c>
      <c r="E80" s="33">
        <f>ROUND(C80*D80,2)</f>
        <v>17.649999999999999</v>
      </c>
      <c r="F80" s="16">
        <v>0</v>
      </c>
      <c r="G80" s="33">
        <f>ROUND(E80*F80,2)</f>
        <v>0</v>
      </c>
      <c r="H80" s="33">
        <f t="shared" ref="H80:H86" si="4">ROUND(E80-G80,2)</f>
        <v>17.649999999999999</v>
      </c>
    </row>
    <row r="81" spans="1:8" x14ac:dyDescent="0.25">
      <c r="A81" s="14" t="s">
        <v>38</v>
      </c>
      <c r="B81" s="14" t="s">
        <v>48</v>
      </c>
      <c r="C81" s="15">
        <v>21.12</v>
      </c>
      <c r="D81" s="14">
        <v>1</v>
      </c>
      <c r="E81" s="33">
        <f>ROUND(C81*D81,2)</f>
        <v>21.12</v>
      </c>
      <c r="F81" s="16">
        <v>0</v>
      </c>
      <c r="G81" s="33">
        <f>ROUND(E81*F81,2)</f>
        <v>0</v>
      </c>
      <c r="H81" s="33">
        <f t="shared" si="4"/>
        <v>21.12</v>
      </c>
    </row>
    <row r="82" spans="1:8" x14ac:dyDescent="0.25">
      <c r="A82" s="14" t="s">
        <v>139</v>
      </c>
      <c r="B82" s="14" t="s">
        <v>48</v>
      </c>
      <c r="C82" s="15">
        <v>27.72</v>
      </c>
      <c r="D82" s="14">
        <v>1</v>
      </c>
      <c r="E82" s="33">
        <f>ROUND(C82*D82,2)</f>
        <v>27.72</v>
      </c>
      <c r="F82" s="16">
        <v>0</v>
      </c>
      <c r="G82" s="33">
        <f>ROUND(E82*F82,2)</f>
        <v>0</v>
      </c>
      <c r="H82" s="33">
        <f t="shared" si="4"/>
        <v>27.72</v>
      </c>
    </row>
    <row r="83" spans="1:8" x14ac:dyDescent="0.25">
      <c r="A83" s="9" t="s">
        <v>202</v>
      </c>
      <c r="B83" s="9" t="s">
        <v>48</v>
      </c>
      <c r="C83" s="10">
        <v>64.81</v>
      </c>
      <c r="D83" s="9">
        <v>1</v>
      </c>
      <c r="E83" s="29">
        <f>ROUND(C83*D83,2)</f>
        <v>64.81</v>
      </c>
      <c r="F83" s="11">
        <v>0</v>
      </c>
      <c r="G83" s="29">
        <f>ROUND(E83*F83,2)</f>
        <v>0</v>
      </c>
      <c r="H83" s="29">
        <f t="shared" si="4"/>
        <v>64.81</v>
      </c>
    </row>
    <row r="84" spans="1:8" x14ac:dyDescent="0.25">
      <c r="A84" s="7" t="s">
        <v>53</v>
      </c>
      <c r="C84" s="33"/>
      <c r="E84" s="33">
        <f>SUM(E80:E83)</f>
        <v>131.30000000000001</v>
      </c>
      <c r="G84" s="12">
        <f>SUM(G80:G83)</f>
        <v>0</v>
      </c>
      <c r="H84" s="12">
        <f t="shared" si="4"/>
        <v>131.30000000000001</v>
      </c>
    </row>
    <row r="85" spans="1:8" x14ac:dyDescent="0.25">
      <c r="A85" s="7" t="s">
        <v>54</v>
      </c>
      <c r="C85" s="33"/>
      <c r="E85" s="33">
        <f>+E76+E84</f>
        <v>854.17000000000007</v>
      </c>
      <c r="G85" s="12">
        <f>+G76+G84</f>
        <v>0</v>
      </c>
      <c r="H85" s="12">
        <f t="shared" si="4"/>
        <v>854.17</v>
      </c>
    </row>
    <row r="86" spans="1:8" x14ac:dyDescent="0.25">
      <c r="A86" s="7" t="s">
        <v>55</v>
      </c>
      <c r="C86" s="33"/>
      <c r="E86" s="33">
        <f>+E8-E85</f>
        <v>-38.170000000000073</v>
      </c>
      <c r="G86" s="12">
        <f>+G8-G85</f>
        <v>0</v>
      </c>
      <c r="H86" s="12">
        <f t="shared" si="4"/>
        <v>-38.17</v>
      </c>
    </row>
    <row r="87" spans="1:8" x14ac:dyDescent="0.25">
      <c r="A87" t="s">
        <v>123</v>
      </c>
      <c r="C87" s="33"/>
      <c r="E87" s="33"/>
    </row>
    <row r="88" spans="1:8" x14ac:dyDescent="0.25">
      <c r="A88" t="s">
        <v>372</v>
      </c>
      <c r="C88" s="33"/>
      <c r="E88" s="33"/>
    </row>
    <row r="89" spans="1:8" x14ac:dyDescent="0.25">
      <c r="C89" s="33"/>
      <c r="E89" s="33"/>
    </row>
    <row r="90" spans="1:8" x14ac:dyDescent="0.25">
      <c r="A90" s="7" t="s">
        <v>124</v>
      </c>
      <c r="C90" s="33"/>
      <c r="E90" s="33"/>
    </row>
    <row r="91" spans="1:8" x14ac:dyDescent="0.25">
      <c r="A91" s="7" t="s">
        <v>125</v>
      </c>
      <c r="C91" s="33"/>
      <c r="E91" s="33"/>
    </row>
    <row r="99" spans="1:5" x14ac:dyDescent="0.25">
      <c r="A99" s="7" t="s">
        <v>50</v>
      </c>
      <c r="E99" s="37">
        <f>VLOOKUP(A99,$A$1:$H$98,5,FALSE)</f>
        <v>722.87000000000012</v>
      </c>
    </row>
    <row r="100" spans="1:5" x14ac:dyDescent="0.25">
      <c r="A100" s="7" t="s">
        <v>333</v>
      </c>
      <c r="E100" s="37">
        <f>VLOOKUP(A100,$A$1:$H$98,5,FALSE)</f>
        <v>131.30000000000001</v>
      </c>
    </row>
    <row r="101" spans="1:5" x14ac:dyDescent="0.25">
      <c r="A101" s="7" t="s">
        <v>334</v>
      </c>
      <c r="E101" s="37">
        <f t="shared" ref="E101:E102" si="5">VLOOKUP(A101,$A$1:$H$98,5,FALSE)</f>
        <v>854.17000000000007</v>
      </c>
    </row>
    <row r="102" spans="1:5" x14ac:dyDescent="0.25">
      <c r="A102" s="7" t="s">
        <v>55</v>
      </c>
      <c r="E102" s="37">
        <f t="shared" si="5"/>
        <v>-38.170000000000073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-38.170000000000073</v>
      </c>
      <c r="E105" s="37">
        <f>E102</f>
        <v>-38.170000000000073</v>
      </c>
    </row>
    <row r="106" spans="1:5" x14ac:dyDescent="0.25">
      <c r="A106">
        <f>A107-Calculator!$B$15</f>
        <v>985</v>
      </c>
      <c r="B106">
        <f t="dataTable" ref="B106:B112" dt2D="0" dtr="0" r1="D7"/>
        <v>3550.5800000000004</v>
      </c>
      <c r="D106">
        <f>D107-Calculator!$B$27</f>
        <v>45</v>
      </c>
      <c r="E106">
        <f t="dataTable" ref="E106:E112" dt2D="0" dtr="0" r1="D7" ca="1"/>
        <v>-538.42000000000007</v>
      </c>
    </row>
    <row r="107" spans="1:5" x14ac:dyDescent="0.25">
      <c r="A107">
        <f>A108-Calculator!$B$15</f>
        <v>990</v>
      </c>
      <c r="B107">
        <v>3572.3300000000004</v>
      </c>
      <c r="D107">
        <f>D108-Calculator!$B$27</f>
        <v>50</v>
      </c>
      <c r="E107">
        <v>-516.67000000000007</v>
      </c>
    </row>
    <row r="108" spans="1:5" x14ac:dyDescent="0.25">
      <c r="A108">
        <f>A109-Calculator!$B$15</f>
        <v>995</v>
      </c>
      <c r="B108">
        <v>3594.0800000000004</v>
      </c>
      <c r="D108">
        <f>D109-Calculator!$B$27</f>
        <v>55</v>
      </c>
      <c r="E108">
        <v>-494.92000000000007</v>
      </c>
    </row>
    <row r="109" spans="1:5" x14ac:dyDescent="0.25">
      <c r="A109">
        <f>Calculator!B10</f>
        <v>1000</v>
      </c>
      <c r="B109">
        <v>3615.8300000000004</v>
      </c>
      <c r="D109">
        <f>Calculator!B22</f>
        <v>60</v>
      </c>
      <c r="E109">
        <v>-473.17000000000007</v>
      </c>
    </row>
    <row r="110" spans="1:5" x14ac:dyDescent="0.25">
      <c r="A110">
        <f>A109+Calculator!$B$15</f>
        <v>1005</v>
      </c>
      <c r="B110">
        <v>3637.5800000000004</v>
      </c>
      <c r="D110">
        <f>D109+Calculator!$B$27</f>
        <v>65</v>
      </c>
      <c r="E110">
        <v>-451.42000000000007</v>
      </c>
    </row>
    <row r="111" spans="1:5" x14ac:dyDescent="0.25">
      <c r="A111">
        <f>A110+Calculator!$B$15</f>
        <v>1010</v>
      </c>
      <c r="B111">
        <v>3659.3300000000004</v>
      </c>
      <c r="D111">
        <f>D110+Calculator!$B$27</f>
        <v>70</v>
      </c>
      <c r="E111">
        <v>-429.67000000000007</v>
      </c>
    </row>
    <row r="112" spans="1:5" x14ac:dyDescent="0.25">
      <c r="A112">
        <f>A111+Calculator!$B$15</f>
        <v>1015</v>
      </c>
      <c r="B112">
        <v>3681.0800000000004</v>
      </c>
      <c r="D112">
        <f>D111+Calculator!$B$27</f>
        <v>75</v>
      </c>
      <c r="E112">
        <v>-407.92000000000007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609B-8920-4859-BCC1-A00C3A9E05FE}">
  <dimension ref="A1:H112"/>
  <sheetViews>
    <sheetView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160</v>
      </c>
      <c r="E7" s="29">
        <f>ROUND(C7*D7,2)</f>
        <v>816</v>
      </c>
      <c r="F7" s="11">
        <v>0</v>
      </c>
      <c r="G7" s="29">
        <f>ROUND(E7*F7,2)</f>
        <v>0</v>
      </c>
      <c r="H7" s="29">
        <f>ROUND(E7-G7,2)</f>
        <v>816</v>
      </c>
    </row>
    <row r="8" spans="1:8" x14ac:dyDescent="0.25">
      <c r="A8" s="7" t="s">
        <v>11</v>
      </c>
      <c r="C8" s="33"/>
      <c r="E8" s="33">
        <f>SUM(E7:E7)</f>
        <v>816</v>
      </c>
      <c r="G8" s="12">
        <f>SUM(G7:G7)</f>
        <v>0</v>
      </c>
      <c r="H8" s="12">
        <f>ROUND(E8-G8,2)</f>
        <v>816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5.5</v>
      </c>
      <c r="E12" s="33">
        <f>ROUND(C12*D12,2)</f>
        <v>38.5</v>
      </c>
      <c r="F12" s="16">
        <v>0</v>
      </c>
      <c r="G12" s="33">
        <f>ROUND(E12*F12,2)</f>
        <v>0</v>
      </c>
      <c r="H12" s="33">
        <f>ROUND(E12-G12,2)</f>
        <v>38.5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1.5</v>
      </c>
      <c r="E13" s="33">
        <f>ROUND(C13*D13,2)</f>
        <v>8.25</v>
      </c>
      <c r="F13" s="16">
        <v>0</v>
      </c>
      <c r="G13" s="33">
        <f>ROUND(E13*F13,2)</f>
        <v>0</v>
      </c>
      <c r="H13" s="33">
        <f>ROUND(E13-G13,2)</f>
        <v>8.25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178</v>
      </c>
      <c r="B15" s="14" t="s">
        <v>21</v>
      </c>
      <c r="C15" s="15">
        <v>18.66</v>
      </c>
      <c r="D15" s="14">
        <v>0.5</v>
      </c>
      <c r="E15" s="33">
        <f>ROUND(C15*D15,2)</f>
        <v>9.33</v>
      </c>
      <c r="F15" s="16">
        <v>0</v>
      </c>
      <c r="G15" s="33">
        <f>ROUND(E15*F15,2)</f>
        <v>0</v>
      </c>
      <c r="H15" s="33">
        <f>ROUND(E15-G15,2)</f>
        <v>9.33</v>
      </c>
    </row>
    <row r="16" spans="1:8" x14ac:dyDescent="0.25">
      <c r="A16" s="14" t="s">
        <v>165</v>
      </c>
      <c r="B16" s="14" t="s">
        <v>21</v>
      </c>
      <c r="C16" s="15">
        <v>20.99</v>
      </c>
      <c r="D16" s="14">
        <v>0.5</v>
      </c>
      <c r="E16" s="33">
        <f>ROUND(C16*D16,2)</f>
        <v>10.5</v>
      </c>
      <c r="F16" s="16">
        <v>0</v>
      </c>
      <c r="G16" s="33">
        <f>ROUND(E16*F16,2)</f>
        <v>0</v>
      </c>
      <c r="H16" s="33">
        <f>ROUND(E16-G16,2)</f>
        <v>10.5</v>
      </c>
    </row>
    <row r="17" spans="1:8" x14ac:dyDescent="0.25">
      <c r="A17" s="14" t="s">
        <v>179</v>
      </c>
      <c r="B17" s="14" t="s">
        <v>21</v>
      </c>
      <c r="C17" s="15">
        <v>19.739999999999998</v>
      </c>
      <c r="D17" s="14">
        <v>4</v>
      </c>
      <c r="E17" s="33">
        <f>ROUND(C17*D17,2)</f>
        <v>78.959999999999994</v>
      </c>
      <c r="F17" s="16">
        <v>0</v>
      </c>
      <c r="G17" s="33">
        <f>ROUND(E17*F17,2)</f>
        <v>0</v>
      </c>
      <c r="H17" s="33">
        <f>ROUND(E17-G17,2)</f>
        <v>78.959999999999994</v>
      </c>
    </row>
    <row r="18" spans="1:8" x14ac:dyDescent="0.25">
      <c r="A18" s="14" t="s">
        <v>180</v>
      </c>
      <c r="B18" s="14" t="s">
        <v>26</v>
      </c>
      <c r="C18" s="15">
        <v>11.06</v>
      </c>
      <c r="D18" s="14">
        <v>0.75</v>
      </c>
      <c r="E18" s="33">
        <f>ROUND(C18*D18,2)</f>
        <v>8.3000000000000007</v>
      </c>
      <c r="F18" s="16">
        <v>0</v>
      </c>
      <c r="G18" s="33">
        <f>ROUND(E18*F18,2)</f>
        <v>0</v>
      </c>
      <c r="H18" s="33">
        <f>ROUND(E18-G18,2)</f>
        <v>8.3000000000000007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384</v>
      </c>
      <c r="B20" s="14" t="s">
        <v>18</v>
      </c>
      <c r="C20" s="15">
        <v>8.8800000000000008</v>
      </c>
      <c r="D20" s="14">
        <v>4.7</v>
      </c>
      <c r="E20" s="33">
        <f>ROUND(C20*D20,2)</f>
        <v>41.74</v>
      </c>
      <c r="F20" s="16">
        <v>0</v>
      </c>
      <c r="G20" s="33">
        <f>ROUND(E20*F20,2)</f>
        <v>0</v>
      </c>
      <c r="H20" s="33">
        <f>ROUND(E20-G20,2)</f>
        <v>41.74</v>
      </c>
    </row>
    <row r="21" spans="1:8" x14ac:dyDescent="0.25">
      <c r="A21" s="14" t="s">
        <v>385</v>
      </c>
      <c r="B21" s="14" t="s">
        <v>18</v>
      </c>
      <c r="C21" s="15">
        <v>0.76</v>
      </c>
      <c r="D21" s="14">
        <v>10</v>
      </c>
      <c r="E21" s="33">
        <f>ROUND(C21*D21,2)</f>
        <v>7.6</v>
      </c>
      <c r="F21" s="16">
        <v>0</v>
      </c>
      <c r="G21" s="33">
        <f>ROUND(E21*F21,2)</f>
        <v>0</v>
      </c>
      <c r="H21" s="33">
        <f>ROUND(E21-G21,2)</f>
        <v>7.6</v>
      </c>
    </row>
    <row r="22" spans="1:8" x14ac:dyDescent="0.25">
      <c r="A22" s="13" t="s">
        <v>24</v>
      </c>
      <c r="C22" s="33"/>
      <c r="E22" s="33"/>
    </row>
    <row r="23" spans="1:8" x14ac:dyDescent="0.25">
      <c r="A23" s="14" t="s">
        <v>25</v>
      </c>
      <c r="B23" s="14" t="s">
        <v>18</v>
      </c>
      <c r="C23" s="15">
        <v>0.13</v>
      </c>
      <c r="D23" s="14">
        <v>80</v>
      </c>
      <c r="E23" s="33">
        <f t="shared" ref="E23:E30" si="0">ROUND(C23*D23,2)</f>
        <v>10.4</v>
      </c>
      <c r="F23" s="16">
        <v>0</v>
      </c>
      <c r="G23" s="33">
        <f t="shared" ref="G23:G30" si="1">ROUND(E23*F23,2)</f>
        <v>0</v>
      </c>
      <c r="H23" s="33">
        <f t="shared" ref="H23:H30" si="2">ROUND(E23-G23,2)</f>
        <v>10.4</v>
      </c>
    </row>
    <row r="24" spans="1:8" x14ac:dyDescent="0.25">
      <c r="A24" s="14" t="s">
        <v>144</v>
      </c>
      <c r="B24" s="14" t="s">
        <v>26</v>
      </c>
      <c r="C24" s="15">
        <v>2.25</v>
      </c>
      <c r="D24" s="14">
        <v>2</v>
      </c>
      <c r="E24" s="33">
        <f t="shared" si="0"/>
        <v>4.5</v>
      </c>
      <c r="F24" s="16">
        <v>0</v>
      </c>
      <c r="G24" s="33">
        <f t="shared" si="1"/>
        <v>0</v>
      </c>
      <c r="H24" s="33">
        <f t="shared" si="2"/>
        <v>4.5</v>
      </c>
    </row>
    <row r="25" spans="1:8" x14ac:dyDescent="0.25">
      <c r="A25" s="14" t="s">
        <v>181</v>
      </c>
      <c r="B25" s="14" t="s">
        <v>26</v>
      </c>
      <c r="C25" s="15">
        <v>18.170000000000002</v>
      </c>
      <c r="D25" s="14">
        <v>1</v>
      </c>
      <c r="E25" s="33">
        <f t="shared" si="0"/>
        <v>18.170000000000002</v>
      </c>
      <c r="F25" s="16">
        <v>0</v>
      </c>
      <c r="G25" s="33">
        <f t="shared" si="1"/>
        <v>0</v>
      </c>
      <c r="H25" s="33">
        <f t="shared" si="2"/>
        <v>18.170000000000002</v>
      </c>
    </row>
    <row r="26" spans="1:8" x14ac:dyDescent="0.25">
      <c r="A26" s="14" t="s">
        <v>182</v>
      </c>
      <c r="B26" s="14" t="s">
        <v>18</v>
      </c>
      <c r="C26" s="15">
        <v>6.04</v>
      </c>
      <c r="D26" s="14">
        <v>2</v>
      </c>
      <c r="E26" s="33">
        <f t="shared" si="0"/>
        <v>12.08</v>
      </c>
      <c r="F26" s="16">
        <v>0</v>
      </c>
      <c r="G26" s="33">
        <f t="shared" si="1"/>
        <v>0</v>
      </c>
      <c r="H26" s="33">
        <f t="shared" si="2"/>
        <v>12.08</v>
      </c>
    </row>
    <row r="27" spans="1:8" x14ac:dyDescent="0.25">
      <c r="A27" s="14" t="s">
        <v>183</v>
      </c>
      <c r="B27" s="14" t="s">
        <v>18</v>
      </c>
      <c r="C27" s="15">
        <v>43.56</v>
      </c>
      <c r="D27" s="14">
        <v>0.5</v>
      </c>
      <c r="E27" s="33">
        <f t="shared" si="0"/>
        <v>21.78</v>
      </c>
      <c r="F27" s="16">
        <v>0</v>
      </c>
      <c r="G27" s="33">
        <f t="shared" si="1"/>
        <v>0</v>
      </c>
      <c r="H27" s="33">
        <f t="shared" si="2"/>
        <v>21.78</v>
      </c>
    </row>
    <row r="28" spans="1:8" x14ac:dyDescent="0.25">
      <c r="A28" s="14" t="s">
        <v>184</v>
      </c>
      <c r="B28" s="14" t="s">
        <v>26</v>
      </c>
      <c r="C28" s="15">
        <v>14.57</v>
      </c>
      <c r="D28" s="14">
        <v>2.69</v>
      </c>
      <c r="E28" s="33">
        <f t="shared" si="0"/>
        <v>39.19</v>
      </c>
      <c r="F28" s="16">
        <v>0</v>
      </c>
      <c r="G28" s="33">
        <f t="shared" si="1"/>
        <v>0</v>
      </c>
      <c r="H28" s="33">
        <f t="shared" si="2"/>
        <v>39.19</v>
      </c>
    </row>
    <row r="29" spans="1:8" x14ac:dyDescent="0.25">
      <c r="A29" s="14" t="s">
        <v>185</v>
      </c>
      <c r="B29" s="14" t="s">
        <v>18</v>
      </c>
      <c r="C29" s="15">
        <v>21.99</v>
      </c>
      <c r="D29" s="14">
        <v>0.75</v>
      </c>
      <c r="E29" s="33">
        <f t="shared" si="0"/>
        <v>16.489999999999998</v>
      </c>
      <c r="F29" s="16">
        <v>0</v>
      </c>
      <c r="G29" s="33">
        <f t="shared" si="1"/>
        <v>0</v>
      </c>
      <c r="H29" s="33">
        <f t="shared" si="2"/>
        <v>16.489999999999998</v>
      </c>
    </row>
    <row r="30" spans="1:8" x14ac:dyDescent="0.25">
      <c r="A30" s="14" t="s">
        <v>186</v>
      </c>
      <c r="B30" s="14" t="s">
        <v>18</v>
      </c>
      <c r="C30" s="15">
        <v>2.2599999999999998</v>
      </c>
      <c r="D30" s="14">
        <v>7.5</v>
      </c>
      <c r="E30" s="33">
        <f t="shared" si="0"/>
        <v>16.95</v>
      </c>
      <c r="F30" s="16">
        <v>0</v>
      </c>
      <c r="G30" s="33">
        <f t="shared" si="1"/>
        <v>0</v>
      </c>
      <c r="H30" s="33">
        <f t="shared" si="2"/>
        <v>16.95</v>
      </c>
    </row>
    <row r="31" spans="1:8" x14ac:dyDescent="0.25">
      <c r="A31" s="13" t="s">
        <v>27</v>
      </c>
      <c r="C31" s="33"/>
      <c r="E31" s="33"/>
    </row>
    <row r="32" spans="1:8" x14ac:dyDescent="0.25">
      <c r="A32" s="14" t="s">
        <v>187</v>
      </c>
      <c r="B32" s="14" t="s">
        <v>18</v>
      </c>
      <c r="C32" s="15">
        <v>2.4300000000000002</v>
      </c>
      <c r="D32" s="14">
        <v>3</v>
      </c>
      <c r="E32" s="33">
        <f>ROUND(C32*D32,2)</f>
        <v>7.29</v>
      </c>
      <c r="F32" s="16">
        <v>0</v>
      </c>
      <c r="G32" s="33">
        <f>ROUND(E32*F32,2)</f>
        <v>0</v>
      </c>
      <c r="H32" s="33">
        <f>ROUND(E32-G32,2)</f>
        <v>7.29</v>
      </c>
    </row>
    <row r="33" spans="1:8" x14ac:dyDescent="0.25">
      <c r="A33" s="13" t="s">
        <v>30</v>
      </c>
      <c r="C33" s="33"/>
      <c r="E33" s="33"/>
    </row>
    <row r="34" spans="1:8" x14ac:dyDescent="0.25">
      <c r="A34" s="14" t="s">
        <v>31</v>
      </c>
      <c r="B34" s="14" t="s">
        <v>32</v>
      </c>
      <c r="C34" s="15">
        <v>0.24</v>
      </c>
      <c r="D34" s="14">
        <v>33</v>
      </c>
      <c r="E34" s="33">
        <f>ROUND(C34*D34,2)</f>
        <v>7.92</v>
      </c>
      <c r="F34" s="16">
        <v>0</v>
      </c>
      <c r="G34" s="33">
        <f>ROUND(E34*F34,2)</f>
        <v>0</v>
      </c>
      <c r="H34" s="33">
        <f>ROUND(E34-G34,2)</f>
        <v>7.92</v>
      </c>
    </row>
    <row r="35" spans="1:8" x14ac:dyDescent="0.25">
      <c r="A35" s="13" t="s">
        <v>33</v>
      </c>
      <c r="C35" s="33"/>
      <c r="E35" s="33"/>
    </row>
    <row r="36" spans="1:8" x14ac:dyDescent="0.25">
      <c r="A36" s="14" t="s">
        <v>188</v>
      </c>
      <c r="B36" s="14" t="s">
        <v>29</v>
      </c>
      <c r="C36" s="15">
        <v>0.32</v>
      </c>
      <c r="D36" s="14">
        <v>75</v>
      </c>
      <c r="E36" s="33">
        <f>ROUND(C36*D36,2)</f>
        <v>24</v>
      </c>
      <c r="F36" s="16">
        <v>0</v>
      </c>
      <c r="G36" s="33">
        <f>ROUND(E36*F36,2)</f>
        <v>0</v>
      </c>
      <c r="H36" s="33">
        <f>ROUND(E36-G36,2)</f>
        <v>24</v>
      </c>
    </row>
    <row r="37" spans="1:8" x14ac:dyDescent="0.25">
      <c r="A37" s="14" t="s">
        <v>189</v>
      </c>
      <c r="B37" s="14" t="s">
        <v>190</v>
      </c>
      <c r="C37" s="15">
        <v>0.28999999999999998</v>
      </c>
      <c r="D37" s="14">
        <v>88.6</v>
      </c>
      <c r="E37" s="33">
        <f>ROUND(C37*D37,2)</f>
        <v>25.69</v>
      </c>
      <c r="F37" s="16">
        <v>0</v>
      </c>
      <c r="G37" s="33">
        <f>ROUND(E37*F37,2)</f>
        <v>0</v>
      </c>
      <c r="H37" s="33">
        <f>ROUND(E37-G37,2)</f>
        <v>25.69</v>
      </c>
    </row>
    <row r="38" spans="1:8" x14ac:dyDescent="0.25">
      <c r="A38" s="14" t="s">
        <v>191</v>
      </c>
      <c r="B38" s="14" t="s">
        <v>29</v>
      </c>
      <c r="C38" s="15">
        <v>0.32</v>
      </c>
      <c r="D38" s="14">
        <v>13.6</v>
      </c>
      <c r="E38" s="33">
        <f>ROUND(C38*D38,2)</f>
        <v>4.3499999999999996</v>
      </c>
      <c r="F38" s="16">
        <v>0</v>
      </c>
      <c r="G38" s="33">
        <f>ROUND(E38*F38,2)</f>
        <v>0</v>
      </c>
      <c r="H38" s="33">
        <f>ROUND(E38-G38,2)</f>
        <v>4.3499999999999996</v>
      </c>
    </row>
    <row r="39" spans="1:8" x14ac:dyDescent="0.25">
      <c r="A39" s="13" t="s">
        <v>117</v>
      </c>
      <c r="C39" s="33"/>
      <c r="E39" s="33"/>
    </row>
    <row r="40" spans="1:8" x14ac:dyDescent="0.25">
      <c r="A40" s="14" t="s">
        <v>192</v>
      </c>
      <c r="B40" s="14" t="s">
        <v>26</v>
      </c>
      <c r="C40" s="15">
        <v>1.75</v>
      </c>
      <c r="D40" s="14">
        <v>0.5</v>
      </c>
      <c r="E40" s="33">
        <f>ROUND(C40*D40,2)</f>
        <v>0.88</v>
      </c>
      <c r="F40" s="16">
        <v>0</v>
      </c>
      <c r="G40" s="33">
        <f>ROUND(E40*F40,2)</f>
        <v>0</v>
      </c>
      <c r="H40" s="33">
        <f>ROUND(E40-G40,2)</f>
        <v>0.88</v>
      </c>
    </row>
    <row r="41" spans="1:8" x14ac:dyDescent="0.25">
      <c r="A41" s="14" t="s">
        <v>193</v>
      </c>
      <c r="B41" s="14" t="s">
        <v>26</v>
      </c>
      <c r="C41" s="15">
        <v>2.4</v>
      </c>
      <c r="D41" s="14">
        <v>1.5</v>
      </c>
      <c r="E41" s="33">
        <f>ROUND(C41*D41,2)</f>
        <v>3.6</v>
      </c>
      <c r="F41" s="16">
        <v>0</v>
      </c>
      <c r="G41" s="33">
        <f>ROUND(E41*F41,2)</f>
        <v>0</v>
      </c>
      <c r="H41" s="33">
        <f>ROUND(E41-G41,2)</f>
        <v>3.6</v>
      </c>
    </row>
    <row r="42" spans="1:8" x14ac:dyDescent="0.25">
      <c r="A42" s="14" t="s">
        <v>194</v>
      </c>
      <c r="B42" s="14" t="s">
        <v>26</v>
      </c>
      <c r="C42" s="15">
        <v>5.16</v>
      </c>
      <c r="D42" s="14">
        <v>0.5</v>
      </c>
      <c r="E42" s="33">
        <f>ROUND(C42*D42,2)</f>
        <v>2.58</v>
      </c>
      <c r="F42" s="16">
        <v>0</v>
      </c>
      <c r="G42" s="33">
        <f>ROUND(E42*F42,2)</f>
        <v>0</v>
      </c>
      <c r="H42" s="33">
        <f>ROUND(E42-G42,2)</f>
        <v>2.58</v>
      </c>
    </row>
    <row r="43" spans="1:8" x14ac:dyDescent="0.25">
      <c r="A43" s="14" t="s">
        <v>195</v>
      </c>
      <c r="B43" s="14" t="s">
        <v>26</v>
      </c>
      <c r="C43" s="15">
        <v>2.86</v>
      </c>
      <c r="D43" s="14">
        <v>0.5</v>
      </c>
      <c r="E43" s="33">
        <f>ROUND(C43*D43,2)</f>
        <v>1.43</v>
      </c>
      <c r="F43" s="16">
        <v>0</v>
      </c>
      <c r="G43" s="33">
        <f>ROUND(E43*F43,2)</f>
        <v>0</v>
      </c>
      <c r="H43" s="33">
        <f>ROUND(E43-G43,2)</f>
        <v>1.43</v>
      </c>
    </row>
    <row r="44" spans="1:8" x14ac:dyDescent="0.25">
      <c r="A44" s="14" t="s">
        <v>118</v>
      </c>
      <c r="B44" s="14" t="s">
        <v>26</v>
      </c>
      <c r="C44" s="15">
        <v>3.3</v>
      </c>
      <c r="D44" s="14">
        <v>0.1</v>
      </c>
      <c r="E44" s="33">
        <f>ROUND(C44*D44,2)</f>
        <v>0.33</v>
      </c>
      <c r="F44" s="16">
        <v>0</v>
      </c>
      <c r="G44" s="33">
        <f>ROUND(E44*F44,2)</f>
        <v>0</v>
      </c>
      <c r="H44" s="33">
        <f>ROUND(E44-G44,2)</f>
        <v>0.33</v>
      </c>
    </row>
    <row r="45" spans="1:8" x14ac:dyDescent="0.25">
      <c r="A45" s="13" t="s">
        <v>61</v>
      </c>
      <c r="C45" s="33"/>
      <c r="E45" s="33"/>
    </row>
    <row r="46" spans="1:8" x14ac:dyDescent="0.25">
      <c r="A46" s="14" t="s">
        <v>196</v>
      </c>
      <c r="B46" s="14" t="s">
        <v>21</v>
      </c>
      <c r="C46" s="15">
        <v>7.5</v>
      </c>
      <c r="D46" s="14">
        <v>5</v>
      </c>
      <c r="E46" s="33">
        <f>ROUND(C46*D46,2)</f>
        <v>37.5</v>
      </c>
      <c r="F46" s="16">
        <v>0</v>
      </c>
      <c r="G46" s="33">
        <f>ROUND(E46*F46,2)</f>
        <v>0</v>
      </c>
      <c r="H46" s="33">
        <f>ROUND(E46-G46,2)</f>
        <v>37.5</v>
      </c>
    </row>
    <row r="47" spans="1:8" x14ac:dyDescent="0.25">
      <c r="A47" s="13" t="s">
        <v>136</v>
      </c>
      <c r="C47" s="33"/>
      <c r="E47" s="33"/>
    </row>
    <row r="48" spans="1:8" x14ac:dyDescent="0.25">
      <c r="A48" s="14" t="s">
        <v>197</v>
      </c>
      <c r="B48" s="14" t="s">
        <v>129</v>
      </c>
      <c r="C48" s="15">
        <v>0.35</v>
      </c>
      <c r="D48" s="14">
        <f>D7</f>
        <v>160</v>
      </c>
      <c r="E48" s="33">
        <f>ROUND(C48*D48,2)</f>
        <v>56</v>
      </c>
      <c r="F48" s="16">
        <v>0</v>
      </c>
      <c r="G48" s="33">
        <f>ROUND(E48*F48,2)</f>
        <v>0</v>
      </c>
      <c r="H48" s="33">
        <f>ROUND(E48-G48,2)</f>
        <v>56</v>
      </c>
    </row>
    <row r="49" spans="1:8" x14ac:dyDescent="0.25">
      <c r="A49" s="13" t="s">
        <v>198</v>
      </c>
      <c r="C49" s="33"/>
      <c r="E49" s="33"/>
    </row>
    <row r="50" spans="1:8" x14ac:dyDescent="0.25">
      <c r="A50" s="14" t="s">
        <v>199</v>
      </c>
      <c r="B50" s="14" t="s">
        <v>129</v>
      </c>
      <c r="C50" s="15">
        <v>0.4</v>
      </c>
      <c r="D50" s="14">
        <f>D7</f>
        <v>160</v>
      </c>
      <c r="E50" s="33">
        <f>ROUND(C50*D50,2)</f>
        <v>64</v>
      </c>
      <c r="F50" s="16">
        <v>0</v>
      </c>
      <c r="G50" s="33">
        <f>ROUND(E50*F50,2)</f>
        <v>0</v>
      </c>
      <c r="H50" s="33">
        <f>ROUND(E50-G50,2)</f>
        <v>64</v>
      </c>
    </row>
    <row r="51" spans="1:8" x14ac:dyDescent="0.25">
      <c r="A51" s="13" t="s">
        <v>99</v>
      </c>
      <c r="C51" s="33"/>
      <c r="E51" s="33"/>
    </row>
    <row r="52" spans="1:8" x14ac:dyDescent="0.25">
      <c r="A52" s="14" t="s">
        <v>200</v>
      </c>
      <c r="B52" s="14" t="s">
        <v>48</v>
      </c>
      <c r="C52" s="15">
        <v>4.5</v>
      </c>
      <c r="D52" s="14">
        <v>0.5</v>
      </c>
      <c r="E52" s="33">
        <f>ROUND(C52*D52,2)</f>
        <v>2.25</v>
      </c>
      <c r="F52" s="16">
        <v>0</v>
      </c>
      <c r="G52" s="33">
        <f>ROUND(E52*F52,2)</f>
        <v>0</v>
      </c>
      <c r="H52" s="33">
        <f>ROUND(E52-G52,2)</f>
        <v>2.25</v>
      </c>
    </row>
    <row r="53" spans="1:8" x14ac:dyDescent="0.25">
      <c r="A53" s="13" t="s">
        <v>119</v>
      </c>
      <c r="C53" s="33"/>
      <c r="E53" s="33"/>
    </row>
    <row r="54" spans="1:8" x14ac:dyDescent="0.25">
      <c r="A54" s="14" t="s">
        <v>201</v>
      </c>
      <c r="B54" s="14" t="s">
        <v>48</v>
      </c>
      <c r="C54" s="15">
        <v>8</v>
      </c>
      <c r="D54" s="14">
        <v>1</v>
      </c>
      <c r="E54" s="33">
        <f>ROUND(C54*D54,2)</f>
        <v>8</v>
      </c>
      <c r="F54" s="16">
        <v>0</v>
      </c>
      <c r="G54" s="33">
        <f>ROUND(E54*F54,2)</f>
        <v>0</v>
      </c>
      <c r="H54" s="33">
        <f>ROUND(E54-G54,2)</f>
        <v>8</v>
      </c>
    </row>
    <row r="55" spans="1:8" x14ac:dyDescent="0.25">
      <c r="A55" s="13" t="s">
        <v>121</v>
      </c>
      <c r="C55" s="33"/>
      <c r="E55" s="33"/>
    </row>
    <row r="56" spans="1:8" x14ac:dyDescent="0.25">
      <c r="A56" s="14" t="s">
        <v>122</v>
      </c>
      <c r="B56" s="14" t="s">
        <v>48</v>
      </c>
      <c r="C56" s="15">
        <v>10</v>
      </c>
      <c r="D56" s="14">
        <v>0.33300000000000002</v>
      </c>
      <c r="E56" s="33">
        <f>ROUND(C56*D56,2)</f>
        <v>3.33</v>
      </c>
      <c r="F56" s="16">
        <v>0</v>
      </c>
      <c r="G56" s="33">
        <f>ROUND(E56*F56,2)</f>
        <v>0</v>
      </c>
      <c r="H56" s="33">
        <f>ROUND(E56-G56,2)</f>
        <v>3.33</v>
      </c>
    </row>
    <row r="57" spans="1:8" x14ac:dyDescent="0.25">
      <c r="A57" s="13" t="s">
        <v>37</v>
      </c>
      <c r="C57" s="33"/>
      <c r="E57" s="33"/>
    </row>
    <row r="58" spans="1:8" x14ac:dyDescent="0.25">
      <c r="A58" s="14" t="s">
        <v>38</v>
      </c>
      <c r="B58" s="14" t="s">
        <v>39</v>
      </c>
      <c r="C58" s="15">
        <v>14.68</v>
      </c>
      <c r="D58" s="14">
        <v>0.52810000000000001</v>
      </c>
      <c r="E58" s="33">
        <f>ROUND(C58*D58,2)</f>
        <v>7.75</v>
      </c>
      <c r="F58" s="16">
        <v>0</v>
      </c>
      <c r="G58" s="33">
        <f>ROUND(E58*F58,2)</f>
        <v>0</v>
      </c>
      <c r="H58" s="33">
        <f>ROUND(E58-G58,2)</f>
        <v>7.75</v>
      </c>
    </row>
    <row r="59" spans="1:8" x14ac:dyDescent="0.25">
      <c r="A59" s="14" t="s">
        <v>139</v>
      </c>
      <c r="B59" s="14" t="s">
        <v>39</v>
      </c>
      <c r="C59" s="15">
        <v>14.68</v>
      </c>
      <c r="D59" s="14">
        <v>0.17599999999999999</v>
      </c>
      <c r="E59" s="33">
        <f>ROUND(C59*D59,2)</f>
        <v>2.58</v>
      </c>
      <c r="F59" s="16">
        <v>0</v>
      </c>
      <c r="G59" s="33">
        <f>ROUND(E59*F59,2)</f>
        <v>0</v>
      </c>
      <c r="H59" s="33">
        <f>ROUND(E59-G59,2)</f>
        <v>2.58</v>
      </c>
    </row>
    <row r="60" spans="1:8" x14ac:dyDescent="0.25">
      <c r="A60" s="13" t="s">
        <v>40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1.125</v>
      </c>
      <c r="E61" s="33">
        <f>ROUND(C61*D61,2)</f>
        <v>10.19</v>
      </c>
      <c r="F61" s="16">
        <v>0</v>
      </c>
      <c r="G61" s="33">
        <f>ROUND(E61*F61,2)</f>
        <v>0</v>
      </c>
      <c r="H61" s="33">
        <f>ROUND(E61-G61,2)</f>
        <v>10.19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3.7499999999999999E-2</v>
      </c>
      <c r="E62" s="33">
        <f>ROUND(C62*D62,2)</f>
        <v>0.34</v>
      </c>
      <c r="F62" s="16">
        <v>0</v>
      </c>
      <c r="G62" s="33">
        <f>ROUND(E62*F62,2)</f>
        <v>0</v>
      </c>
      <c r="H62" s="33">
        <f>ROUND(E62-G62,2)</f>
        <v>0.34</v>
      </c>
    </row>
    <row r="63" spans="1:8" x14ac:dyDescent="0.25">
      <c r="A63" s="13" t="s">
        <v>43</v>
      </c>
      <c r="C63" s="33"/>
      <c r="E63" s="33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0.25</v>
      </c>
      <c r="E64" s="33">
        <f>ROUND(C64*D64,2)</f>
        <v>2.27</v>
      </c>
      <c r="F64" s="16">
        <v>0</v>
      </c>
      <c r="G64" s="33">
        <f>ROUND(E64*F64,2)</f>
        <v>0</v>
      </c>
      <c r="H64" s="33">
        <f>ROUND(E64-G64,2)</f>
        <v>2.27</v>
      </c>
    </row>
    <row r="65" spans="1:8" x14ac:dyDescent="0.25">
      <c r="A65" s="14" t="s">
        <v>42</v>
      </c>
      <c r="B65" s="14" t="s">
        <v>39</v>
      </c>
      <c r="C65" s="15">
        <v>9.06</v>
      </c>
      <c r="D65" s="14">
        <v>7.8600000000000003E-2</v>
      </c>
      <c r="E65" s="33">
        <f>ROUND(C65*D65,2)</f>
        <v>0.71</v>
      </c>
      <c r="F65" s="16">
        <v>0</v>
      </c>
      <c r="G65" s="33">
        <f>ROUND(E65*F65,2)</f>
        <v>0</v>
      </c>
      <c r="H65" s="33">
        <f>ROUND(E65-G65,2)</f>
        <v>0.71</v>
      </c>
    </row>
    <row r="66" spans="1:8" x14ac:dyDescent="0.25">
      <c r="A66" s="13" t="s">
        <v>100</v>
      </c>
      <c r="C66" s="33"/>
      <c r="E66" s="33"/>
    </row>
    <row r="67" spans="1:8" x14ac:dyDescent="0.25">
      <c r="A67" s="14" t="s">
        <v>41</v>
      </c>
      <c r="B67" s="14" t="s">
        <v>39</v>
      </c>
      <c r="C67" s="15">
        <v>9.06</v>
      </c>
      <c r="D67" s="14">
        <v>0.7</v>
      </c>
      <c r="E67" s="33">
        <f>ROUND(C67*D67,2)</f>
        <v>6.34</v>
      </c>
      <c r="F67" s="16">
        <v>0</v>
      </c>
      <c r="G67" s="33">
        <f>ROUND(E67*F67,2)</f>
        <v>0</v>
      </c>
      <c r="H67" s="33">
        <f>ROUND(E67-G67,2)</f>
        <v>6.34</v>
      </c>
    </row>
    <row r="68" spans="1:8" x14ac:dyDescent="0.25">
      <c r="A68" s="14" t="s">
        <v>44</v>
      </c>
      <c r="B68" s="14" t="s">
        <v>39</v>
      </c>
      <c r="C68" s="15">
        <v>14.7</v>
      </c>
      <c r="D68" s="14">
        <v>0.53900000000000003</v>
      </c>
      <c r="E68" s="33">
        <f>ROUND(C68*D68,2)</f>
        <v>7.92</v>
      </c>
      <c r="F68" s="16">
        <v>0</v>
      </c>
      <c r="G68" s="33">
        <f>ROUND(E68*F68,2)</f>
        <v>0</v>
      </c>
      <c r="H68" s="33">
        <f>ROUND(E68-G68,2)</f>
        <v>7.92</v>
      </c>
    </row>
    <row r="69" spans="1:8" x14ac:dyDescent="0.25">
      <c r="A69" s="13" t="s">
        <v>45</v>
      </c>
      <c r="C69" s="33"/>
      <c r="E69" s="33"/>
    </row>
    <row r="70" spans="1:8" x14ac:dyDescent="0.25">
      <c r="A70" s="14" t="s">
        <v>38</v>
      </c>
      <c r="B70" s="14" t="s">
        <v>19</v>
      </c>
      <c r="C70" s="15">
        <v>1.53</v>
      </c>
      <c r="D70" s="14">
        <v>5.8181000000000003</v>
      </c>
      <c r="E70" s="33">
        <f>ROUND(C70*D70,2)</f>
        <v>8.9</v>
      </c>
      <c r="F70" s="16">
        <v>0</v>
      </c>
      <c r="G70" s="33">
        <f>ROUND(E70*F70,2)</f>
        <v>0</v>
      </c>
      <c r="H70" s="33">
        <f>ROUND(E70-G70,2)</f>
        <v>8.9</v>
      </c>
    </row>
    <row r="71" spans="1:8" x14ac:dyDescent="0.25">
      <c r="A71" s="14" t="s">
        <v>139</v>
      </c>
      <c r="B71" s="14" t="s">
        <v>19</v>
      </c>
      <c r="C71" s="15">
        <v>1.53</v>
      </c>
      <c r="D71" s="14">
        <v>2.9445000000000001</v>
      </c>
      <c r="E71" s="33">
        <f>ROUND(C71*D71,2)</f>
        <v>4.51</v>
      </c>
      <c r="F71" s="16">
        <v>0</v>
      </c>
      <c r="G71" s="33">
        <f>ROUND(E71*F71,2)</f>
        <v>0</v>
      </c>
      <c r="H71" s="33">
        <f>ROUND(E71-G71,2)</f>
        <v>4.51</v>
      </c>
    </row>
    <row r="72" spans="1:8" x14ac:dyDescent="0.25">
      <c r="A72" s="14" t="s">
        <v>202</v>
      </c>
      <c r="B72" s="14" t="s">
        <v>19</v>
      </c>
      <c r="C72" s="15">
        <v>1.53</v>
      </c>
      <c r="D72" s="14">
        <v>18.736499999999999</v>
      </c>
      <c r="E72" s="33">
        <f>ROUND(C72*D72,2)</f>
        <v>28.67</v>
      </c>
      <c r="F72" s="16">
        <v>0</v>
      </c>
      <c r="G72" s="33">
        <f>ROUND(E72*F72,2)</f>
        <v>0</v>
      </c>
      <c r="H72" s="33">
        <f>ROUND(E72-G72,2)</f>
        <v>28.67</v>
      </c>
    </row>
    <row r="73" spans="1:8" x14ac:dyDescent="0.25">
      <c r="A73" s="13" t="s">
        <v>47</v>
      </c>
      <c r="C73" s="33"/>
      <c r="E73" s="33"/>
    </row>
    <row r="74" spans="1:8" x14ac:dyDescent="0.25">
      <c r="A74" s="14" t="s">
        <v>42</v>
      </c>
      <c r="B74" s="14" t="s">
        <v>48</v>
      </c>
      <c r="C74" s="15">
        <v>8.58</v>
      </c>
      <c r="D74" s="14">
        <v>1</v>
      </c>
      <c r="E74" s="33">
        <f>ROUND(C74*D74,2)</f>
        <v>8.58</v>
      </c>
      <c r="F74" s="16">
        <v>0</v>
      </c>
      <c r="G74" s="33">
        <f>ROUND(E74*F74,2)</f>
        <v>0</v>
      </c>
      <c r="H74" s="33">
        <f t="shared" ref="H74:H80" si="3">ROUND(E74-G74,2)</f>
        <v>8.58</v>
      </c>
    </row>
    <row r="75" spans="1:8" x14ac:dyDescent="0.25">
      <c r="A75" s="14" t="s">
        <v>38</v>
      </c>
      <c r="B75" s="14" t="s">
        <v>48</v>
      </c>
      <c r="C75" s="15">
        <v>3.59</v>
      </c>
      <c r="D75" s="14">
        <v>1</v>
      </c>
      <c r="E75" s="33">
        <f>ROUND(C75*D75,2)</f>
        <v>3.59</v>
      </c>
      <c r="F75" s="16">
        <v>0</v>
      </c>
      <c r="G75" s="33">
        <f>ROUND(E75*F75,2)</f>
        <v>0</v>
      </c>
      <c r="H75" s="33">
        <f t="shared" si="3"/>
        <v>3.59</v>
      </c>
    </row>
    <row r="76" spans="1:8" x14ac:dyDescent="0.25">
      <c r="A76" s="14" t="s">
        <v>139</v>
      </c>
      <c r="B76" s="14" t="s">
        <v>48</v>
      </c>
      <c r="C76" s="15">
        <v>7.24</v>
      </c>
      <c r="D76" s="14">
        <v>1</v>
      </c>
      <c r="E76" s="33">
        <f>ROUND(C76*D76,2)</f>
        <v>7.24</v>
      </c>
      <c r="F76" s="16">
        <v>0</v>
      </c>
      <c r="G76" s="33">
        <f>ROUND(E76*F76,2)</f>
        <v>0</v>
      </c>
      <c r="H76" s="33">
        <f t="shared" si="3"/>
        <v>7.24</v>
      </c>
    </row>
    <row r="77" spans="1:8" x14ac:dyDescent="0.25">
      <c r="A77" s="14" t="s">
        <v>202</v>
      </c>
      <c r="B77" s="14" t="s">
        <v>48</v>
      </c>
      <c r="C77" s="15">
        <v>13.96</v>
      </c>
      <c r="D77" s="14">
        <v>1</v>
      </c>
      <c r="E77" s="33">
        <f>ROUND(C77*D77,2)</f>
        <v>13.96</v>
      </c>
      <c r="F77" s="16">
        <v>0</v>
      </c>
      <c r="G77" s="33">
        <f>ROUND(E77*F77,2)</f>
        <v>0</v>
      </c>
      <c r="H77" s="33">
        <f t="shared" si="3"/>
        <v>13.96</v>
      </c>
    </row>
    <row r="78" spans="1:8" x14ac:dyDescent="0.25">
      <c r="A78" s="9" t="s">
        <v>49</v>
      </c>
      <c r="B78" s="9" t="s">
        <v>48</v>
      </c>
      <c r="C78" s="10">
        <v>10.24</v>
      </c>
      <c r="D78" s="9">
        <v>1</v>
      </c>
      <c r="E78" s="29">
        <f>ROUND(C78*D78,2)</f>
        <v>10.24</v>
      </c>
      <c r="F78" s="11">
        <v>0</v>
      </c>
      <c r="G78" s="29">
        <f>ROUND(E78*F78,2)</f>
        <v>0</v>
      </c>
      <c r="H78" s="29">
        <f t="shared" si="3"/>
        <v>10.24</v>
      </c>
    </row>
    <row r="79" spans="1:8" x14ac:dyDescent="0.25">
      <c r="A79" s="7" t="s">
        <v>50</v>
      </c>
      <c r="C79" s="33"/>
      <c r="E79" s="33">
        <f>SUM(E12:E78)</f>
        <v>715.68000000000029</v>
      </c>
      <c r="G79" s="12">
        <f>SUM(G12:G78)</f>
        <v>0</v>
      </c>
      <c r="H79" s="12">
        <f t="shared" si="3"/>
        <v>715.68</v>
      </c>
    </row>
    <row r="80" spans="1:8" x14ac:dyDescent="0.25">
      <c r="A80" s="7" t="s">
        <v>51</v>
      </c>
      <c r="C80" s="33"/>
      <c r="E80" s="33">
        <f>+E8-E79</f>
        <v>100.31999999999971</v>
      </c>
      <c r="G80" s="12">
        <f>+G8-G79</f>
        <v>0</v>
      </c>
      <c r="H80" s="12">
        <f t="shared" si="3"/>
        <v>100.32</v>
      </c>
    </row>
    <row r="81" spans="1:8" x14ac:dyDescent="0.25">
      <c r="A81" t="s">
        <v>12</v>
      </c>
      <c r="C81" s="33"/>
      <c r="E81" s="33"/>
    </row>
    <row r="82" spans="1:8" x14ac:dyDescent="0.25">
      <c r="A82" s="7" t="s">
        <v>52</v>
      </c>
      <c r="C82" s="33"/>
      <c r="E82" s="33"/>
    </row>
    <row r="83" spans="1:8" x14ac:dyDescent="0.25">
      <c r="A83" s="14" t="s">
        <v>42</v>
      </c>
      <c r="B83" s="14" t="s">
        <v>48</v>
      </c>
      <c r="C83" s="15">
        <v>18.29</v>
      </c>
      <c r="D83" s="14">
        <v>1</v>
      </c>
      <c r="E83" s="33">
        <f>ROUND(C83*D83,2)</f>
        <v>18.29</v>
      </c>
      <c r="F83" s="16">
        <v>0</v>
      </c>
      <c r="G83" s="33">
        <f>ROUND(E83*F83,2)</f>
        <v>0</v>
      </c>
      <c r="H83" s="33">
        <f t="shared" ref="H83:H89" si="4">ROUND(E83-G83,2)</f>
        <v>18.29</v>
      </c>
    </row>
    <row r="84" spans="1:8" x14ac:dyDescent="0.25">
      <c r="A84" s="14" t="s">
        <v>38</v>
      </c>
      <c r="B84" s="14" t="s">
        <v>48</v>
      </c>
      <c r="C84" s="15">
        <v>21.98</v>
      </c>
      <c r="D84" s="14">
        <v>1</v>
      </c>
      <c r="E84" s="33">
        <f>ROUND(C84*D84,2)</f>
        <v>21.98</v>
      </c>
      <c r="F84" s="16">
        <v>0</v>
      </c>
      <c r="G84" s="33">
        <f>ROUND(E84*F84,2)</f>
        <v>0</v>
      </c>
      <c r="H84" s="33">
        <f t="shared" si="4"/>
        <v>21.98</v>
      </c>
    </row>
    <row r="85" spans="1:8" x14ac:dyDescent="0.25">
      <c r="A85" s="14" t="s">
        <v>139</v>
      </c>
      <c r="B85" s="14" t="s">
        <v>48</v>
      </c>
      <c r="C85" s="15">
        <v>27.72</v>
      </c>
      <c r="D85" s="14">
        <v>1</v>
      </c>
      <c r="E85" s="33">
        <f>ROUND(C85*D85,2)</f>
        <v>27.72</v>
      </c>
      <c r="F85" s="16">
        <v>0</v>
      </c>
      <c r="G85" s="33">
        <f>ROUND(E85*F85,2)</f>
        <v>0</v>
      </c>
      <c r="H85" s="33">
        <f t="shared" si="4"/>
        <v>27.72</v>
      </c>
    </row>
    <row r="86" spans="1:8" x14ac:dyDescent="0.25">
      <c r="A86" s="9" t="s">
        <v>202</v>
      </c>
      <c r="B86" s="9" t="s">
        <v>48</v>
      </c>
      <c r="C86" s="10">
        <v>64.48</v>
      </c>
      <c r="D86" s="9">
        <v>1</v>
      </c>
      <c r="E86" s="29">
        <f>ROUND(C86*D86,2)</f>
        <v>64.48</v>
      </c>
      <c r="F86" s="11">
        <v>0</v>
      </c>
      <c r="G86" s="29">
        <f>ROUND(E86*F86,2)</f>
        <v>0</v>
      </c>
      <c r="H86" s="29">
        <f t="shared" si="4"/>
        <v>64.48</v>
      </c>
    </row>
    <row r="87" spans="1:8" x14ac:dyDescent="0.25">
      <c r="A87" s="7" t="s">
        <v>53</v>
      </c>
      <c r="C87" s="33"/>
      <c r="E87" s="33">
        <f>SUM(E83:E86)</f>
        <v>132.47</v>
      </c>
      <c r="G87" s="12">
        <f>SUM(G83:G86)</f>
        <v>0</v>
      </c>
      <c r="H87" s="12">
        <f t="shared" si="4"/>
        <v>132.47</v>
      </c>
    </row>
    <row r="88" spans="1:8" x14ac:dyDescent="0.25">
      <c r="A88" s="7" t="s">
        <v>54</v>
      </c>
      <c r="C88" s="33"/>
      <c r="E88" s="33">
        <f>+E79+E87</f>
        <v>848.15000000000032</v>
      </c>
      <c r="G88" s="12">
        <f>+G79+G87</f>
        <v>0</v>
      </c>
      <c r="H88" s="12">
        <f t="shared" si="4"/>
        <v>848.15</v>
      </c>
    </row>
    <row r="89" spans="1:8" x14ac:dyDescent="0.25">
      <c r="A89" s="7" t="s">
        <v>55</v>
      </c>
      <c r="C89" s="33"/>
      <c r="E89" s="33">
        <f>+E8-E88</f>
        <v>-32.150000000000318</v>
      </c>
      <c r="G89" s="12">
        <f>+G8-G88</f>
        <v>0</v>
      </c>
      <c r="H89" s="12">
        <f t="shared" si="4"/>
        <v>-32.15</v>
      </c>
    </row>
    <row r="90" spans="1:8" x14ac:dyDescent="0.25">
      <c r="A90" t="s">
        <v>123</v>
      </c>
      <c r="C90" s="33"/>
      <c r="E90" s="33"/>
    </row>
    <row r="91" spans="1:8" x14ac:dyDescent="0.25">
      <c r="A91" t="s">
        <v>372</v>
      </c>
      <c r="C91" s="33"/>
      <c r="E91" s="33"/>
    </row>
    <row r="92" spans="1:8" x14ac:dyDescent="0.25">
      <c r="C92" s="33"/>
      <c r="E92" s="33"/>
    </row>
    <row r="93" spans="1:8" x14ac:dyDescent="0.25">
      <c r="A93" s="7" t="s">
        <v>124</v>
      </c>
      <c r="C93" s="33"/>
      <c r="E93" s="33"/>
    </row>
    <row r="94" spans="1:8" x14ac:dyDescent="0.25">
      <c r="A94" s="7" t="s">
        <v>125</v>
      </c>
      <c r="C94" s="33"/>
      <c r="E94" s="33"/>
    </row>
    <row r="99" spans="1:5" x14ac:dyDescent="0.25">
      <c r="A99" s="7" t="s">
        <v>50</v>
      </c>
      <c r="E99" s="37">
        <f>VLOOKUP(A99,$A$1:$H$98,5,FALSE)</f>
        <v>715.68000000000029</v>
      </c>
    </row>
    <row r="100" spans="1:5" x14ac:dyDescent="0.25">
      <c r="A100" s="7" t="s">
        <v>333</v>
      </c>
      <c r="E100" s="37">
        <f>VLOOKUP(A100,$A$1:$H$98,5,FALSE)</f>
        <v>132.47</v>
      </c>
    </row>
    <row r="101" spans="1:5" x14ac:dyDescent="0.25">
      <c r="A101" s="7" t="s">
        <v>334</v>
      </c>
      <c r="E101" s="37">
        <f t="shared" ref="E101:E102" si="5">VLOOKUP(A101,$A$1:$H$98,5,FALSE)</f>
        <v>848.15000000000032</v>
      </c>
    </row>
    <row r="102" spans="1:5" x14ac:dyDescent="0.25">
      <c r="A102" s="7" t="s">
        <v>55</v>
      </c>
      <c r="E102" s="37">
        <f t="shared" si="5"/>
        <v>-32.150000000000318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-32.150000000000318</v>
      </c>
      <c r="E105" s="37">
        <f>E102</f>
        <v>-32.150000000000318</v>
      </c>
    </row>
    <row r="106" spans="1:5" x14ac:dyDescent="0.25">
      <c r="A106">
        <f>A107-Calculator!$B$15</f>
        <v>985</v>
      </c>
      <c r="B106">
        <f t="dataTable" ref="B106:B112" dt2D="0" dtr="0" r1="D7" ca="1"/>
        <v>3556.6000000000004</v>
      </c>
      <c r="D106">
        <f>D107-Calculator!$B$27</f>
        <v>45</v>
      </c>
      <c r="E106">
        <f t="dataTable" ref="E106:E112" dt2D="0" dtr="0" r1="D7"/>
        <v>-532.40000000000032</v>
      </c>
    </row>
    <row r="107" spans="1:5" x14ac:dyDescent="0.25">
      <c r="A107">
        <f>A108-Calculator!$B$15</f>
        <v>990</v>
      </c>
      <c r="B107">
        <v>3578.3500000000004</v>
      </c>
      <c r="D107">
        <f>D108-Calculator!$B$27</f>
        <v>50</v>
      </c>
      <c r="E107">
        <v>-510.65000000000032</v>
      </c>
    </row>
    <row r="108" spans="1:5" x14ac:dyDescent="0.25">
      <c r="A108">
        <f>A109-Calculator!$B$15</f>
        <v>995</v>
      </c>
      <c r="B108">
        <v>3600.1000000000004</v>
      </c>
      <c r="D108">
        <f>D109-Calculator!$B$27</f>
        <v>55</v>
      </c>
      <c r="E108">
        <v>-488.90000000000032</v>
      </c>
    </row>
    <row r="109" spans="1:5" x14ac:dyDescent="0.25">
      <c r="A109">
        <f>Calculator!B10</f>
        <v>1000</v>
      </c>
      <c r="B109">
        <v>3621.8500000000004</v>
      </c>
      <c r="D109">
        <f>Calculator!B22</f>
        <v>60</v>
      </c>
      <c r="E109">
        <v>-467.15000000000032</v>
      </c>
    </row>
    <row r="110" spans="1:5" x14ac:dyDescent="0.25">
      <c r="A110">
        <f>A109+Calculator!$B$15</f>
        <v>1005</v>
      </c>
      <c r="B110">
        <v>3643.6000000000004</v>
      </c>
      <c r="D110">
        <f>D109+Calculator!$B$27</f>
        <v>65</v>
      </c>
      <c r="E110">
        <v>-445.40000000000032</v>
      </c>
    </row>
    <row r="111" spans="1:5" x14ac:dyDescent="0.25">
      <c r="A111">
        <f>A110+Calculator!$B$15</f>
        <v>1010</v>
      </c>
      <c r="B111">
        <v>3665.3500000000004</v>
      </c>
      <c r="D111">
        <f>D110+Calculator!$B$27</f>
        <v>70</v>
      </c>
      <c r="E111">
        <v>-423.65000000000032</v>
      </c>
    </row>
    <row r="112" spans="1:5" x14ac:dyDescent="0.25">
      <c r="A112">
        <f>A111+Calculator!$B$15</f>
        <v>1015</v>
      </c>
      <c r="B112">
        <v>3687.1000000000004</v>
      </c>
      <c r="D112">
        <f>D111+Calculator!$B$27</f>
        <v>75</v>
      </c>
      <c r="E112">
        <v>-401.90000000000032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0BB4-7141-4382-BE6D-B65E37DF7AD1}">
  <dimension ref="A1:H112"/>
  <sheetViews>
    <sheetView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171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160</v>
      </c>
      <c r="E7" s="29">
        <f>ROUND(C7*D7,2)</f>
        <v>816</v>
      </c>
      <c r="F7" s="11">
        <v>0</v>
      </c>
      <c r="G7" s="29">
        <f>ROUND(E7*F7,2)</f>
        <v>0</v>
      </c>
      <c r="H7" s="29">
        <f>ROUND(E7-G7,2)</f>
        <v>816</v>
      </c>
    </row>
    <row r="8" spans="1:8" x14ac:dyDescent="0.25">
      <c r="A8" s="7" t="s">
        <v>11</v>
      </c>
      <c r="C8" s="33"/>
      <c r="E8" s="33">
        <f>SUM(E7:E7)</f>
        <v>816</v>
      </c>
      <c r="G8" s="12">
        <f>SUM(G7:G7)</f>
        <v>0</v>
      </c>
      <c r="H8" s="12">
        <f>ROUND(E8-G8,2)</f>
        <v>816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5.5</v>
      </c>
      <c r="E12" s="33">
        <f>ROUND(C12*D12,2)</f>
        <v>38.5</v>
      </c>
      <c r="F12" s="16">
        <v>0</v>
      </c>
      <c r="G12" s="33">
        <f>ROUND(E12*F12,2)</f>
        <v>0</v>
      </c>
      <c r="H12" s="33">
        <f>ROUND(E12-G12,2)</f>
        <v>38.5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1.5</v>
      </c>
      <c r="E13" s="33">
        <f>ROUND(C13*D13,2)</f>
        <v>8.25</v>
      </c>
      <c r="F13" s="16">
        <v>0</v>
      </c>
      <c r="G13" s="33">
        <f>ROUND(E13*F13,2)</f>
        <v>0</v>
      </c>
      <c r="H13" s="33">
        <f>ROUND(E13-G13,2)</f>
        <v>8.25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178</v>
      </c>
      <c r="B15" s="14" t="s">
        <v>21</v>
      </c>
      <c r="C15" s="15">
        <v>18.66</v>
      </c>
      <c r="D15" s="14">
        <v>0.5</v>
      </c>
      <c r="E15" s="33">
        <f>ROUND(C15*D15,2)</f>
        <v>9.33</v>
      </c>
      <c r="F15" s="16">
        <v>0</v>
      </c>
      <c r="G15" s="33">
        <f>ROUND(E15*F15,2)</f>
        <v>0</v>
      </c>
      <c r="H15" s="33">
        <f>ROUND(E15-G15,2)</f>
        <v>9.33</v>
      </c>
    </row>
    <row r="16" spans="1:8" x14ac:dyDescent="0.25">
      <c r="A16" s="14" t="s">
        <v>165</v>
      </c>
      <c r="B16" s="14" t="s">
        <v>21</v>
      </c>
      <c r="C16" s="15">
        <v>20.99</v>
      </c>
      <c r="D16" s="14">
        <v>0.5</v>
      </c>
      <c r="E16" s="33">
        <f>ROUND(C16*D16,2)</f>
        <v>10.5</v>
      </c>
      <c r="F16" s="16">
        <v>0</v>
      </c>
      <c r="G16" s="33">
        <f>ROUND(E16*F16,2)</f>
        <v>0</v>
      </c>
      <c r="H16" s="33">
        <f>ROUND(E16-G16,2)</f>
        <v>10.5</v>
      </c>
    </row>
    <row r="17" spans="1:8" x14ac:dyDescent="0.25">
      <c r="A17" s="14" t="s">
        <v>179</v>
      </c>
      <c r="B17" s="14" t="s">
        <v>21</v>
      </c>
      <c r="C17" s="15">
        <v>19.739999999999998</v>
      </c>
      <c r="D17" s="14">
        <v>4</v>
      </c>
      <c r="E17" s="33">
        <f>ROUND(C17*D17,2)</f>
        <v>78.959999999999994</v>
      </c>
      <c r="F17" s="16">
        <v>0</v>
      </c>
      <c r="G17" s="33">
        <f>ROUND(E17*F17,2)</f>
        <v>0</v>
      </c>
      <c r="H17" s="33">
        <f>ROUND(E17-G17,2)</f>
        <v>78.959999999999994</v>
      </c>
    </row>
    <row r="18" spans="1:8" x14ac:dyDescent="0.25">
      <c r="A18" s="14" t="s">
        <v>180</v>
      </c>
      <c r="B18" s="14" t="s">
        <v>26</v>
      </c>
      <c r="C18" s="15">
        <v>11.06</v>
      </c>
      <c r="D18" s="14">
        <v>0.75</v>
      </c>
      <c r="E18" s="33">
        <f>ROUND(C18*D18,2)</f>
        <v>8.3000000000000007</v>
      </c>
      <c r="F18" s="16">
        <v>0</v>
      </c>
      <c r="G18" s="33">
        <f>ROUND(E18*F18,2)</f>
        <v>0</v>
      </c>
      <c r="H18" s="33">
        <f>ROUND(E18-G18,2)</f>
        <v>8.3000000000000007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384</v>
      </c>
      <c r="B20" s="14" t="s">
        <v>18</v>
      </c>
      <c r="C20" s="15">
        <v>8.8800000000000008</v>
      </c>
      <c r="D20" s="14">
        <v>4.7</v>
      </c>
      <c r="E20" s="33">
        <f>ROUND(C20*D20,2)</f>
        <v>41.74</v>
      </c>
      <c r="F20" s="16">
        <v>0</v>
      </c>
      <c r="G20" s="33">
        <f>ROUND(E20*F20,2)</f>
        <v>0</v>
      </c>
      <c r="H20" s="33">
        <f>ROUND(E20-G20,2)</f>
        <v>41.74</v>
      </c>
    </row>
    <row r="21" spans="1:8" x14ac:dyDescent="0.25">
      <c r="A21" s="14" t="s">
        <v>385</v>
      </c>
      <c r="B21" s="14" t="s">
        <v>18</v>
      </c>
      <c r="C21" s="15">
        <v>0.76</v>
      </c>
      <c r="D21" s="14">
        <v>10</v>
      </c>
      <c r="E21" s="33">
        <f>ROUND(C21*D21,2)</f>
        <v>7.6</v>
      </c>
      <c r="F21" s="16">
        <v>0</v>
      </c>
      <c r="G21" s="33">
        <f>ROUND(E21*F21,2)</f>
        <v>0</v>
      </c>
      <c r="H21" s="33">
        <f>ROUND(E21-G21,2)</f>
        <v>7.6</v>
      </c>
    </row>
    <row r="22" spans="1:8" x14ac:dyDescent="0.25">
      <c r="A22" s="13" t="s">
        <v>24</v>
      </c>
      <c r="C22" s="33"/>
      <c r="E22" s="33"/>
    </row>
    <row r="23" spans="1:8" x14ac:dyDescent="0.25">
      <c r="A23" s="14" t="s">
        <v>25</v>
      </c>
      <c r="B23" s="14" t="s">
        <v>18</v>
      </c>
      <c r="C23" s="15">
        <v>0.13</v>
      </c>
      <c r="D23" s="14">
        <v>80</v>
      </c>
      <c r="E23" s="33">
        <f t="shared" ref="E23:E30" si="0">ROUND(C23*D23,2)</f>
        <v>10.4</v>
      </c>
      <c r="F23" s="16">
        <v>0</v>
      </c>
      <c r="G23" s="33">
        <f t="shared" ref="G23:G30" si="1">ROUND(E23*F23,2)</f>
        <v>0</v>
      </c>
      <c r="H23" s="33">
        <f t="shared" ref="H23:H30" si="2">ROUND(E23-G23,2)</f>
        <v>10.4</v>
      </c>
    </row>
    <row r="24" spans="1:8" x14ac:dyDescent="0.25">
      <c r="A24" s="14" t="s">
        <v>144</v>
      </c>
      <c r="B24" s="14" t="s">
        <v>26</v>
      </c>
      <c r="C24" s="15">
        <v>2.25</v>
      </c>
      <c r="D24" s="14">
        <v>2</v>
      </c>
      <c r="E24" s="33">
        <f t="shared" si="0"/>
        <v>4.5</v>
      </c>
      <c r="F24" s="16">
        <v>0</v>
      </c>
      <c r="G24" s="33">
        <f t="shared" si="1"/>
        <v>0</v>
      </c>
      <c r="H24" s="33">
        <f t="shared" si="2"/>
        <v>4.5</v>
      </c>
    </row>
    <row r="25" spans="1:8" x14ac:dyDescent="0.25">
      <c r="A25" s="14" t="s">
        <v>181</v>
      </c>
      <c r="B25" s="14" t="s">
        <v>26</v>
      </c>
      <c r="C25" s="15">
        <v>18.170000000000002</v>
      </c>
      <c r="D25" s="14">
        <v>1</v>
      </c>
      <c r="E25" s="33">
        <f t="shared" si="0"/>
        <v>18.170000000000002</v>
      </c>
      <c r="F25" s="16">
        <v>0</v>
      </c>
      <c r="G25" s="33">
        <f t="shared" si="1"/>
        <v>0</v>
      </c>
      <c r="H25" s="33">
        <f t="shared" si="2"/>
        <v>18.170000000000002</v>
      </c>
    </row>
    <row r="26" spans="1:8" x14ac:dyDescent="0.25">
      <c r="A26" s="14" t="s">
        <v>182</v>
      </c>
      <c r="B26" s="14" t="s">
        <v>18</v>
      </c>
      <c r="C26" s="15">
        <v>6.04</v>
      </c>
      <c r="D26" s="14">
        <v>2</v>
      </c>
      <c r="E26" s="33">
        <f t="shared" si="0"/>
        <v>12.08</v>
      </c>
      <c r="F26" s="16">
        <v>0</v>
      </c>
      <c r="G26" s="33">
        <f t="shared" si="1"/>
        <v>0</v>
      </c>
      <c r="H26" s="33">
        <f t="shared" si="2"/>
        <v>12.08</v>
      </c>
    </row>
    <row r="27" spans="1:8" x14ac:dyDescent="0.25">
      <c r="A27" s="14" t="s">
        <v>183</v>
      </c>
      <c r="B27" s="14" t="s">
        <v>18</v>
      </c>
      <c r="C27" s="15">
        <v>43.56</v>
      </c>
      <c r="D27" s="14">
        <v>0.5</v>
      </c>
      <c r="E27" s="33">
        <f t="shared" si="0"/>
        <v>21.78</v>
      </c>
      <c r="F27" s="16">
        <v>0</v>
      </c>
      <c r="G27" s="33">
        <f t="shared" si="1"/>
        <v>0</v>
      </c>
      <c r="H27" s="33">
        <f t="shared" si="2"/>
        <v>21.78</v>
      </c>
    </row>
    <row r="28" spans="1:8" x14ac:dyDescent="0.25">
      <c r="A28" s="14" t="s">
        <v>184</v>
      </c>
      <c r="B28" s="14" t="s">
        <v>26</v>
      </c>
      <c r="C28" s="15">
        <v>14.57</v>
      </c>
      <c r="D28" s="14">
        <v>2.69</v>
      </c>
      <c r="E28" s="33">
        <f t="shared" si="0"/>
        <v>39.19</v>
      </c>
      <c r="F28" s="16">
        <v>0</v>
      </c>
      <c r="G28" s="33">
        <f t="shared" si="1"/>
        <v>0</v>
      </c>
      <c r="H28" s="33">
        <f t="shared" si="2"/>
        <v>39.19</v>
      </c>
    </row>
    <row r="29" spans="1:8" x14ac:dyDescent="0.25">
      <c r="A29" s="14" t="s">
        <v>185</v>
      </c>
      <c r="B29" s="14" t="s">
        <v>18</v>
      </c>
      <c r="C29" s="15">
        <v>21.99</v>
      </c>
      <c r="D29" s="14">
        <v>0.75</v>
      </c>
      <c r="E29" s="33">
        <f t="shared" si="0"/>
        <v>16.489999999999998</v>
      </c>
      <c r="F29" s="16">
        <v>0</v>
      </c>
      <c r="G29" s="33">
        <f t="shared" si="1"/>
        <v>0</v>
      </c>
      <c r="H29" s="33">
        <f t="shared" si="2"/>
        <v>16.489999999999998</v>
      </c>
    </row>
    <row r="30" spans="1:8" x14ac:dyDescent="0.25">
      <c r="A30" s="14" t="s">
        <v>186</v>
      </c>
      <c r="B30" s="14" t="s">
        <v>18</v>
      </c>
      <c r="C30" s="15">
        <v>2.2599999999999998</v>
      </c>
      <c r="D30" s="14">
        <v>7.5</v>
      </c>
      <c r="E30" s="33">
        <f t="shared" si="0"/>
        <v>16.95</v>
      </c>
      <c r="F30" s="16">
        <v>0</v>
      </c>
      <c r="G30" s="33">
        <f t="shared" si="1"/>
        <v>0</v>
      </c>
      <c r="H30" s="33">
        <f t="shared" si="2"/>
        <v>16.95</v>
      </c>
    </row>
    <row r="31" spans="1:8" x14ac:dyDescent="0.25">
      <c r="A31" s="13" t="s">
        <v>27</v>
      </c>
      <c r="C31" s="33"/>
      <c r="E31" s="33"/>
    </row>
    <row r="32" spans="1:8" x14ac:dyDescent="0.25">
      <c r="A32" s="14" t="s">
        <v>187</v>
      </c>
      <c r="B32" s="14" t="s">
        <v>18</v>
      </c>
      <c r="C32" s="15">
        <v>2.4300000000000002</v>
      </c>
      <c r="D32" s="14">
        <v>3</v>
      </c>
      <c r="E32" s="33">
        <f>ROUND(C32*D32,2)</f>
        <v>7.29</v>
      </c>
      <c r="F32" s="16">
        <v>0</v>
      </c>
      <c r="G32" s="33">
        <f>ROUND(E32*F32,2)</f>
        <v>0</v>
      </c>
      <c r="H32" s="33">
        <f>ROUND(E32-G32,2)</f>
        <v>7.29</v>
      </c>
    </row>
    <row r="33" spans="1:8" x14ac:dyDescent="0.25">
      <c r="A33" s="13" t="s">
        <v>33</v>
      </c>
      <c r="C33" s="33"/>
      <c r="E33" s="33"/>
    </row>
    <row r="34" spans="1:8" x14ac:dyDescent="0.25">
      <c r="A34" s="14" t="s">
        <v>188</v>
      </c>
      <c r="B34" s="14" t="s">
        <v>29</v>
      </c>
      <c r="C34" s="15">
        <v>0.32</v>
      </c>
      <c r="D34" s="14">
        <v>75</v>
      </c>
      <c r="E34" s="33">
        <f>ROUND(C34*D34,2)</f>
        <v>24</v>
      </c>
      <c r="F34" s="16">
        <v>0</v>
      </c>
      <c r="G34" s="33">
        <f>ROUND(E34*F34,2)</f>
        <v>0</v>
      </c>
      <c r="H34" s="33">
        <f>ROUND(E34-G34,2)</f>
        <v>24</v>
      </c>
    </row>
    <row r="35" spans="1:8" x14ac:dyDescent="0.25">
      <c r="A35" s="14" t="s">
        <v>189</v>
      </c>
      <c r="B35" s="14" t="s">
        <v>190</v>
      </c>
      <c r="C35" s="15">
        <v>0.28999999999999998</v>
      </c>
      <c r="D35" s="14">
        <v>75</v>
      </c>
      <c r="E35" s="33">
        <f>ROUND(C35*D35,2)</f>
        <v>21.75</v>
      </c>
      <c r="F35" s="16">
        <v>0</v>
      </c>
      <c r="G35" s="33">
        <f>ROUND(E35*F35,2)</f>
        <v>0</v>
      </c>
      <c r="H35" s="33">
        <f>ROUND(E35-G35,2)</f>
        <v>21.75</v>
      </c>
    </row>
    <row r="36" spans="1:8" x14ac:dyDescent="0.25">
      <c r="A36" s="13" t="s">
        <v>117</v>
      </c>
      <c r="C36" s="33"/>
      <c r="E36" s="33"/>
    </row>
    <row r="37" spans="1:8" x14ac:dyDescent="0.25">
      <c r="A37" s="14" t="s">
        <v>192</v>
      </c>
      <c r="B37" s="14" t="s">
        <v>26</v>
      </c>
      <c r="C37" s="15">
        <v>1.75</v>
      </c>
      <c r="D37" s="14">
        <v>0.5</v>
      </c>
      <c r="E37" s="33">
        <f>ROUND(C37*D37,2)</f>
        <v>0.88</v>
      </c>
      <c r="F37" s="16">
        <v>0</v>
      </c>
      <c r="G37" s="33">
        <f>ROUND(E37*F37,2)</f>
        <v>0</v>
      </c>
      <c r="H37" s="33">
        <f>ROUND(E37-G37,2)</f>
        <v>0.88</v>
      </c>
    </row>
    <row r="38" spans="1:8" x14ac:dyDescent="0.25">
      <c r="A38" s="14" t="s">
        <v>193</v>
      </c>
      <c r="B38" s="14" t="s">
        <v>26</v>
      </c>
      <c r="C38" s="15">
        <v>2.4</v>
      </c>
      <c r="D38" s="14">
        <v>1.5</v>
      </c>
      <c r="E38" s="33">
        <f>ROUND(C38*D38,2)</f>
        <v>3.6</v>
      </c>
      <c r="F38" s="16">
        <v>0</v>
      </c>
      <c r="G38" s="33">
        <f>ROUND(E38*F38,2)</f>
        <v>0</v>
      </c>
      <c r="H38" s="33">
        <f>ROUND(E38-G38,2)</f>
        <v>3.6</v>
      </c>
    </row>
    <row r="39" spans="1:8" x14ac:dyDescent="0.25">
      <c r="A39" s="14" t="s">
        <v>194</v>
      </c>
      <c r="B39" s="14" t="s">
        <v>26</v>
      </c>
      <c r="C39" s="15">
        <v>5.16</v>
      </c>
      <c r="D39" s="14">
        <v>0.5</v>
      </c>
      <c r="E39" s="33">
        <f>ROUND(C39*D39,2)</f>
        <v>2.58</v>
      </c>
      <c r="F39" s="16">
        <v>0</v>
      </c>
      <c r="G39" s="33">
        <f>ROUND(E39*F39,2)</f>
        <v>0</v>
      </c>
      <c r="H39" s="33">
        <f>ROUND(E39-G39,2)</f>
        <v>2.58</v>
      </c>
    </row>
    <row r="40" spans="1:8" x14ac:dyDescent="0.25">
      <c r="A40" s="14" t="s">
        <v>195</v>
      </c>
      <c r="B40" s="14" t="s">
        <v>26</v>
      </c>
      <c r="C40" s="15">
        <v>2.86</v>
      </c>
      <c r="D40" s="14">
        <v>0.5</v>
      </c>
      <c r="E40" s="33">
        <f>ROUND(C40*D40,2)</f>
        <v>1.43</v>
      </c>
      <c r="F40" s="16">
        <v>0</v>
      </c>
      <c r="G40" s="33">
        <f>ROUND(E40*F40,2)</f>
        <v>0</v>
      </c>
      <c r="H40" s="33">
        <f>ROUND(E40-G40,2)</f>
        <v>1.43</v>
      </c>
    </row>
    <row r="41" spans="1:8" x14ac:dyDescent="0.25">
      <c r="A41" s="14" t="s">
        <v>118</v>
      </c>
      <c r="B41" s="14" t="s">
        <v>26</v>
      </c>
      <c r="C41" s="15">
        <v>3.3</v>
      </c>
      <c r="D41" s="14">
        <v>0.1</v>
      </c>
      <c r="E41" s="33">
        <f>ROUND(C41*D41,2)</f>
        <v>0.33</v>
      </c>
      <c r="F41" s="16">
        <v>0</v>
      </c>
      <c r="G41" s="33">
        <f>ROUND(E41*F41,2)</f>
        <v>0</v>
      </c>
      <c r="H41" s="33">
        <f>ROUND(E41-G41,2)</f>
        <v>0.33</v>
      </c>
    </row>
    <row r="42" spans="1:8" x14ac:dyDescent="0.25">
      <c r="A42" s="13" t="s">
        <v>61</v>
      </c>
      <c r="C42" s="33"/>
      <c r="E42" s="33"/>
    </row>
    <row r="43" spans="1:8" x14ac:dyDescent="0.25">
      <c r="A43" s="14" t="s">
        <v>196</v>
      </c>
      <c r="B43" s="14" t="s">
        <v>21</v>
      </c>
      <c r="C43" s="15">
        <v>7.5</v>
      </c>
      <c r="D43" s="14">
        <v>5</v>
      </c>
      <c r="E43" s="33">
        <f>ROUND(C43*D43,2)</f>
        <v>37.5</v>
      </c>
      <c r="F43" s="16">
        <v>0</v>
      </c>
      <c r="G43" s="33">
        <f>ROUND(E43*F43,2)</f>
        <v>0</v>
      </c>
      <c r="H43" s="33">
        <f>ROUND(E43-G43,2)</f>
        <v>37.5</v>
      </c>
    </row>
    <row r="44" spans="1:8" x14ac:dyDescent="0.25">
      <c r="A44" s="13" t="s">
        <v>136</v>
      </c>
      <c r="C44" s="33"/>
      <c r="E44" s="33"/>
    </row>
    <row r="45" spans="1:8" x14ac:dyDescent="0.25">
      <c r="A45" s="14" t="s">
        <v>197</v>
      </c>
      <c r="B45" s="14" t="s">
        <v>129</v>
      </c>
      <c r="C45" s="15">
        <v>0.35</v>
      </c>
      <c r="D45" s="14">
        <f>D7</f>
        <v>160</v>
      </c>
      <c r="E45" s="33">
        <f>ROUND(C45*D45,2)</f>
        <v>56</v>
      </c>
      <c r="F45" s="16">
        <v>0</v>
      </c>
      <c r="G45" s="33">
        <f>ROUND(E45*F45,2)</f>
        <v>0</v>
      </c>
      <c r="H45" s="33">
        <f>ROUND(E45-G45,2)</f>
        <v>56</v>
      </c>
    </row>
    <row r="46" spans="1:8" x14ac:dyDescent="0.25">
      <c r="A46" s="13" t="s">
        <v>198</v>
      </c>
      <c r="C46" s="33"/>
      <c r="E46" s="33"/>
    </row>
    <row r="47" spans="1:8" x14ac:dyDescent="0.25">
      <c r="A47" s="14" t="s">
        <v>199</v>
      </c>
      <c r="B47" s="14" t="s">
        <v>129</v>
      </c>
      <c r="C47" s="15">
        <v>0.4</v>
      </c>
      <c r="D47" s="14">
        <f>D7</f>
        <v>160</v>
      </c>
      <c r="E47" s="33">
        <f>ROUND(C47*D47,2)</f>
        <v>64</v>
      </c>
      <c r="F47" s="16">
        <v>0</v>
      </c>
      <c r="G47" s="33">
        <f>ROUND(E47*F47,2)</f>
        <v>0</v>
      </c>
      <c r="H47" s="33">
        <f>ROUND(E47-G47,2)</f>
        <v>64</v>
      </c>
    </row>
    <row r="48" spans="1:8" x14ac:dyDescent="0.25">
      <c r="A48" s="13" t="s">
        <v>119</v>
      </c>
      <c r="C48" s="33"/>
      <c r="E48" s="33"/>
    </row>
    <row r="49" spans="1:8" x14ac:dyDescent="0.25">
      <c r="A49" s="14" t="s">
        <v>201</v>
      </c>
      <c r="B49" s="14" t="s">
        <v>48</v>
      </c>
      <c r="C49" s="15">
        <v>8</v>
      </c>
      <c r="D49" s="14">
        <v>1</v>
      </c>
      <c r="E49" s="33">
        <f>ROUND(C49*D49,2)</f>
        <v>8</v>
      </c>
      <c r="F49" s="16">
        <v>0</v>
      </c>
      <c r="G49" s="33">
        <f>ROUND(E49*F49,2)</f>
        <v>0</v>
      </c>
      <c r="H49" s="33">
        <f>ROUND(E49-G49,2)</f>
        <v>8</v>
      </c>
    </row>
    <row r="50" spans="1:8" x14ac:dyDescent="0.25">
      <c r="A50" s="13" t="s">
        <v>121</v>
      </c>
      <c r="C50" s="33"/>
      <c r="E50" s="33"/>
    </row>
    <row r="51" spans="1:8" x14ac:dyDescent="0.25">
      <c r="A51" s="14" t="s">
        <v>122</v>
      </c>
      <c r="B51" s="14" t="s">
        <v>48</v>
      </c>
      <c r="C51" s="15">
        <v>10</v>
      </c>
      <c r="D51" s="14">
        <v>0.33300000000000002</v>
      </c>
      <c r="E51" s="33">
        <f>ROUND(C51*D51,2)</f>
        <v>3.33</v>
      </c>
      <c r="F51" s="16">
        <v>0</v>
      </c>
      <c r="G51" s="33">
        <f>ROUND(E51*F51,2)</f>
        <v>0</v>
      </c>
      <c r="H51" s="33">
        <f>ROUND(E51-G51,2)</f>
        <v>3.33</v>
      </c>
    </row>
    <row r="52" spans="1:8" x14ac:dyDescent="0.25">
      <c r="A52" s="13" t="s">
        <v>37</v>
      </c>
      <c r="C52" s="33"/>
      <c r="E52" s="33"/>
    </row>
    <row r="53" spans="1:8" x14ac:dyDescent="0.25">
      <c r="A53" s="14" t="s">
        <v>38</v>
      </c>
      <c r="B53" s="14" t="s">
        <v>39</v>
      </c>
      <c r="C53" s="15">
        <v>14.68</v>
      </c>
      <c r="D53" s="14">
        <v>0.42280000000000001</v>
      </c>
      <c r="E53" s="33">
        <f>ROUND(C53*D53,2)</f>
        <v>6.21</v>
      </c>
      <c r="F53" s="16">
        <v>0</v>
      </c>
      <c r="G53" s="33">
        <f>ROUND(E53*F53,2)</f>
        <v>0</v>
      </c>
      <c r="H53" s="33">
        <f>ROUND(E53-G53,2)</f>
        <v>6.21</v>
      </c>
    </row>
    <row r="54" spans="1:8" x14ac:dyDescent="0.25">
      <c r="A54" s="14" t="s">
        <v>139</v>
      </c>
      <c r="B54" s="14" t="s">
        <v>39</v>
      </c>
      <c r="C54" s="15">
        <v>14.68</v>
      </c>
      <c r="D54" s="14">
        <v>0.17599999999999999</v>
      </c>
      <c r="E54" s="33">
        <f>ROUND(C54*D54,2)</f>
        <v>2.58</v>
      </c>
      <c r="F54" s="16">
        <v>0</v>
      </c>
      <c r="G54" s="33">
        <f>ROUND(E54*F54,2)</f>
        <v>0</v>
      </c>
      <c r="H54" s="33">
        <f>ROUND(E54-G54,2)</f>
        <v>2.58</v>
      </c>
    </row>
    <row r="55" spans="1:8" x14ac:dyDescent="0.25">
      <c r="A55" s="13" t="s">
        <v>40</v>
      </c>
      <c r="C55" s="33"/>
      <c r="E55" s="33"/>
    </row>
    <row r="56" spans="1:8" x14ac:dyDescent="0.25">
      <c r="A56" s="14" t="s">
        <v>41</v>
      </c>
      <c r="B56" s="14" t="s">
        <v>39</v>
      </c>
      <c r="C56" s="15">
        <v>9.06</v>
      </c>
      <c r="D56" s="14">
        <v>1.05</v>
      </c>
      <c r="E56" s="33">
        <f>ROUND(C56*D56,2)</f>
        <v>9.51</v>
      </c>
      <c r="F56" s="16">
        <v>0</v>
      </c>
      <c r="G56" s="33">
        <f>ROUND(E56*F56,2)</f>
        <v>0</v>
      </c>
      <c r="H56" s="33">
        <f>ROUND(E56-G56,2)</f>
        <v>9.51</v>
      </c>
    </row>
    <row r="57" spans="1:8" x14ac:dyDescent="0.25">
      <c r="A57" s="13" t="s">
        <v>43</v>
      </c>
      <c r="C57" s="33"/>
      <c r="E57" s="33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0.25</v>
      </c>
      <c r="E58" s="33">
        <f>ROUND(C58*D58,2)</f>
        <v>2.27</v>
      </c>
      <c r="F58" s="16">
        <v>0</v>
      </c>
      <c r="G58" s="33">
        <f>ROUND(E58*F58,2)</f>
        <v>0</v>
      </c>
      <c r="H58" s="33">
        <f>ROUND(E58-G58,2)</f>
        <v>2.27</v>
      </c>
    </row>
    <row r="59" spans="1:8" x14ac:dyDescent="0.25">
      <c r="A59" s="14" t="s">
        <v>42</v>
      </c>
      <c r="B59" s="14" t="s">
        <v>39</v>
      </c>
      <c r="C59" s="15">
        <v>9.06</v>
      </c>
      <c r="D59" s="14">
        <v>7.8600000000000003E-2</v>
      </c>
      <c r="E59" s="33">
        <f>ROUND(C59*D59,2)</f>
        <v>0.71</v>
      </c>
      <c r="F59" s="16">
        <v>0</v>
      </c>
      <c r="G59" s="33">
        <f>ROUND(E59*F59,2)</f>
        <v>0</v>
      </c>
      <c r="H59" s="33">
        <f>ROUND(E59-G59,2)</f>
        <v>0.71</v>
      </c>
    </row>
    <row r="60" spans="1:8" x14ac:dyDescent="0.25">
      <c r="A60" s="13" t="s">
        <v>100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0.7</v>
      </c>
      <c r="E61" s="33">
        <f>ROUND(C61*D61,2)</f>
        <v>6.34</v>
      </c>
      <c r="F61" s="16">
        <v>0</v>
      </c>
      <c r="G61" s="33">
        <f>ROUND(E61*F61,2)</f>
        <v>0</v>
      </c>
      <c r="H61" s="33">
        <f>ROUND(E61-G61,2)</f>
        <v>6.34</v>
      </c>
    </row>
    <row r="62" spans="1:8" x14ac:dyDescent="0.25">
      <c r="A62" s="14" t="s">
        <v>44</v>
      </c>
      <c r="B62" s="14" t="s">
        <v>39</v>
      </c>
      <c r="C62" s="15">
        <v>14.7</v>
      </c>
      <c r="D62" s="14">
        <v>0.53900000000000003</v>
      </c>
      <c r="E62" s="33">
        <f>ROUND(C62*D62,2)</f>
        <v>7.92</v>
      </c>
      <c r="F62" s="16">
        <v>0</v>
      </c>
      <c r="G62" s="33">
        <f>ROUND(E62*F62,2)</f>
        <v>0</v>
      </c>
      <c r="H62" s="33">
        <f>ROUND(E62-G62,2)</f>
        <v>7.92</v>
      </c>
    </row>
    <row r="63" spans="1:8" x14ac:dyDescent="0.25">
      <c r="A63" s="13" t="s">
        <v>45</v>
      </c>
      <c r="C63" s="33"/>
      <c r="E63" s="33"/>
    </row>
    <row r="64" spans="1:8" x14ac:dyDescent="0.25">
      <c r="A64" s="14" t="s">
        <v>38</v>
      </c>
      <c r="B64" s="14" t="s">
        <v>19</v>
      </c>
      <c r="C64" s="15">
        <v>1.53</v>
      </c>
      <c r="D64" s="14">
        <v>4.8970000000000002</v>
      </c>
      <c r="E64" s="33">
        <f>ROUND(C64*D64,2)</f>
        <v>7.49</v>
      </c>
      <c r="F64" s="16">
        <v>0</v>
      </c>
      <c r="G64" s="33">
        <f>ROUND(E64*F64,2)</f>
        <v>0</v>
      </c>
      <c r="H64" s="33">
        <f>ROUND(E64-G64,2)</f>
        <v>7.49</v>
      </c>
    </row>
    <row r="65" spans="1:8" x14ac:dyDescent="0.25">
      <c r="A65" s="14" t="s">
        <v>139</v>
      </c>
      <c r="B65" s="14" t="s">
        <v>19</v>
      </c>
      <c r="C65" s="15">
        <v>1.53</v>
      </c>
      <c r="D65" s="14">
        <v>2.9445000000000001</v>
      </c>
      <c r="E65" s="33">
        <f>ROUND(C65*D65,2)</f>
        <v>4.51</v>
      </c>
      <c r="F65" s="16">
        <v>0</v>
      </c>
      <c r="G65" s="33">
        <f>ROUND(E65*F65,2)</f>
        <v>0</v>
      </c>
      <c r="H65" s="33">
        <f>ROUND(E65-G65,2)</f>
        <v>4.51</v>
      </c>
    </row>
    <row r="66" spans="1:8" x14ac:dyDescent="0.25">
      <c r="A66" s="14" t="s">
        <v>202</v>
      </c>
      <c r="B66" s="14" t="s">
        <v>19</v>
      </c>
      <c r="C66" s="15">
        <v>1.53</v>
      </c>
      <c r="D66" s="14">
        <v>15.4779</v>
      </c>
      <c r="E66" s="33">
        <f>ROUND(C66*D66,2)</f>
        <v>23.68</v>
      </c>
      <c r="F66" s="16">
        <v>0</v>
      </c>
      <c r="G66" s="33">
        <f>ROUND(E66*F66,2)</f>
        <v>0</v>
      </c>
      <c r="H66" s="33">
        <f>ROUND(E66-G66,2)</f>
        <v>23.68</v>
      </c>
    </row>
    <row r="67" spans="1:8" x14ac:dyDescent="0.25">
      <c r="A67" s="13" t="s">
        <v>47</v>
      </c>
      <c r="C67" s="33"/>
      <c r="E67" s="33"/>
    </row>
    <row r="68" spans="1:8" x14ac:dyDescent="0.25">
      <c r="A68" s="14" t="s">
        <v>42</v>
      </c>
      <c r="B68" s="14" t="s">
        <v>48</v>
      </c>
      <c r="C68" s="15">
        <v>8.4</v>
      </c>
      <c r="D68" s="14">
        <v>1</v>
      </c>
      <c r="E68" s="33">
        <f>ROUND(C68*D68,2)</f>
        <v>8.4</v>
      </c>
      <c r="F68" s="16">
        <v>0</v>
      </c>
      <c r="G68" s="33">
        <f>ROUND(E68*F68,2)</f>
        <v>0</v>
      </c>
      <c r="H68" s="33">
        <f t="shared" ref="H68:H74" si="3">ROUND(E68-G68,2)</f>
        <v>8.4</v>
      </c>
    </row>
    <row r="69" spans="1:8" x14ac:dyDescent="0.25">
      <c r="A69" s="14" t="s">
        <v>38</v>
      </c>
      <c r="B69" s="14" t="s">
        <v>48</v>
      </c>
      <c r="C69" s="15">
        <v>3.07</v>
      </c>
      <c r="D69" s="14">
        <v>1</v>
      </c>
      <c r="E69" s="33">
        <f>ROUND(C69*D69,2)</f>
        <v>3.07</v>
      </c>
      <c r="F69" s="16">
        <v>0</v>
      </c>
      <c r="G69" s="33">
        <f>ROUND(E69*F69,2)</f>
        <v>0</v>
      </c>
      <c r="H69" s="33">
        <f t="shared" si="3"/>
        <v>3.07</v>
      </c>
    </row>
    <row r="70" spans="1:8" x14ac:dyDescent="0.25">
      <c r="A70" s="14" t="s">
        <v>139</v>
      </c>
      <c r="B70" s="14" t="s">
        <v>48</v>
      </c>
      <c r="C70" s="15">
        <v>7.24</v>
      </c>
      <c r="D70" s="14">
        <v>1</v>
      </c>
      <c r="E70" s="33">
        <f>ROUND(C70*D70,2)</f>
        <v>7.24</v>
      </c>
      <c r="F70" s="16">
        <v>0</v>
      </c>
      <c r="G70" s="33">
        <f>ROUND(E70*F70,2)</f>
        <v>0</v>
      </c>
      <c r="H70" s="33">
        <f t="shared" si="3"/>
        <v>7.24</v>
      </c>
    </row>
    <row r="71" spans="1:8" x14ac:dyDescent="0.25">
      <c r="A71" s="14" t="s">
        <v>202</v>
      </c>
      <c r="B71" s="14" t="s">
        <v>48</v>
      </c>
      <c r="C71" s="15">
        <v>11.8</v>
      </c>
      <c r="D71" s="14">
        <v>1</v>
      </c>
      <c r="E71" s="33">
        <f>ROUND(C71*D71,2)</f>
        <v>11.8</v>
      </c>
      <c r="F71" s="16">
        <v>0</v>
      </c>
      <c r="G71" s="33">
        <f>ROUND(E71*F71,2)</f>
        <v>0</v>
      </c>
      <c r="H71" s="33">
        <f t="shared" si="3"/>
        <v>11.8</v>
      </c>
    </row>
    <row r="72" spans="1:8" x14ac:dyDescent="0.25">
      <c r="A72" s="9" t="s">
        <v>49</v>
      </c>
      <c r="B72" s="9" t="s">
        <v>48</v>
      </c>
      <c r="C72" s="10">
        <v>9.67</v>
      </c>
      <c r="D72" s="9">
        <v>1</v>
      </c>
      <c r="E72" s="29">
        <f>ROUND(C72*D72,2)</f>
        <v>9.67</v>
      </c>
      <c r="F72" s="11">
        <v>0</v>
      </c>
      <c r="G72" s="29">
        <f>ROUND(E72*F72,2)</f>
        <v>0</v>
      </c>
      <c r="H72" s="29">
        <f t="shared" si="3"/>
        <v>9.67</v>
      </c>
    </row>
    <row r="73" spans="1:8" x14ac:dyDescent="0.25">
      <c r="A73" s="7" t="s">
        <v>50</v>
      </c>
      <c r="C73" s="33"/>
      <c r="E73" s="33">
        <f>SUM(E12:E72)</f>
        <v>684.83</v>
      </c>
      <c r="G73" s="12">
        <f>SUM(G12:G72)</f>
        <v>0</v>
      </c>
      <c r="H73" s="12">
        <f t="shared" si="3"/>
        <v>684.83</v>
      </c>
    </row>
    <row r="74" spans="1:8" x14ac:dyDescent="0.25">
      <c r="A74" s="7" t="s">
        <v>51</v>
      </c>
      <c r="C74" s="33"/>
      <c r="E74" s="33">
        <f>+E8-E73</f>
        <v>131.16999999999996</v>
      </c>
      <c r="G74" s="12">
        <f>+G8-G73</f>
        <v>0</v>
      </c>
      <c r="H74" s="12">
        <f t="shared" si="3"/>
        <v>131.16999999999999</v>
      </c>
    </row>
    <row r="75" spans="1:8" x14ac:dyDescent="0.25">
      <c r="A75" t="s">
        <v>12</v>
      </c>
      <c r="C75" s="33"/>
      <c r="E75" s="33"/>
    </row>
    <row r="76" spans="1:8" x14ac:dyDescent="0.25">
      <c r="A76" s="7" t="s">
        <v>52</v>
      </c>
      <c r="C76" s="33"/>
      <c r="E76" s="33"/>
    </row>
    <row r="77" spans="1:8" x14ac:dyDescent="0.25">
      <c r="A77" s="14" t="s">
        <v>42</v>
      </c>
      <c r="B77" s="14" t="s">
        <v>48</v>
      </c>
      <c r="C77" s="15">
        <v>17.16</v>
      </c>
      <c r="D77" s="14">
        <v>1</v>
      </c>
      <c r="E77" s="33">
        <f>ROUND(C77*D77,2)</f>
        <v>17.16</v>
      </c>
      <c r="F77" s="16">
        <v>0</v>
      </c>
      <c r="G77" s="33">
        <f>ROUND(E77*F77,2)</f>
        <v>0</v>
      </c>
      <c r="H77" s="33">
        <f t="shared" ref="H77:H83" si="4">ROUND(E77-G77,2)</f>
        <v>17.16</v>
      </c>
    </row>
    <row r="78" spans="1:8" x14ac:dyDescent="0.25">
      <c r="A78" s="14" t="s">
        <v>38</v>
      </c>
      <c r="B78" s="14" t="s">
        <v>48</v>
      </c>
      <c r="C78" s="15">
        <v>18.77</v>
      </c>
      <c r="D78" s="14">
        <v>1</v>
      </c>
      <c r="E78" s="33">
        <f>ROUND(C78*D78,2)</f>
        <v>18.77</v>
      </c>
      <c r="F78" s="16">
        <v>0</v>
      </c>
      <c r="G78" s="33">
        <f>ROUND(E78*F78,2)</f>
        <v>0</v>
      </c>
      <c r="H78" s="33">
        <f t="shared" si="4"/>
        <v>18.77</v>
      </c>
    </row>
    <row r="79" spans="1:8" x14ac:dyDescent="0.25">
      <c r="A79" s="14" t="s">
        <v>139</v>
      </c>
      <c r="B79" s="14" t="s">
        <v>48</v>
      </c>
      <c r="C79" s="15">
        <v>27.72</v>
      </c>
      <c r="D79" s="14">
        <v>1</v>
      </c>
      <c r="E79" s="33">
        <f>ROUND(C79*D79,2)</f>
        <v>27.72</v>
      </c>
      <c r="F79" s="16">
        <v>0</v>
      </c>
      <c r="G79" s="33">
        <f>ROUND(E79*F79,2)</f>
        <v>0</v>
      </c>
      <c r="H79" s="33">
        <f t="shared" si="4"/>
        <v>27.72</v>
      </c>
    </row>
    <row r="80" spans="1:8" x14ac:dyDescent="0.25">
      <c r="A80" s="9" t="s">
        <v>202</v>
      </c>
      <c r="B80" s="9" t="s">
        <v>48</v>
      </c>
      <c r="C80" s="10">
        <v>64.16</v>
      </c>
      <c r="D80" s="9">
        <v>1</v>
      </c>
      <c r="E80" s="29">
        <f>ROUND(C80*D80,2)</f>
        <v>64.16</v>
      </c>
      <c r="F80" s="11">
        <v>0</v>
      </c>
      <c r="G80" s="29">
        <f>ROUND(E80*F80,2)</f>
        <v>0</v>
      </c>
      <c r="H80" s="29">
        <f t="shared" si="4"/>
        <v>64.16</v>
      </c>
    </row>
    <row r="81" spans="1:8" x14ac:dyDescent="0.25">
      <c r="A81" s="7" t="s">
        <v>53</v>
      </c>
      <c r="C81" s="33"/>
      <c r="E81" s="33">
        <f>SUM(E77:E80)</f>
        <v>127.81</v>
      </c>
      <c r="G81" s="12">
        <f>SUM(G77:G80)</f>
        <v>0</v>
      </c>
      <c r="H81" s="12">
        <f t="shared" si="4"/>
        <v>127.81</v>
      </c>
    </row>
    <row r="82" spans="1:8" x14ac:dyDescent="0.25">
      <c r="A82" s="7" t="s">
        <v>54</v>
      </c>
      <c r="C82" s="33"/>
      <c r="E82" s="33">
        <f>+E73+E81</f>
        <v>812.6400000000001</v>
      </c>
      <c r="G82" s="12">
        <f>+G73+G81</f>
        <v>0</v>
      </c>
      <c r="H82" s="12">
        <f t="shared" si="4"/>
        <v>812.64</v>
      </c>
    </row>
    <row r="83" spans="1:8" x14ac:dyDescent="0.25">
      <c r="A83" s="7" t="s">
        <v>55</v>
      </c>
      <c r="C83" s="33"/>
      <c r="E83" s="33">
        <f>+E8-E82</f>
        <v>3.3599999999999</v>
      </c>
      <c r="G83" s="12">
        <f>+G8-G82</f>
        <v>0</v>
      </c>
      <c r="H83" s="12">
        <f t="shared" si="4"/>
        <v>3.36</v>
      </c>
    </row>
    <row r="84" spans="1:8" x14ac:dyDescent="0.25">
      <c r="A84" t="s">
        <v>123</v>
      </c>
      <c r="C84" s="33"/>
      <c r="E84" s="33"/>
    </row>
    <row r="85" spans="1:8" x14ac:dyDescent="0.25">
      <c r="A85" t="s">
        <v>372</v>
      </c>
      <c r="C85" s="33"/>
      <c r="E85" s="33"/>
    </row>
    <row r="86" spans="1:8" x14ac:dyDescent="0.25">
      <c r="C86" s="33"/>
      <c r="E86" s="33"/>
    </row>
    <row r="87" spans="1:8" x14ac:dyDescent="0.25">
      <c r="A87" s="7" t="s">
        <v>124</v>
      </c>
      <c r="C87" s="33"/>
      <c r="E87" s="33"/>
    </row>
    <row r="88" spans="1:8" x14ac:dyDescent="0.25">
      <c r="A88" s="7" t="s">
        <v>125</v>
      </c>
      <c r="C88" s="33"/>
      <c r="E88" s="33"/>
    </row>
    <row r="99" spans="1:5" x14ac:dyDescent="0.25">
      <c r="A99" s="7" t="s">
        <v>50</v>
      </c>
      <c r="E99" s="37">
        <f>VLOOKUP(A99,$A$1:$H$98,5,FALSE)</f>
        <v>684.83</v>
      </c>
    </row>
    <row r="100" spans="1:5" x14ac:dyDescent="0.25">
      <c r="A100" s="7" t="s">
        <v>333</v>
      </c>
      <c r="E100" s="37">
        <f>VLOOKUP(A100,$A$1:$H$98,5,FALSE)</f>
        <v>127.81</v>
      </c>
    </row>
    <row r="101" spans="1:5" x14ac:dyDescent="0.25">
      <c r="A101" s="7" t="s">
        <v>334</v>
      </c>
      <c r="E101" s="37">
        <f t="shared" ref="E101:E102" si="5">VLOOKUP(A101,$A$1:$H$98,5,FALSE)</f>
        <v>812.6400000000001</v>
      </c>
    </row>
    <row r="102" spans="1:5" x14ac:dyDescent="0.25">
      <c r="A102" s="7" t="s">
        <v>55</v>
      </c>
      <c r="E102" s="37">
        <f t="shared" si="5"/>
        <v>3.3599999999999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3.3599999999999</v>
      </c>
      <c r="E105" s="37">
        <f>E102</f>
        <v>3.3599999999999</v>
      </c>
    </row>
    <row r="106" spans="1:5" x14ac:dyDescent="0.25">
      <c r="A106">
        <f>A107-Calculator!$B$15</f>
        <v>985</v>
      </c>
      <c r="B106">
        <f t="dataTable" ref="B106:B112" dt2D="0" dtr="0" r1="D7" ca="1"/>
        <v>3592.11</v>
      </c>
      <c r="D106">
        <f>D107-Calculator!$B$27</f>
        <v>45</v>
      </c>
      <c r="E106">
        <f t="dataTable" ref="E106:E112" dt2D="0" dtr="0" r1="D7"/>
        <v>-496.88999999999987</v>
      </c>
    </row>
    <row r="107" spans="1:5" x14ac:dyDescent="0.25">
      <c r="A107">
        <f>A108-Calculator!$B$15</f>
        <v>990</v>
      </c>
      <c r="B107">
        <v>3613.86</v>
      </c>
      <c r="D107">
        <f>D108-Calculator!$B$27</f>
        <v>50</v>
      </c>
      <c r="E107">
        <v>-475.13999999999987</v>
      </c>
    </row>
    <row r="108" spans="1:5" x14ac:dyDescent="0.25">
      <c r="A108">
        <f>A109-Calculator!$B$15</f>
        <v>995</v>
      </c>
      <c r="B108">
        <v>3635.61</v>
      </c>
      <c r="D108">
        <f>D109-Calculator!$B$27</f>
        <v>55</v>
      </c>
      <c r="E108">
        <v>-453.38999999999987</v>
      </c>
    </row>
    <row r="109" spans="1:5" x14ac:dyDescent="0.25">
      <c r="A109">
        <f>Calculator!B10</f>
        <v>1000</v>
      </c>
      <c r="B109">
        <v>3657.36</v>
      </c>
      <c r="D109">
        <f>Calculator!B22</f>
        <v>60</v>
      </c>
      <c r="E109">
        <v>-431.63999999999987</v>
      </c>
    </row>
    <row r="110" spans="1:5" x14ac:dyDescent="0.25">
      <c r="A110">
        <f>A109+Calculator!$B$15</f>
        <v>1005</v>
      </c>
      <c r="B110">
        <v>3679.11</v>
      </c>
      <c r="D110">
        <f>D109+Calculator!$B$27</f>
        <v>65</v>
      </c>
      <c r="E110">
        <v>-409.88999999999987</v>
      </c>
    </row>
    <row r="111" spans="1:5" x14ac:dyDescent="0.25">
      <c r="A111">
        <f>A110+Calculator!$B$15</f>
        <v>1010</v>
      </c>
      <c r="B111">
        <v>3700.86</v>
      </c>
      <c r="D111">
        <f>D110+Calculator!$B$27</f>
        <v>70</v>
      </c>
      <c r="E111">
        <v>-388.13999999999987</v>
      </c>
    </row>
    <row r="112" spans="1:5" x14ac:dyDescent="0.25">
      <c r="A112">
        <f>A111+Calculator!$B$15</f>
        <v>1015</v>
      </c>
      <c r="B112">
        <v>3722.61</v>
      </c>
      <c r="D112">
        <f>D111+Calculator!$B$27</f>
        <v>75</v>
      </c>
      <c r="E112">
        <v>-366.38999999999987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11EB-0762-49F8-8081-4FC2DFD71B16}">
  <dimension ref="A1:H112"/>
  <sheetViews>
    <sheetView topLeftCell="A55" workbookViewId="0">
      <selection activeCell="D10" sqref="D10"/>
    </sheetView>
  </sheetViews>
  <sheetFormatPr defaultRowHeight="15" x14ac:dyDescent="0.25"/>
  <cols>
    <col min="1" max="1" width="25.7109375" customWidth="1"/>
    <col min="3" max="3" width="9.140625" style="33"/>
    <col min="4" max="4" width="10.7109375" customWidth="1"/>
    <col min="5" max="5" width="13.7109375" style="33" customWidth="1"/>
  </cols>
  <sheetData>
    <row r="1" spans="1:8" x14ac:dyDescent="0.25">
      <c r="A1" s="59" t="s">
        <v>173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180</v>
      </c>
      <c r="E7" s="29">
        <f>ROUND(C7*D7,2)</f>
        <v>918</v>
      </c>
      <c r="F7" s="11">
        <v>0</v>
      </c>
      <c r="G7" s="29">
        <f>ROUND(E7*F7,2)</f>
        <v>0</v>
      </c>
      <c r="H7" s="29">
        <f>ROUND(E7-G7,2)</f>
        <v>918</v>
      </c>
    </row>
    <row r="8" spans="1:8" x14ac:dyDescent="0.25">
      <c r="A8" s="7" t="s">
        <v>11</v>
      </c>
      <c r="E8" s="33">
        <f>SUM(E7:E7)</f>
        <v>918</v>
      </c>
      <c r="G8" s="12">
        <f>SUM(G7:G7)</f>
        <v>0</v>
      </c>
      <c r="H8" s="12">
        <f>ROUND(E8-G8,2)</f>
        <v>918</v>
      </c>
    </row>
    <row r="9" spans="1:8" x14ac:dyDescent="0.25">
      <c r="A9" t="s">
        <v>12</v>
      </c>
    </row>
    <row r="10" spans="1:8" x14ac:dyDescent="0.25">
      <c r="A10" s="7" t="s">
        <v>13</v>
      </c>
    </row>
    <row r="11" spans="1:8" x14ac:dyDescent="0.25">
      <c r="A11" s="13" t="s">
        <v>14</v>
      </c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1.5</v>
      </c>
      <c r="E13" s="33">
        <f>ROUND(C13*D13,2)</f>
        <v>8.25</v>
      </c>
      <c r="F13" s="16">
        <v>0</v>
      </c>
      <c r="G13" s="33">
        <f>ROUND(E13*F13,2)</f>
        <v>0</v>
      </c>
      <c r="H13" s="33">
        <f>ROUND(E13-G13,2)</f>
        <v>8.25</v>
      </c>
    </row>
    <row r="14" spans="1:8" x14ac:dyDescent="0.25">
      <c r="A14" s="13" t="s">
        <v>20</v>
      </c>
    </row>
    <row r="15" spans="1:8" x14ac:dyDescent="0.25">
      <c r="A15" s="14" t="s">
        <v>178</v>
      </c>
      <c r="B15" s="14" t="s">
        <v>21</v>
      </c>
      <c r="C15" s="15">
        <v>18.66</v>
      </c>
      <c r="D15" s="14">
        <v>0.5</v>
      </c>
      <c r="E15" s="33">
        <f>ROUND(C15*D15,2)</f>
        <v>9.33</v>
      </c>
      <c r="F15" s="16">
        <v>0</v>
      </c>
      <c r="G15" s="33">
        <f>ROUND(E15*F15,2)</f>
        <v>0</v>
      </c>
      <c r="H15" s="33">
        <f>ROUND(E15-G15,2)</f>
        <v>9.33</v>
      </c>
    </row>
    <row r="16" spans="1:8" x14ac:dyDescent="0.25">
      <c r="A16" s="14" t="s">
        <v>165</v>
      </c>
      <c r="B16" s="14" t="s">
        <v>21</v>
      </c>
      <c r="C16" s="15">
        <v>20.99</v>
      </c>
      <c r="D16" s="14">
        <v>0.5</v>
      </c>
      <c r="E16" s="33">
        <f>ROUND(C16*D16,2)</f>
        <v>10.5</v>
      </c>
      <c r="F16" s="16">
        <v>0</v>
      </c>
      <c r="G16" s="33">
        <f>ROUND(E16*F16,2)</f>
        <v>0</v>
      </c>
      <c r="H16" s="33">
        <f>ROUND(E16-G16,2)</f>
        <v>10.5</v>
      </c>
    </row>
    <row r="17" spans="1:8" x14ac:dyDescent="0.25">
      <c r="A17" s="14" t="s">
        <v>179</v>
      </c>
      <c r="B17" s="14" t="s">
        <v>21</v>
      </c>
      <c r="C17" s="15">
        <v>19.739999999999998</v>
      </c>
      <c r="D17" s="14">
        <v>3.3220000000000001</v>
      </c>
      <c r="E17" s="33">
        <f>ROUND(C17*D17,2)</f>
        <v>65.58</v>
      </c>
      <c r="F17" s="16">
        <v>0</v>
      </c>
      <c r="G17" s="33">
        <f>ROUND(E17*F17,2)</f>
        <v>0</v>
      </c>
      <c r="H17" s="33">
        <f>ROUND(E17-G17,2)</f>
        <v>65.58</v>
      </c>
    </row>
    <row r="18" spans="1:8" x14ac:dyDescent="0.25">
      <c r="A18" s="14" t="s">
        <v>180</v>
      </c>
      <c r="B18" s="14" t="s">
        <v>26</v>
      </c>
      <c r="C18" s="15">
        <v>11.06</v>
      </c>
      <c r="D18" s="14">
        <v>0.8</v>
      </c>
      <c r="E18" s="33">
        <f>ROUND(C18*D18,2)</f>
        <v>8.85</v>
      </c>
      <c r="F18" s="16">
        <v>0</v>
      </c>
      <c r="G18" s="33">
        <f>ROUND(E18*F18,2)</f>
        <v>0</v>
      </c>
      <c r="H18" s="33">
        <f>ROUND(E18-G18,2)</f>
        <v>8.85</v>
      </c>
    </row>
    <row r="19" spans="1:8" x14ac:dyDescent="0.25">
      <c r="A19" s="13" t="s">
        <v>24</v>
      </c>
    </row>
    <row r="20" spans="1:8" x14ac:dyDescent="0.25">
      <c r="A20" s="14" t="s">
        <v>25</v>
      </c>
      <c r="B20" s="14" t="s">
        <v>18</v>
      </c>
      <c r="C20" s="15">
        <v>0.13</v>
      </c>
      <c r="D20" s="14">
        <v>80</v>
      </c>
      <c r="E20" s="33">
        <f t="shared" ref="E20:E27" si="0">ROUND(C20*D20,2)</f>
        <v>10.4</v>
      </c>
      <c r="F20" s="16">
        <v>0</v>
      </c>
      <c r="G20" s="33">
        <f t="shared" ref="G20:G27" si="1">ROUND(E20*F20,2)</f>
        <v>0</v>
      </c>
      <c r="H20" s="33">
        <f t="shared" ref="H20:H27" si="2">ROUND(E20-G20,2)</f>
        <v>10.4</v>
      </c>
    </row>
    <row r="21" spans="1:8" x14ac:dyDescent="0.25">
      <c r="A21" s="14" t="s">
        <v>144</v>
      </c>
      <c r="B21" s="14" t="s">
        <v>26</v>
      </c>
      <c r="C21" s="15">
        <v>2.25</v>
      </c>
      <c r="D21" s="14">
        <v>2</v>
      </c>
      <c r="E21" s="33">
        <f t="shared" si="0"/>
        <v>4.5</v>
      </c>
      <c r="F21" s="16">
        <v>0</v>
      </c>
      <c r="G21" s="33">
        <f t="shared" si="1"/>
        <v>0</v>
      </c>
      <c r="H21" s="33">
        <f t="shared" si="2"/>
        <v>4.5</v>
      </c>
    </row>
    <row r="22" spans="1:8" x14ac:dyDescent="0.25">
      <c r="A22" s="14" t="s">
        <v>181</v>
      </c>
      <c r="B22" s="14" t="s">
        <v>26</v>
      </c>
      <c r="C22" s="15">
        <v>18.170000000000002</v>
      </c>
      <c r="D22" s="14">
        <v>1</v>
      </c>
      <c r="E22" s="33">
        <f t="shared" si="0"/>
        <v>18.170000000000002</v>
      </c>
      <c r="F22" s="16">
        <v>0</v>
      </c>
      <c r="G22" s="33">
        <f t="shared" si="1"/>
        <v>0</v>
      </c>
      <c r="H22" s="33">
        <f t="shared" si="2"/>
        <v>18.170000000000002</v>
      </c>
    </row>
    <row r="23" spans="1:8" x14ac:dyDescent="0.25">
      <c r="A23" s="14" t="s">
        <v>182</v>
      </c>
      <c r="B23" s="14" t="s">
        <v>18</v>
      </c>
      <c r="C23" s="15">
        <v>6.04</v>
      </c>
      <c r="D23" s="14">
        <v>2</v>
      </c>
      <c r="E23" s="33">
        <f t="shared" si="0"/>
        <v>12.08</v>
      </c>
      <c r="F23" s="16">
        <v>0</v>
      </c>
      <c r="G23" s="33">
        <f t="shared" si="1"/>
        <v>0</v>
      </c>
      <c r="H23" s="33">
        <f t="shared" si="2"/>
        <v>12.08</v>
      </c>
    </row>
    <row r="24" spans="1:8" x14ac:dyDescent="0.25">
      <c r="A24" s="14" t="s">
        <v>183</v>
      </c>
      <c r="B24" s="14" t="s">
        <v>18</v>
      </c>
      <c r="C24" s="15">
        <v>43.56</v>
      </c>
      <c r="D24" s="14">
        <v>0.5</v>
      </c>
      <c r="E24" s="33">
        <f t="shared" si="0"/>
        <v>21.78</v>
      </c>
      <c r="F24" s="16">
        <v>0</v>
      </c>
      <c r="G24" s="33">
        <f t="shared" si="1"/>
        <v>0</v>
      </c>
      <c r="H24" s="33">
        <f t="shared" si="2"/>
        <v>21.78</v>
      </c>
    </row>
    <row r="25" spans="1:8" x14ac:dyDescent="0.25">
      <c r="A25" s="14" t="s">
        <v>184</v>
      </c>
      <c r="B25" s="14" t="s">
        <v>26</v>
      </c>
      <c r="C25" s="15">
        <v>14.57</v>
      </c>
      <c r="D25" s="14">
        <v>2.69</v>
      </c>
      <c r="E25" s="33">
        <f t="shared" si="0"/>
        <v>39.19</v>
      </c>
      <c r="F25" s="16">
        <v>0</v>
      </c>
      <c r="G25" s="33">
        <f t="shared" si="1"/>
        <v>0</v>
      </c>
      <c r="H25" s="33">
        <f t="shared" si="2"/>
        <v>39.19</v>
      </c>
    </row>
    <row r="26" spans="1:8" x14ac:dyDescent="0.25">
      <c r="A26" s="14" t="s">
        <v>185</v>
      </c>
      <c r="B26" s="14" t="s">
        <v>18</v>
      </c>
      <c r="C26" s="15">
        <v>21.99</v>
      </c>
      <c r="D26" s="14">
        <v>0.75</v>
      </c>
      <c r="E26" s="33">
        <f t="shared" si="0"/>
        <v>16.489999999999998</v>
      </c>
      <c r="F26" s="16">
        <v>0</v>
      </c>
      <c r="G26" s="33">
        <f t="shared" si="1"/>
        <v>0</v>
      </c>
      <c r="H26" s="33">
        <f t="shared" si="2"/>
        <v>16.489999999999998</v>
      </c>
    </row>
    <row r="27" spans="1:8" x14ac:dyDescent="0.25">
      <c r="A27" s="14" t="s">
        <v>186</v>
      </c>
      <c r="B27" s="14" t="s">
        <v>18</v>
      </c>
      <c r="C27" s="15">
        <v>2.2599999999999998</v>
      </c>
      <c r="D27" s="14">
        <v>7.5</v>
      </c>
      <c r="E27" s="33">
        <f t="shared" si="0"/>
        <v>16.95</v>
      </c>
      <c r="F27" s="16">
        <v>0</v>
      </c>
      <c r="G27" s="33">
        <f t="shared" si="1"/>
        <v>0</v>
      </c>
      <c r="H27" s="33">
        <f t="shared" si="2"/>
        <v>16.95</v>
      </c>
    </row>
    <row r="28" spans="1:8" x14ac:dyDescent="0.25">
      <c r="A28" s="13" t="s">
        <v>27</v>
      </c>
    </row>
    <row r="29" spans="1:8" x14ac:dyDescent="0.25">
      <c r="A29" s="14" t="s">
        <v>187</v>
      </c>
      <c r="B29" s="14" t="s">
        <v>18</v>
      </c>
      <c r="C29" s="15">
        <v>2.4300000000000002</v>
      </c>
      <c r="D29" s="14">
        <v>3</v>
      </c>
      <c r="E29" s="33">
        <f>ROUND(C29*D29,2)</f>
        <v>7.29</v>
      </c>
      <c r="F29" s="16">
        <v>0</v>
      </c>
      <c r="G29" s="33">
        <f>ROUND(E29*F29,2)</f>
        <v>0</v>
      </c>
      <c r="H29" s="33">
        <f>ROUND(E29-G29,2)</f>
        <v>7.29</v>
      </c>
    </row>
    <row r="30" spans="1:8" x14ac:dyDescent="0.25">
      <c r="A30" s="13" t="s">
        <v>33</v>
      </c>
    </row>
    <row r="31" spans="1:8" x14ac:dyDescent="0.25">
      <c r="A31" s="14" t="s">
        <v>206</v>
      </c>
      <c r="B31" s="14" t="s">
        <v>29</v>
      </c>
      <c r="C31" s="15">
        <v>6.19</v>
      </c>
      <c r="D31" s="14">
        <v>23</v>
      </c>
      <c r="E31" s="33">
        <f>ROUND(C31*D31,2)</f>
        <v>142.37</v>
      </c>
      <c r="F31" s="16">
        <v>0</v>
      </c>
      <c r="G31" s="33">
        <f>ROUND(E31*F31,2)</f>
        <v>0</v>
      </c>
      <c r="H31" s="33">
        <f>ROUND(E31-G31,2)</f>
        <v>142.37</v>
      </c>
    </row>
    <row r="32" spans="1:8" x14ac:dyDescent="0.25">
      <c r="A32" s="14" t="s">
        <v>207</v>
      </c>
      <c r="B32" s="14" t="s">
        <v>29</v>
      </c>
      <c r="C32" s="15">
        <v>1.93</v>
      </c>
      <c r="D32" s="14">
        <v>4.25</v>
      </c>
      <c r="E32" s="33">
        <f>ROUND(C32*D32,2)</f>
        <v>8.1999999999999993</v>
      </c>
      <c r="F32" s="16">
        <v>0</v>
      </c>
      <c r="G32" s="33">
        <f>ROUND(E32*F32,2)</f>
        <v>0</v>
      </c>
      <c r="H32" s="33">
        <f>ROUND(E32-G32,2)</f>
        <v>8.1999999999999993</v>
      </c>
    </row>
    <row r="33" spans="1:8" x14ac:dyDescent="0.25">
      <c r="A33" s="14" t="s">
        <v>189</v>
      </c>
      <c r="B33" s="14" t="s">
        <v>190</v>
      </c>
      <c r="C33" s="15">
        <v>0.28999999999999998</v>
      </c>
      <c r="D33" s="14">
        <v>4.25</v>
      </c>
      <c r="E33" s="33">
        <f>ROUND(C33*D33,2)</f>
        <v>1.23</v>
      </c>
      <c r="F33" s="16">
        <v>0</v>
      </c>
      <c r="G33" s="33">
        <f>ROUND(E33*F33,2)</f>
        <v>0</v>
      </c>
      <c r="H33" s="33">
        <f>ROUND(E33-G33,2)</f>
        <v>1.23</v>
      </c>
    </row>
    <row r="34" spans="1:8" x14ac:dyDescent="0.25">
      <c r="A34" s="13" t="s">
        <v>117</v>
      </c>
    </row>
    <row r="35" spans="1:8" x14ac:dyDescent="0.25">
      <c r="A35" s="14" t="s">
        <v>193</v>
      </c>
      <c r="B35" s="14" t="s">
        <v>26</v>
      </c>
      <c r="C35" s="15">
        <v>2.4</v>
      </c>
      <c r="D35" s="14">
        <v>1.5</v>
      </c>
      <c r="E35" s="33">
        <f>ROUND(C35*D35,2)</f>
        <v>3.6</v>
      </c>
      <c r="F35" s="16">
        <v>0</v>
      </c>
      <c r="G35" s="33">
        <f>ROUND(E35*F35,2)</f>
        <v>0</v>
      </c>
      <c r="H35" s="33">
        <f>ROUND(E35-G35,2)</f>
        <v>3.6</v>
      </c>
    </row>
    <row r="36" spans="1:8" x14ac:dyDescent="0.25">
      <c r="A36" s="14" t="s">
        <v>192</v>
      </c>
      <c r="B36" s="14" t="s">
        <v>26</v>
      </c>
      <c r="C36" s="15">
        <v>1.75</v>
      </c>
      <c r="D36" s="14">
        <v>0.5</v>
      </c>
      <c r="E36" s="33">
        <f>ROUND(C36*D36,2)</f>
        <v>0.88</v>
      </c>
      <c r="F36" s="16">
        <v>0</v>
      </c>
      <c r="G36" s="33">
        <f>ROUND(E36*F36,2)</f>
        <v>0</v>
      </c>
      <c r="H36" s="33">
        <f>ROUND(E36-G36,2)</f>
        <v>0.88</v>
      </c>
    </row>
    <row r="37" spans="1:8" x14ac:dyDescent="0.25">
      <c r="A37" s="14" t="s">
        <v>194</v>
      </c>
      <c r="B37" s="14" t="s">
        <v>26</v>
      </c>
      <c r="C37" s="15">
        <v>5.16</v>
      </c>
      <c r="D37" s="14">
        <v>0.5</v>
      </c>
      <c r="E37" s="33">
        <f>ROUND(C37*D37,2)</f>
        <v>2.58</v>
      </c>
      <c r="F37" s="16">
        <v>0</v>
      </c>
      <c r="G37" s="33">
        <f>ROUND(E37*F37,2)</f>
        <v>0</v>
      </c>
      <c r="H37" s="33">
        <f>ROUND(E37-G37,2)</f>
        <v>2.58</v>
      </c>
    </row>
    <row r="38" spans="1:8" x14ac:dyDescent="0.25">
      <c r="A38" s="14" t="s">
        <v>195</v>
      </c>
      <c r="B38" s="14" t="s">
        <v>26</v>
      </c>
      <c r="C38" s="15">
        <v>2.86</v>
      </c>
      <c r="D38" s="14">
        <v>0.4</v>
      </c>
      <c r="E38" s="33">
        <f>ROUND(C38*D38,2)</f>
        <v>1.1399999999999999</v>
      </c>
      <c r="F38" s="16">
        <v>0</v>
      </c>
      <c r="G38" s="33">
        <f>ROUND(E38*F38,2)</f>
        <v>0</v>
      </c>
      <c r="H38" s="33">
        <f>ROUND(E38-G38,2)</f>
        <v>1.1399999999999999</v>
      </c>
    </row>
    <row r="39" spans="1:8" x14ac:dyDescent="0.25">
      <c r="A39" s="13" t="s">
        <v>61</v>
      </c>
    </row>
    <row r="40" spans="1:8" x14ac:dyDescent="0.25">
      <c r="A40" s="14" t="s">
        <v>196</v>
      </c>
      <c r="B40" s="14" t="s">
        <v>21</v>
      </c>
      <c r="C40" s="15">
        <v>7.5</v>
      </c>
      <c r="D40" s="14">
        <v>4.3220000000000001</v>
      </c>
      <c r="E40" s="33">
        <f>ROUND(C40*D40,2)</f>
        <v>32.42</v>
      </c>
      <c r="F40" s="16">
        <v>0</v>
      </c>
      <c r="G40" s="33">
        <f>ROUND(E40*F40,2)</f>
        <v>0</v>
      </c>
      <c r="H40" s="33">
        <f>ROUND(E40-G40,2)</f>
        <v>32.42</v>
      </c>
    </row>
    <row r="41" spans="1:8" x14ac:dyDescent="0.25">
      <c r="A41" s="13" t="s">
        <v>136</v>
      </c>
    </row>
    <row r="42" spans="1:8" x14ac:dyDescent="0.25">
      <c r="A42" s="14" t="s">
        <v>197</v>
      </c>
      <c r="B42" s="14" t="s">
        <v>129</v>
      </c>
      <c r="C42" s="15">
        <v>0.35</v>
      </c>
      <c r="D42" s="14">
        <f>D7</f>
        <v>180</v>
      </c>
      <c r="E42" s="33">
        <f>ROUND(C42*D42,2)</f>
        <v>63</v>
      </c>
      <c r="F42" s="16">
        <v>0</v>
      </c>
      <c r="G42" s="33">
        <f>ROUND(E42*F42,2)</f>
        <v>0</v>
      </c>
      <c r="H42" s="33">
        <f>ROUND(E42-G42,2)</f>
        <v>63</v>
      </c>
    </row>
    <row r="43" spans="1:8" x14ac:dyDescent="0.25">
      <c r="A43" s="13" t="s">
        <v>198</v>
      </c>
    </row>
    <row r="44" spans="1:8" x14ac:dyDescent="0.25">
      <c r="A44" s="14" t="s">
        <v>199</v>
      </c>
      <c r="B44" s="14" t="s">
        <v>129</v>
      </c>
      <c r="C44" s="15">
        <v>0.4</v>
      </c>
      <c r="D44" s="14">
        <f>D7</f>
        <v>180</v>
      </c>
      <c r="E44" s="33">
        <f>ROUND(C44*D44,2)</f>
        <v>72</v>
      </c>
      <c r="F44" s="16">
        <v>0</v>
      </c>
      <c r="G44" s="33">
        <f>ROUND(E44*F44,2)</f>
        <v>0</v>
      </c>
      <c r="H44" s="33">
        <f>ROUND(E44-G44,2)</f>
        <v>72</v>
      </c>
    </row>
    <row r="45" spans="1:8" x14ac:dyDescent="0.25">
      <c r="A45" s="13" t="s">
        <v>99</v>
      </c>
    </row>
    <row r="46" spans="1:8" x14ac:dyDescent="0.25">
      <c r="A46" s="14" t="s">
        <v>200</v>
      </c>
      <c r="B46" s="14" t="s">
        <v>48</v>
      </c>
      <c r="C46" s="15">
        <v>4.5</v>
      </c>
      <c r="D46" s="14">
        <v>1</v>
      </c>
      <c r="E46" s="33">
        <f>ROUND(C46*D46,2)</f>
        <v>4.5</v>
      </c>
      <c r="F46" s="16">
        <v>0</v>
      </c>
      <c r="G46" s="33">
        <f>ROUND(E46*F46,2)</f>
        <v>0</v>
      </c>
      <c r="H46" s="33">
        <f>ROUND(E46-G46,2)</f>
        <v>4.5</v>
      </c>
    </row>
    <row r="47" spans="1:8" x14ac:dyDescent="0.25">
      <c r="A47" s="13" t="s">
        <v>119</v>
      </c>
    </row>
    <row r="48" spans="1:8" x14ac:dyDescent="0.25">
      <c r="A48" s="14" t="s">
        <v>201</v>
      </c>
      <c r="B48" s="14" t="s">
        <v>48</v>
      </c>
      <c r="C48" s="15">
        <v>8</v>
      </c>
      <c r="D48" s="14">
        <v>1</v>
      </c>
      <c r="E48" s="33">
        <f>ROUND(C48*D48,2)</f>
        <v>8</v>
      </c>
      <c r="F48" s="16">
        <v>0</v>
      </c>
      <c r="G48" s="33">
        <f>ROUND(E48*F48,2)</f>
        <v>0</v>
      </c>
      <c r="H48" s="33">
        <f>ROUND(E48-G48,2)</f>
        <v>8</v>
      </c>
    </row>
    <row r="49" spans="1:8" x14ac:dyDescent="0.25">
      <c r="A49" s="13" t="s">
        <v>121</v>
      </c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0.54759999999999998</v>
      </c>
      <c r="E52" s="33">
        <f>ROUND(C52*D52,2)</f>
        <v>8.0399999999999991</v>
      </c>
      <c r="F52" s="16">
        <v>0</v>
      </c>
      <c r="G52" s="33">
        <f>ROUND(E52*F52,2)</f>
        <v>0</v>
      </c>
      <c r="H52" s="33">
        <f>ROUND(E52-G52,2)</f>
        <v>8.0399999999999991</v>
      </c>
    </row>
    <row r="53" spans="1:8" x14ac:dyDescent="0.25">
      <c r="A53" s="14" t="s">
        <v>139</v>
      </c>
      <c r="B53" s="14" t="s">
        <v>39</v>
      </c>
      <c r="C53" s="15">
        <v>14.68</v>
      </c>
      <c r="D53" s="14">
        <v>0.17599999999999999</v>
      </c>
      <c r="E53" s="33">
        <f>ROUND(C53*D53,2)</f>
        <v>2.58</v>
      </c>
      <c r="F53" s="16">
        <v>0</v>
      </c>
      <c r="G53" s="33">
        <f>ROUND(E53*F53,2)</f>
        <v>0</v>
      </c>
      <c r="H53" s="33">
        <f>ROUND(E53-G53,2)</f>
        <v>2.58</v>
      </c>
    </row>
    <row r="54" spans="1:8" x14ac:dyDescent="0.25">
      <c r="A54" s="13" t="s">
        <v>40</v>
      </c>
    </row>
    <row r="55" spans="1:8" x14ac:dyDescent="0.25">
      <c r="A55" s="14" t="s">
        <v>41</v>
      </c>
      <c r="B55" s="14" t="s">
        <v>39</v>
      </c>
      <c r="C55" s="15">
        <v>9.06</v>
      </c>
      <c r="D55" s="14">
        <v>3.5249999999999999</v>
      </c>
      <c r="E55" s="33">
        <f>ROUND(C55*D55,2)</f>
        <v>31.94</v>
      </c>
      <c r="F55" s="16">
        <v>0</v>
      </c>
      <c r="G55" s="33">
        <f>ROUND(E55*F55,2)</f>
        <v>0</v>
      </c>
      <c r="H55" s="33">
        <f>ROUND(E55-G55,2)</f>
        <v>31.94</v>
      </c>
    </row>
    <row r="56" spans="1:8" x14ac:dyDescent="0.25">
      <c r="A56" s="13" t="s">
        <v>43</v>
      </c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3">
        <f>ROUND(C57*D57,2)</f>
        <v>2.27</v>
      </c>
      <c r="F57" s="16">
        <v>0</v>
      </c>
      <c r="G57" s="33">
        <f>ROUND(E57*F57,2)</f>
        <v>0</v>
      </c>
      <c r="H57" s="33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3">
        <f>ROUND(C58*D58,2)</f>
        <v>0.71</v>
      </c>
      <c r="F58" s="16">
        <v>0</v>
      </c>
      <c r="G58" s="33">
        <f>ROUND(E58*F58,2)</f>
        <v>0</v>
      </c>
      <c r="H58" s="33">
        <f>ROUND(E58-G58,2)</f>
        <v>0.71</v>
      </c>
    </row>
    <row r="59" spans="1:8" x14ac:dyDescent="0.25">
      <c r="A59" s="13" t="s">
        <v>100</v>
      </c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3">
        <f>ROUND(C60*D60,2)</f>
        <v>6.34</v>
      </c>
      <c r="F60" s="16">
        <v>0</v>
      </c>
      <c r="G60" s="33">
        <f>ROUND(E60*F60,2)</f>
        <v>0</v>
      </c>
      <c r="H60" s="33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14.7</v>
      </c>
      <c r="D61" s="14">
        <v>0.53900000000000003</v>
      </c>
      <c r="E61" s="33">
        <f>ROUND(C61*D61,2)</f>
        <v>7.92</v>
      </c>
      <c r="F61" s="16">
        <v>0</v>
      </c>
      <c r="G61" s="33">
        <f>ROUND(E61*F61,2)</f>
        <v>0</v>
      </c>
      <c r="H61" s="33">
        <f>ROUND(E61-G61,2)</f>
        <v>7.92</v>
      </c>
    </row>
    <row r="62" spans="1:8" x14ac:dyDescent="0.25">
      <c r="A62" s="13" t="s">
        <v>45</v>
      </c>
    </row>
    <row r="63" spans="1:8" x14ac:dyDescent="0.25">
      <c r="A63" s="14" t="s">
        <v>38</v>
      </c>
      <c r="B63" s="14" t="s">
        <v>19</v>
      </c>
      <c r="C63" s="15">
        <v>1.53</v>
      </c>
      <c r="D63" s="14">
        <v>5.9885999999999999</v>
      </c>
      <c r="E63" s="33">
        <f>ROUND(C63*D63,2)</f>
        <v>9.16</v>
      </c>
      <c r="F63" s="16">
        <v>0</v>
      </c>
      <c r="G63" s="33">
        <f>ROUND(E63*F63,2)</f>
        <v>0</v>
      </c>
      <c r="H63" s="33">
        <f>ROUND(E63-G63,2)</f>
        <v>9.16</v>
      </c>
    </row>
    <row r="64" spans="1:8" x14ac:dyDescent="0.25">
      <c r="A64" s="14" t="s">
        <v>139</v>
      </c>
      <c r="B64" s="14" t="s">
        <v>19</v>
      </c>
      <c r="C64" s="15">
        <v>1.53</v>
      </c>
      <c r="D64" s="14">
        <v>2.9445000000000001</v>
      </c>
      <c r="E64" s="33">
        <f>ROUND(C64*D64,2)</f>
        <v>4.51</v>
      </c>
      <c r="F64" s="16">
        <v>0</v>
      </c>
      <c r="G64" s="33">
        <f>ROUND(E64*F64,2)</f>
        <v>0</v>
      </c>
      <c r="H64" s="33">
        <f>ROUND(E64-G64,2)</f>
        <v>4.51</v>
      </c>
    </row>
    <row r="65" spans="1:8" x14ac:dyDescent="0.25">
      <c r="A65" s="14" t="s">
        <v>202</v>
      </c>
      <c r="B65" s="14" t="s">
        <v>19</v>
      </c>
      <c r="C65" s="15">
        <v>1.53</v>
      </c>
      <c r="D65" s="14">
        <v>26.8827</v>
      </c>
      <c r="E65" s="33">
        <f>ROUND(C65*D65,2)</f>
        <v>41.13</v>
      </c>
      <c r="F65" s="16">
        <v>0</v>
      </c>
      <c r="G65" s="33">
        <f>ROUND(E65*F65,2)</f>
        <v>0</v>
      </c>
      <c r="H65" s="33">
        <f>ROUND(E65-G65,2)</f>
        <v>41.13</v>
      </c>
    </row>
    <row r="66" spans="1:8" x14ac:dyDescent="0.25">
      <c r="A66" s="13" t="s">
        <v>47</v>
      </c>
    </row>
    <row r="67" spans="1:8" x14ac:dyDescent="0.25">
      <c r="A67" s="14" t="s">
        <v>42</v>
      </c>
      <c r="B67" s="14" t="s">
        <v>48</v>
      </c>
      <c r="C67" s="15">
        <v>8.59</v>
      </c>
      <c r="D67" s="14">
        <v>1</v>
      </c>
      <c r="E67" s="33">
        <f>ROUND(C67*D67,2)</f>
        <v>8.59</v>
      </c>
      <c r="F67" s="16">
        <v>0</v>
      </c>
      <c r="G67" s="33">
        <f>ROUND(E67*F67,2)</f>
        <v>0</v>
      </c>
      <c r="H67" s="33">
        <f t="shared" ref="H67:H73" si="3">ROUND(E67-G67,2)</f>
        <v>8.59</v>
      </c>
    </row>
    <row r="68" spans="1:8" x14ac:dyDescent="0.25">
      <c r="A68" s="14" t="s">
        <v>38</v>
      </c>
      <c r="B68" s="14" t="s">
        <v>48</v>
      </c>
      <c r="C68" s="15">
        <v>3.69</v>
      </c>
      <c r="D68" s="14">
        <v>1</v>
      </c>
      <c r="E68" s="33">
        <f>ROUND(C68*D68,2)</f>
        <v>3.69</v>
      </c>
      <c r="F68" s="16">
        <v>0</v>
      </c>
      <c r="G68" s="33">
        <f>ROUND(E68*F68,2)</f>
        <v>0</v>
      </c>
      <c r="H68" s="33">
        <f t="shared" si="3"/>
        <v>3.69</v>
      </c>
    </row>
    <row r="69" spans="1:8" x14ac:dyDescent="0.25">
      <c r="A69" s="14" t="s">
        <v>139</v>
      </c>
      <c r="B69" s="14" t="s">
        <v>48</v>
      </c>
      <c r="C69" s="15">
        <v>7.24</v>
      </c>
      <c r="D69" s="14">
        <v>1</v>
      </c>
      <c r="E69" s="33">
        <f>ROUND(C69*D69,2)</f>
        <v>7.24</v>
      </c>
      <c r="F69" s="16">
        <v>0</v>
      </c>
      <c r="G69" s="33">
        <f>ROUND(E69*F69,2)</f>
        <v>0</v>
      </c>
      <c r="H69" s="33">
        <f t="shared" si="3"/>
        <v>7.24</v>
      </c>
    </row>
    <row r="70" spans="1:8" x14ac:dyDescent="0.25">
      <c r="A70" s="14" t="s">
        <v>202</v>
      </c>
      <c r="B70" s="14" t="s">
        <v>48</v>
      </c>
      <c r="C70" s="15">
        <v>14.31</v>
      </c>
      <c r="D70" s="14">
        <v>1</v>
      </c>
      <c r="E70" s="33">
        <f>ROUND(C70*D70,2)</f>
        <v>14.31</v>
      </c>
      <c r="F70" s="16">
        <v>0</v>
      </c>
      <c r="G70" s="33">
        <f>ROUND(E70*F70,2)</f>
        <v>0</v>
      </c>
      <c r="H70" s="33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11.89</v>
      </c>
      <c r="D71" s="9">
        <v>1</v>
      </c>
      <c r="E71" s="29">
        <f>ROUND(C71*D71,2)</f>
        <v>11.89</v>
      </c>
      <c r="F71" s="11">
        <v>0</v>
      </c>
      <c r="G71" s="29">
        <f>ROUND(E71*F71,2)</f>
        <v>0</v>
      </c>
      <c r="H71" s="29">
        <f t="shared" si="3"/>
        <v>11.89</v>
      </c>
    </row>
    <row r="72" spans="1:8" x14ac:dyDescent="0.25">
      <c r="A72" s="7" t="s">
        <v>50</v>
      </c>
      <c r="E72" s="33">
        <f>SUM(E12:E71)</f>
        <v>784.43000000000006</v>
      </c>
      <c r="G72" s="12">
        <f>SUM(G12:G71)</f>
        <v>0</v>
      </c>
      <c r="H72" s="12">
        <f t="shared" si="3"/>
        <v>784.43</v>
      </c>
    </row>
    <row r="73" spans="1:8" x14ac:dyDescent="0.25">
      <c r="A73" s="7" t="s">
        <v>51</v>
      </c>
      <c r="E73" s="33">
        <f>+E8-E72</f>
        <v>133.56999999999994</v>
      </c>
      <c r="G73" s="12">
        <f>+G8-G72</f>
        <v>0</v>
      </c>
      <c r="H73" s="12">
        <f t="shared" si="3"/>
        <v>133.57</v>
      </c>
    </row>
    <row r="74" spans="1:8" x14ac:dyDescent="0.25">
      <c r="A74" t="s">
        <v>12</v>
      </c>
    </row>
    <row r="75" spans="1:8" x14ac:dyDescent="0.25">
      <c r="A75" s="7" t="s">
        <v>52</v>
      </c>
    </row>
    <row r="76" spans="1:8" x14ac:dyDescent="0.25">
      <c r="A76" s="14" t="s">
        <v>42</v>
      </c>
      <c r="B76" s="14" t="s">
        <v>48</v>
      </c>
      <c r="C76" s="15">
        <v>18.059999999999999</v>
      </c>
      <c r="D76" s="14">
        <v>1</v>
      </c>
      <c r="E76" s="33">
        <f>ROUND(C76*D76,2)</f>
        <v>18.059999999999999</v>
      </c>
      <c r="F76" s="16">
        <v>0</v>
      </c>
      <c r="G76" s="33">
        <f>ROUND(E76*F76,2)</f>
        <v>0</v>
      </c>
      <c r="H76" s="33">
        <f t="shared" ref="H76:H82" si="4">ROUND(E76-G76,2)</f>
        <v>18.059999999999999</v>
      </c>
    </row>
    <row r="77" spans="1:8" x14ac:dyDescent="0.25">
      <c r="A77" s="14" t="s">
        <v>38</v>
      </c>
      <c r="B77" s="14" t="s">
        <v>48</v>
      </c>
      <c r="C77" s="15">
        <v>22.58</v>
      </c>
      <c r="D77" s="14">
        <v>1</v>
      </c>
      <c r="E77" s="33">
        <f>ROUND(C77*D77,2)</f>
        <v>22.58</v>
      </c>
      <c r="F77" s="16">
        <v>0</v>
      </c>
      <c r="G77" s="33">
        <f>ROUND(E77*F77,2)</f>
        <v>0</v>
      </c>
      <c r="H77" s="33">
        <f t="shared" si="4"/>
        <v>22.58</v>
      </c>
    </row>
    <row r="78" spans="1:8" x14ac:dyDescent="0.25">
      <c r="A78" s="14" t="s">
        <v>139</v>
      </c>
      <c r="B78" s="14" t="s">
        <v>48</v>
      </c>
      <c r="C78" s="15">
        <v>27.72</v>
      </c>
      <c r="D78" s="14">
        <v>1</v>
      </c>
      <c r="E78" s="33">
        <f>ROUND(C78*D78,2)</f>
        <v>27.72</v>
      </c>
      <c r="F78" s="16">
        <v>0</v>
      </c>
      <c r="G78" s="33">
        <f>ROUND(E78*F78,2)</f>
        <v>0</v>
      </c>
      <c r="H78" s="33">
        <f t="shared" si="4"/>
        <v>27.72</v>
      </c>
    </row>
    <row r="79" spans="1:8" x14ac:dyDescent="0.25">
      <c r="A79" s="9" t="s">
        <v>202</v>
      </c>
      <c r="B79" s="9" t="s">
        <v>48</v>
      </c>
      <c r="C79" s="10">
        <v>42.08</v>
      </c>
      <c r="D79" s="9">
        <v>1</v>
      </c>
      <c r="E79" s="29">
        <f>ROUND(C79*D79,2)</f>
        <v>42.08</v>
      </c>
      <c r="F79" s="11">
        <v>0</v>
      </c>
      <c r="G79" s="29">
        <f>ROUND(E79*F79,2)</f>
        <v>0</v>
      </c>
      <c r="H79" s="29">
        <f t="shared" si="4"/>
        <v>42.08</v>
      </c>
    </row>
    <row r="80" spans="1:8" x14ac:dyDescent="0.25">
      <c r="A80" s="7" t="s">
        <v>53</v>
      </c>
      <c r="E80" s="33">
        <f>SUM(E76:E79)</f>
        <v>110.44</v>
      </c>
      <c r="G80" s="12">
        <f>SUM(G76:G79)</f>
        <v>0</v>
      </c>
      <c r="H80" s="12">
        <f t="shared" si="4"/>
        <v>110.44</v>
      </c>
    </row>
    <row r="81" spans="1:8" x14ac:dyDescent="0.25">
      <c r="A81" s="7" t="s">
        <v>54</v>
      </c>
      <c r="E81" s="33">
        <f>+E72+E80</f>
        <v>894.87000000000012</v>
      </c>
      <c r="G81" s="12">
        <f>+G72+G80</f>
        <v>0</v>
      </c>
      <c r="H81" s="12">
        <f t="shared" si="4"/>
        <v>894.87</v>
      </c>
    </row>
    <row r="82" spans="1:8" x14ac:dyDescent="0.25">
      <c r="A82" s="7" t="s">
        <v>55</v>
      </c>
      <c r="E82" s="33">
        <f>+E8-E81</f>
        <v>23.129999999999882</v>
      </c>
      <c r="G82" s="12">
        <f>+G8-G81</f>
        <v>0</v>
      </c>
      <c r="H82" s="12">
        <f t="shared" si="4"/>
        <v>23.13</v>
      </c>
    </row>
    <row r="83" spans="1:8" x14ac:dyDescent="0.25">
      <c r="A83" t="s">
        <v>123</v>
      </c>
    </row>
    <row r="84" spans="1:8" x14ac:dyDescent="0.25">
      <c r="A84" t="s">
        <v>372</v>
      </c>
    </row>
    <row r="86" spans="1:8" x14ac:dyDescent="0.25">
      <c r="A86" s="7" t="s">
        <v>124</v>
      </c>
    </row>
    <row r="87" spans="1:8" x14ac:dyDescent="0.25">
      <c r="A87" s="7" t="s">
        <v>125</v>
      </c>
    </row>
    <row r="99" spans="1:5" x14ac:dyDescent="0.25">
      <c r="A99" s="7" t="s">
        <v>50</v>
      </c>
      <c r="C99"/>
      <c r="E99" s="37">
        <f>VLOOKUP(A99,$A$1:$H$98,5,FALSE)</f>
        <v>784.43000000000006</v>
      </c>
    </row>
    <row r="100" spans="1:5" x14ac:dyDescent="0.25">
      <c r="A100" s="7" t="s">
        <v>333</v>
      </c>
      <c r="C100"/>
      <c r="E100" s="37">
        <f>VLOOKUP(A100,$A$1:$H$98,5,FALSE)</f>
        <v>110.44</v>
      </c>
    </row>
    <row r="101" spans="1:5" x14ac:dyDescent="0.25">
      <c r="A101" s="7" t="s">
        <v>334</v>
      </c>
      <c r="C101"/>
      <c r="E101" s="37">
        <f t="shared" ref="E101:E102" si="5">VLOOKUP(A101,$A$1:$H$98,5,FALSE)</f>
        <v>894.87000000000012</v>
      </c>
    </row>
    <row r="102" spans="1:5" x14ac:dyDescent="0.25">
      <c r="A102" s="7" t="s">
        <v>55</v>
      </c>
      <c r="C102"/>
      <c r="E102" s="37">
        <f t="shared" si="5"/>
        <v>23.129999999999882</v>
      </c>
    </row>
    <row r="104" spans="1:5" x14ac:dyDescent="0.25">
      <c r="A104" s="45" t="s">
        <v>295</v>
      </c>
      <c r="D104" s="42" t="s">
        <v>296</v>
      </c>
      <c r="E104"/>
    </row>
    <row r="105" spans="1:5" x14ac:dyDescent="0.25">
      <c r="B105" s="37">
        <f>E102</f>
        <v>23.129999999999882</v>
      </c>
      <c r="E105" s="37">
        <f>E102</f>
        <v>23.129999999999882</v>
      </c>
    </row>
    <row r="106" spans="1:5" x14ac:dyDescent="0.25">
      <c r="A106">
        <f>A107-Calculator!$B$15</f>
        <v>985</v>
      </c>
      <c r="B106">
        <f t="dataTable" ref="B106:B112" dt2D="0" dtr="0" r1="D7"/>
        <v>3524.88</v>
      </c>
      <c r="D106">
        <f>D107-Calculator!$B$27</f>
        <v>45</v>
      </c>
      <c r="E106">
        <f t="dataTable" ref="E106:E112" dt2D="0" dtr="0" r1="D7" ca="1"/>
        <v>-564.12000000000012</v>
      </c>
    </row>
    <row r="107" spans="1:5" x14ac:dyDescent="0.25">
      <c r="A107">
        <f>A108-Calculator!$B$15</f>
        <v>990</v>
      </c>
      <c r="B107">
        <v>3546.63</v>
      </c>
      <c r="D107">
        <f>D108-Calculator!$B$27</f>
        <v>50</v>
      </c>
      <c r="E107">
        <v>-542.37000000000012</v>
      </c>
    </row>
    <row r="108" spans="1:5" x14ac:dyDescent="0.25">
      <c r="A108">
        <f>A109-Calculator!$B$15</f>
        <v>995</v>
      </c>
      <c r="B108">
        <v>3568.38</v>
      </c>
      <c r="D108">
        <f>D109-Calculator!$B$27</f>
        <v>55</v>
      </c>
      <c r="E108">
        <v>-520.62000000000012</v>
      </c>
    </row>
    <row r="109" spans="1:5" x14ac:dyDescent="0.25">
      <c r="A109">
        <f>Calculator!B10</f>
        <v>1000</v>
      </c>
      <c r="B109">
        <v>3590.13</v>
      </c>
      <c r="D109">
        <f>Calculator!B22</f>
        <v>60</v>
      </c>
      <c r="E109">
        <v>-498.87000000000012</v>
      </c>
    </row>
    <row r="110" spans="1:5" x14ac:dyDescent="0.25">
      <c r="A110">
        <f>A109+Calculator!$B$15</f>
        <v>1005</v>
      </c>
      <c r="B110">
        <v>3611.88</v>
      </c>
      <c r="D110">
        <f>D109+Calculator!$B$27</f>
        <v>65</v>
      </c>
      <c r="E110">
        <v>-477.12000000000012</v>
      </c>
    </row>
    <row r="111" spans="1:5" x14ac:dyDescent="0.25">
      <c r="A111">
        <f>A110+Calculator!$B$15</f>
        <v>1010</v>
      </c>
      <c r="B111">
        <v>3633.63</v>
      </c>
      <c r="D111">
        <f>D110+Calculator!$B$27</f>
        <v>70</v>
      </c>
      <c r="E111">
        <v>-455.37000000000012</v>
      </c>
    </row>
    <row r="112" spans="1:5" x14ac:dyDescent="0.25">
      <c r="A112">
        <f>A111+Calculator!$B$15</f>
        <v>1015</v>
      </c>
      <c r="B112">
        <v>3655.38</v>
      </c>
      <c r="D112">
        <f>D111+Calculator!$B$27</f>
        <v>75</v>
      </c>
      <c r="E112">
        <v>-433.62000000000012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73757-1D44-433D-BC58-39FFD1FD679D}">
  <dimension ref="A1:H112"/>
  <sheetViews>
    <sheetView topLeftCell="A61"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180</v>
      </c>
      <c r="E7" s="29">
        <f>ROUND(C7*D7,2)</f>
        <v>918</v>
      </c>
      <c r="F7" s="11">
        <v>0</v>
      </c>
      <c r="G7" s="29">
        <f>ROUND(E7*F7,2)</f>
        <v>0</v>
      </c>
      <c r="H7" s="29">
        <f>ROUND(E7-G7,2)</f>
        <v>918</v>
      </c>
    </row>
    <row r="8" spans="1:8" x14ac:dyDescent="0.25">
      <c r="A8" s="7" t="s">
        <v>11</v>
      </c>
      <c r="C8" s="33"/>
      <c r="E8" s="33">
        <f>SUM(E7:E7)</f>
        <v>918</v>
      </c>
      <c r="G8" s="12">
        <f>SUM(G7:G7)</f>
        <v>0</v>
      </c>
      <c r="H8" s="12">
        <f>ROUND(E8-G8,2)</f>
        <v>918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1.5</v>
      </c>
      <c r="E13" s="33">
        <f>ROUND(C13*D13,2)</f>
        <v>8.25</v>
      </c>
      <c r="F13" s="16">
        <v>0</v>
      </c>
      <c r="G13" s="33">
        <f>ROUND(E13*F13,2)</f>
        <v>0</v>
      </c>
      <c r="H13" s="33">
        <f>ROUND(E13-G13,2)</f>
        <v>8.25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178</v>
      </c>
      <c r="B15" s="14" t="s">
        <v>21</v>
      </c>
      <c r="C15" s="15">
        <v>18.66</v>
      </c>
      <c r="D15" s="14">
        <v>0.5</v>
      </c>
      <c r="E15" s="33">
        <f>ROUND(C15*D15,2)</f>
        <v>9.33</v>
      </c>
      <c r="F15" s="16">
        <v>0</v>
      </c>
      <c r="G15" s="33">
        <f>ROUND(E15*F15,2)</f>
        <v>0</v>
      </c>
      <c r="H15" s="33">
        <f>ROUND(E15-G15,2)</f>
        <v>9.33</v>
      </c>
    </row>
    <row r="16" spans="1:8" x14ac:dyDescent="0.25">
      <c r="A16" s="14" t="s">
        <v>165</v>
      </c>
      <c r="B16" s="14" t="s">
        <v>21</v>
      </c>
      <c r="C16" s="15">
        <v>20.99</v>
      </c>
      <c r="D16" s="14">
        <v>0.5</v>
      </c>
      <c r="E16" s="33">
        <f>ROUND(C16*D16,2)</f>
        <v>10.5</v>
      </c>
      <c r="F16" s="16">
        <v>0</v>
      </c>
      <c r="G16" s="33">
        <f>ROUND(E16*F16,2)</f>
        <v>0</v>
      </c>
      <c r="H16" s="33">
        <f>ROUND(E16-G16,2)</f>
        <v>10.5</v>
      </c>
    </row>
    <row r="17" spans="1:8" x14ac:dyDescent="0.25">
      <c r="A17" s="14" t="s">
        <v>179</v>
      </c>
      <c r="B17" s="14" t="s">
        <v>21</v>
      </c>
      <c r="C17" s="15">
        <v>19.739999999999998</v>
      </c>
      <c r="D17" s="14">
        <v>3.3220000000000001</v>
      </c>
      <c r="E17" s="33">
        <f>ROUND(C17*D17,2)</f>
        <v>65.58</v>
      </c>
      <c r="F17" s="16">
        <v>0</v>
      </c>
      <c r="G17" s="33">
        <f>ROUND(E17*F17,2)</f>
        <v>0</v>
      </c>
      <c r="H17" s="33">
        <f>ROUND(E17-G17,2)</f>
        <v>65.58</v>
      </c>
    </row>
    <row r="18" spans="1:8" x14ac:dyDescent="0.25">
      <c r="A18" s="14" t="s">
        <v>180</v>
      </c>
      <c r="B18" s="14" t="s">
        <v>26</v>
      </c>
      <c r="C18" s="15">
        <v>11.06</v>
      </c>
      <c r="D18" s="14">
        <v>0.8</v>
      </c>
      <c r="E18" s="33">
        <f>ROUND(C18*D18,2)</f>
        <v>8.85</v>
      </c>
      <c r="F18" s="16">
        <v>0</v>
      </c>
      <c r="G18" s="33">
        <f>ROUND(E18*F18,2)</f>
        <v>0</v>
      </c>
      <c r="H18" s="33">
        <f>ROUND(E18-G18,2)</f>
        <v>8.85</v>
      </c>
    </row>
    <row r="19" spans="1:8" x14ac:dyDescent="0.25">
      <c r="A19" s="13" t="s">
        <v>24</v>
      </c>
      <c r="C19" s="33"/>
      <c r="E19" s="33"/>
    </row>
    <row r="20" spans="1:8" x14ac:dyDescent="0.25">
      <c r="A20" s="14" t="s">
        <v>25</v>
      </c>
      <c r="B20" s="14" t="s">
        <v>18</v>
      </c>
      <c r="C20" s="15">
        <v>0.13</v>
      </c>
      <c r="D20" s="14">
        <v>80</v>
      </c>
      <c r="E20" s="33">
        <f t="shared" ref="E20:E27" si="0">ROUND(C20*D20,2)</f>
        <v>10.4</v>
      </c>
      <c r="F20" s="16">
        <v>0</v>
      </c>
      <c r="G20" s="33">
        <f t="shared" ref="G20:G27" si="1">ROUND(E20*F20,2)</f>
        <v>0</v>
      </c>
      <c r="H20" s="33">
        <f t="shared" ref="H20:H27" si="2">ROUND(E20-G20,2)</f>
        <v>10.4</v>
      </c>
    </row>
    <row r="21" spans="1:8" x14ac:dyDescent="0.25">
      <c r="A21" s="14" t="s">
        <v>144</v>
      </c>
      <c r="B21" s="14" t="s">
        <v>26</v>
      </c>
      <c r="C21" s="15">
        <v>2.25</v>
      </c>
      <c r="D21" s="14">
        <v>2</v>
      </c>
      <c r="E21" s="33">
        <f t="shared" si="0"/>
        <v>4.5</v>
      </c>
      <c r="F21" s="16">
        <v>0</v>
      </c>
      <c r="G21" s="33">
        <f t="shared" si="1"/>
        <v>0</v>
      </c>
      <c r="H21" s="33">
        <f t="shared" si="2"/>
        <v>4.5</v>
      </c>
    </row>
    <row r="22" spans="1:8" x14ac:dyDescent="0.25">
      <c r="A22" s="14" t="s">
        <v>181</v>
      </c>
      <c r="B22" s="14" t="s">
        <v>26</v>
      </c>
      <c r="C22" s="15">
        <v>18.170000000000002</v>
      </c>
      <c r="D22" s="14">
        <v>1</v>
      </c>
      <c r="E22" s="33">
        <f t="shared" si="0"/>
        <v>18.170000000000002</v>
      </c>
      <c r="F22" s="16">
        <v>0</v>
      </c>
      <c r="G22" s="33">
        <f t="shared" si="1"/>
        <v>0</v>
      </c>
      <c r="H22" s="33">
        <f t="shared" si="2"/>
        <v>18.170000000000002</v>
      </c>
    </row>
    <row r="23" spans="1:8" x14ac:dyDescent="0.25">
      <c r="A23" s="14" t="s">
        <v>182</v>
      </c>
      <c r="B23" s="14" t="s">
        <v>18</v>
      </c>
      <c r="C23" s="15">
        <v>6.04</v>
      </c>
      <c r="D23" s="14">
        <v>2</v>
      </c>
      <c r="E23" s="33">
        <f t="shared" si="0"/>
        <v>12.08</v>
      </c>
      <c r="F23" s="16">
        <v>0</v>
      </c>
      <c r="G23" s="33">
        <f t="shared" si="1"/>
        <v>0</v>
      </c>
      <c r="H23" s="33">
        <f t="shared" si="2"/>
        <v>12.08</v>
      </c>
    </row>
    <row r="24" spans="1:8" x14ac:dyDescent="0.25">
      <c r="A24" s="14" t="s">
        <v>183</v>
      </c>
      <c r="B24" s="14" t="s">
        <v>18</v>
      </c>
      <c r="C24" s="15">
        <v>43.56</v>
      </c>
      <c r="D24" s="14">
        <v>0.5</v>
      </c>
      <c r="E24" s="33">
        <f t="shared" si="0"/>
        <v>21.78</v>
      </c>
      <c r="F24" s="16">
        <v>0</v>
      </c>
      <c r="G24" s="33">
        <f t="shared" si="1"/>
        <v>0</v>
      </c>
      <c r="H24" s="33">
        <f t="shared" si="2"/>
        <v>21.78</v>
      </c>
    </row>
    <row r="25" spans="1:8" x14ac:dyDescent="0.25">
      <c r="A25" s="14" t="s">
        <v>184</v>
      </c>
      <c r="B25" s="14" t="s">
        <v>26</v>
      </c>
      <c r="C25" s="15">
        <v>14.57</v>
      </c>
      <c r="D25" s="14">
        <v>2.69</v>
      </c>
      <c r="E25" s="33">
        <f t="shared" si="0"/>
        <v>39.19</v>
      </c>
      <c r="F25" s="16">
        <v>0</v>
      </c>
      <c r="G25" s="33">
        <f t="shared" si="1"/>
        <v>0</v>
      </c>
      <c r="H25" s="33">
        <f t="shared" si="2"/>
        <v>39.19</v>
      </c>
    </row>
    <row r="26" spans="1:8" x14ac:dyDescent="0.25">
      <c r="A26" s="14" t="s">
        <v>185</v>
      </c>
      <c r="B26" s="14" t="s">
        <v>18</v>
      </c>
      <c r="C26" s="15">
        <v>21.99</v>
      </c>
      <c r="D26" s="14">
        <v>0.75</v>
      </c>
      <c r="E26" s="33">
        <f t="shared" si="0"/>
        <v>16.489999999999998</v>
      </c>
      <c r="F26" s="16">
        <v>0</v>
      </c>
      <c r="G26" s="33">
        <f t="shared" si="1"/>
        <v>0</v>
      </c>
      <c r="H26" s="33">
        <f t="shared" si="2"/>
        <v>16.489999999999998</v>
      </c>
    </row>
    <row r="27" spans="1:8" x14ac:dyDescent="0.25">
      <c r="A27" s="14" t="s">
        <v>186</v>
      </c>
      <c r="B27" s="14" t="s">
        <v>18</v>
      </c>
      <c r="C27" s="15">
        <v>2.2599999999999998</v>
      </c>
      <c r="D27" s="14">
        <v>7.5</v>
      </c>
      <c r="E27" s="33">
        <f t="shared" si="0"/>
        <v>16.95</v>
      </c>
      <c r="F27" s="16">
        <v>0</v>
      </c>
      <c r="G27" s="33">
        <f t="shared" si="1"/>
        <v>0</v>
      </c>
      <c r="H27" s="33">
        <f t="shared" si="2"/>
        <v>16.95</v>
      </c>
    </row>
    <row r="28" spans="1:8" x14ac:dyDescent="0.25">
      <c r="A28" s="13" t="s">
        <v>27</v>
      </c>
      <c r="C28" s="33"/>
      <c r="E28" s="33"/>
    </row>
    <row r="29" spans="1:8" x14ac:dyDescent="0.25">
      <c r="A29" s="14" t="s">
        <v>187</v>
      </c>
      <c r="B29" s="14" t="s">
        <v>18</v>
      </c>
      <c r="C29" s="15">
        <v>2.4300000000000002</v>
      </c>
      <c r="D29" s="14">
        <v>3</v>
      </c>
      <c r="E29" s="33">
        <f>ROUND(C29*D29,2)</f>
        <v>7.29</v>
      </c>
      <c r="F29" s="16">
        <v>0</v>
      </c>
      <c r="G29" s="33">
        <f>ROUND(E29*F29,2)</f>
        <v>0</v>
      </c>
      <c r="H29" s="33">
        <f>ROUND(E29-G29,2)</f>
        <v>7.29</v>
      </c>
    </row>
    <row r="30" spans="1:8" x14ac:dyDescent="0.25">
      <c r="A30" s="13" t="s">
        <v>33</v>
      </c>
      <c r="C30" s="33"/>
      <c r="E30" s="33"/>
    </row>
    <row r="31" spans="1:8" x14ac:dyDescent="0.25">
      <c r="A31" s="14" t="s">
        <v>206</v>
      </c>
      <c r="B31" s="14" t="s">
        <v>29</v>
      </c>
      <c r="C31" s="15">
        <v>6.19</v>
      </c>
      <c r="D31" s="14">
        <v>23</v>
      </c>
      <c r="E31" s="33">
        <f>ROUND(C31*D31,2)</f>
        <v>142.37</v>
      </c>
      <c r="F31" s="16">
        <v>0</v>
      </c>
      <c r="G31" s="33">
        <f>ROUND(E31*F31,2)</f>
        <v>0</v>
      </c>
      <c r="H31" s="33">
        <f>ROUND(E31-G31,2)</f>
        <v>142.37</v>
      </c>
    </row>
    <row r="32" spans="1:8" x14ac:dyDescent="0.25">
      <c r="A32" s="14" t="s">
        <v>207</v>
      </c>
      <c r="B32" s="14" t="s">
        <v>29</v>
      </c>
      <c r="C32" s="15">
        <v>1.93</v>
      </c>
      <c r="D32" s="14">
        <v>4.25</v>
      </c>
      <c r="E32" s="33">
        <f>ROUND(C32*D32,2)</f>
        <v>8.1999999999999993</v>
      </c>
      <c r="F32" s="16">
        <v>0</v>
      </c>
      <c r="G32" s="33">
        <f>ROUND(E32*F32,2)</f>
        <v>0</v>
      </c>
      <c r="H32" s="33">
        <f>ROUND(E32-G32,2)</f>
        <v>8.1999999999999993</v>
      </c>
    </row>
    <row r="33" spans="1:8" x14ac:dyDescent="0.25">
      <c r="A33" s="14" t="s">
        <v>189</v>
      </c>
      <c r="B33" s="14" t="s">
        <v>190</v>
      </c>
      <c r="C33" s="15">
        <v>0.28999999999999998</v>
      </c>
      <c r="D33" s="14">
        <v>4.25</v>
      </c>
      <c r="E33" s="33">
        <f>ROUND(C33*D33,2)</f>
        <v>1.23</v>
      </c>
      <c r="F33" s="16">
        <v>0</v>
      </c>
      <c r="G33" s="33">
        <f>ROUND(E33*F33,2)</f>
        <v>0</v>
      </c>
      <c r="H33" s="33">
        <f>ROUND(E33-G33,2)</f>
        <v>1.23</v>
      </c>
    </row>
    <row r="34" spans="1:8" x14ac:dyDescent="0.25">
      <c r="A34" s="13" t="s">
        <v>117</v>
      </c>
      <c r="C34" s="33"/>
      <c r="E34" s="33"/>
    </row>
    <row r="35" spans="1:8" x14ac:dyDescent="0.25">
      <c r="A35" s="14" t="s">
        <v>193</v>
      </c>
      <c r="B35" s="14" t="s">
        <v>26</v>
      </c>
      <c r="C35" s="15">
        <v>2.4</v>
      </c>
      <c r="D35" s="14">
        <v>1.5</v>
      </c>
      <c r="E35" s="33">
        <f>ROUND(C35*D35,2)</f>
        <v>3.6</v>
      </c>
      <c r="F35" s="16">
        <v>0</v>
      </c>
      <c r="G35" s="33">
        <f>ROUND(E35*F35,2)</f>
        <v>0</v>
      </c>
      <c r="H35" s="33">
        <f>ROUND(E35-G35,2)</f>
        <v>3.6</v>
      </c>
    </row>
    <row r="36" spans="1:8" x14ac:dyDescent="0.25">
      <c r="A36" s="14" t="s">
        <v>192</v>
      </c>
      <c r="B36" s="14" t="s">
        <v>26</v>
      </c>
      <c r="C36" s="15">
        <v>1.75</v>
      </c>
      <c r="D36" s="14">
        <v>0.5</v>
      </c>
      <c r="E36" s="33">
        <f>ROUND(C36*D36,2)</f>
        <v>0.88</v>
      </c>
      <c r="F36" s="16">
        <v>0</v>
      </c>
      <c r="G36" s="33">
        <f>ROUND(E36*F36,2)</f>
        <v>0</v>
      </c>
      <c r="H36" s="33">
        <f>ROUND(E36-G36,2)</f>
        <v>0.88</v>
      </c>
    </row>
    <row r="37" spans="1:8" x14ac:dyDescent="0.25">
      <c r="A37" s="14" t="s">
        <v>194</v>
      </c>
      <c r="B37" s="14" t="s">
        <v>26</v>
      </c>
      <c r="C37" s="15">
        <v>5.16</v>
      </c>
      <c r="D37" s="14">
        <v>0.5</v>
      </c>
      <c r="E37" s="33">
        <f>ROUND(C37*D37,2)</f>
        <v>2.58</v>
      </c>
      <c r="F37" s="16">
        <v>0</v>
      </c>
      <c r="G37" s="33">
        <f>ROUND(E37*F37,2)</f>
        <v>0</v>
      </c>
      <c r="H37" s="33">
        <f>ROUND(E37-G37,2)</f>
        <v>2.58</v>
      </c>
    </row>
    <row r="38" spans="1:8" x14ac:dyDescent="0.25">
      <c r="A38" s="14" t="s">
        <v>195</v>
      </c>
      <c r="B38" s="14" t="s">
        <v>26</v>
      </c>
      <c r="C38" s="15">
        <v>2.86</v>
      </c>
      <c r="D38" s="14">
        <v>0.4</v>
      </c>
      <c r="E38" s="33">
        <f>ROUND(C38*D38,2)</f>
        <v>1.1399999999999999</v>
      </c>
      <c r="F38" s="16">
        <v>0</v>
      </c>
      <c r="G38" s="33">
        <f>ROUND(E38*F38,2)</f>
        <v>0</v>
      </c>
      <c r="H38" s="33">
        <f>ROUND(E38-G38,2)</f>
        <v>1.1399999999999999</v>
      </c>
    </row>
    <row r="39" spans="1:8" x14ac:dyDescent="0.25">
      <c r="A39" s="13" t="s">
        <v>61</v>
      </c>
      <c r="C39" s="33"/>
      <c r="E39" s="33"/>
    </row>
    <row r="40" spans="1:8" x14ac:dyDescent="0.25">
      <c r="A40" s="14" t="s">
        <v>196</v>
      </c>
      <c r="B40" s="14" t="s">
        <v>21</v>
      </c>
      <c r="C40" s="15">
        <v>7.5</v>
      </c>
      <c r="D40" s="14">
        <v>4.3220000000000001</v>
      </c>
      <c r="E40" s="33">
        <f>ROUND(C40*D40,2)</f>
        <v>32.42</v>
      </c>
      <c r="F40" s="16">
        <v>0</v>
      </c>
      <c r="G40" s="33">
        <f>ROUND(E40*F40,2)</f>
        <v>0</v>
      </c>
      <c r="H40" s="33">
        <f>ROUND(E40-G40,2)</f>
        <v>32.42</v>
      </c>
    </row>
    <row r="41" spans="1:8" x14ac:dyDescent="0.25">
      <c r="A41" s="13" t="s">
        <v>136</v>
      </c>
      <c r="C41" s="33"/>
      <c r="E41" s="33"/>
    </row>
    <row r="42" spans="1:8" x14ac:dyDescent="0.25">
      <c r="A42" s="14" t="s">
        <v>197</v>
      </c>
      <c r="B42" s="14" t="s">
        <v>129</v>
      </c>
      <c r="C42" s="15">
        <v>0.35</v>
      </c>
      <c r="D42" s="14">
        <f>D7</f>
        <v>180</v>
      </c>
      <c r="E42" s="33">
        <f>ROUND(C42*D42,2)</f>
        <v>63</v>
      </c>
      <c r="F42" s="16">
        <v>0</v>
      </c>
      <c r="G42" s="33">
        <f>ROUND(E42*F42,2)</f>
        <v>0</v>
      </c>
      <c r="H42" s="33">
        <f>ROUND(E42-G42,2)</f>
        <v>63</v>
      </c>
    </row>
    <row r="43" spans="1:8" x14ac:dyDescent="0.25">
      <c r="A43" s="13" t="s">
        <v>198</v>
      </c>
      <c r="C43" s="33"/>
      <c r="E43" s="33"/>
    </row>
    <row r="44" spans="1:8" x14ac:dyDescent="0.25">
      <c r="A44" s="14" t="s">
        <v>199</v>
      </c>
      <c r="B44" s="14" t="s">
        <v>129</v>
      </c>
      <c r="C44" s="15">
        <v>0.4</v>
      </c>
      <c r="D44" s="14">
        <f>D7</f>
        <v>180</v>
      </c>
      <c r="E44" s="33">
        <f>ROUND(C44*D44,2)</f>
        <v>72</v>
      </c>
      <c r="F44" s="16">
        <v>0</v>
      </c>
      <c r="G44" s="33">
        <f>ROUND(E44*F44,2)</f>
        <v>0</v>
      </c>
      <c r="H44" s="33">
        <f>ROUND(E44-G44,2)</f>
        <v>72</v>
      </c>
    </row>
    <row r="45" spans="1:8" x14ac:dyDescent="0.25">
      <c r="A45" s="13" t="s">
        <v>99</v>
      </c>
      <c r="C45" s="33"/>
      <c r="E45" s="33"/>
    </row>
    <row r="46" spans="1:8" x14ac:dyDescent="0.25">
      <c r="A46" s="14" t="s">
        <v>200</v>
      </c>
      <c r="B46" s="14" t="s">
        <v>48</v>
      </c>
      <c r="C46" s="15">
        <v>4.5</v>
      </c>
      <c r="D46" s="14">
        <v>0.5</v>
      </c>
      <c r="E46" s="33">
        <f>ROUND(C46*D46,2)</f>
        <v>2.25</v>
      </c>
      <c r="F46" s="16">
        <v>0</v>
      </c>
      <c r="G46" s="33">
        <f>ROUND(E46*F46,2)</f>
        <v>0</v>
      </c>
      <c r="H46" s="33">
        <f>ROUND(E46-G46,2)</f>
        <v>2.25</v>
      </c>
    </row>
    <row r="47" spans="1:8" x14ac:dyDescent="0.25">
      <c r="A47" s="13" t="s">
        <v>119</v>
      </c>
      <c r="C47" s="33"/>
      <c r="E47" s="33"/>
    </row>
    <row r="48" spans="1:8" x14ac:dyDescent="0.25">
      <c r="A48" s="14" t="s">
        <v>201</v>
      </c>
      <c r="B48" s="14" t="s">
        <v>48</v>
      </c>
      <c r="C48" s="15">
        <v>8</v>
      </c>
      <c r="D48" s="14">
        <v>1</v>
      </c>
      <c r="E48" s="33">
        <f>ROUND(C48*D48,2)</f>
        <v>8</v>
      </c>
      <c r="F48" s="16">
        <v>0</v>
      </c>
      <c r="G48" s="33">
        <f>ROUND(E48*F48,2)</f>
        <v>0</v>
      </c>
      <c r="H48" s="33">
        <f>ROUND(E48-G48,2)</f>
        <v>8</v>
      </c>
    </row>
    <row r="49" spans="1:8" x14ac:dyDescent="0.25">
      <c r="A49" s="13" t="s">
        <v>121</v>
      </c>
      <c r="C49" s="33"/>
      <c r="E49" s="33"/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  <c r="C51" s="33"/>
      <c r="E51" s="33"/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0.5</v>
      </c>
      <c r="E52" s="33">
        <f>ROUND(C52*D52,2)</f>
        <v>7.34</v>
      </c>
      <c r="F52" s="16">
        <v>0</v>
      </c>
      <c r="G52" s="33">
        <f>ROUND(E52*F52,2)</f>
        <v>0</v>
      </c>
      <c r="H52" s="33">
        <f>ROUND(E52-G52,2)</f>
        <v>7.34</v>
      </c>
    </row>
    <row r="53" spans="1:8" x14ac:dyDescent="0.25">
      <c r="A53" s="14" t="s">
        <v>139</v>
      </c>
      <c r="B53" s="14" t="s">
        <v>39</v>
      </c>
      <c r="C53" s="15">
        <v>14.68</v>
      </c>
      <c r="D53" s="14">
        <v>0.17599999999999999</v>
      </c>
      <c r="E53" s="33">
        <f>ROUND(C53*D53,2)</f>
        <v>2.58</v>
      </c>
      <c r="F53" s="16">
        <v>0</v>
      </c>
      <c r="G53" s="33">
        <f>ROUND(E53*F53,2)</f>
        <v>0</v>
      </c>
      <c r="H53" s="33">
        <f>ROUND(E53-G53,2)</f>
        <v>2.58</v>
      </c>
    </row>
    <row r="54" spans="1:8" x14ac:dyDescent="0.25">
      <c r="A54" s="13" t="s">
        <v>40</v>
      </c>
      <c r="C54" s="33"/>
      <c r="E54" s="33"/>
    </row>
    <row r="55" spans="1:8" x14ac:dyDescent="0.25">
      <c r="A55" s="14" t="s">
        <v>41</v>
      </c>
      <c r="B55" s="14" t="s">
        <v>39</v>
      </c>
      <c r="C55" s="15">
        <v>9.06</v>
      </c>
      <c r="D55" s="14">
        <v>2.375</v>
      </c>
      <c r="E55" s="33">
        <f>ROUND(C55*D55,2)</f>
        <v>21.52</v>
      </c>
      <c r="F55" s="16">
        <v>0</v>
      </c>
      <c r="G55" s="33">
        <f>ROUND(E55*F55,2)</f>
        <v>0</v>
      </c>
      <c r="H55" s="33">
        <f>ROUND(E55-G55,2)</f>
        <v>21.52</v>
      </c>
    </row>
    <row r="56" spans="1:8" x14ac:dyDescent="0.25">
      <c r="A56" s="13" t="s">
        <v>43</v>
      </c>
      <c r="C56" s="33"/>
      <c r="E56" s="33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3">
        <f>ROUND(C57*D57,2)</f>
        <v>2.27</v>
      </c>
      <c r="F57" s="16">
        <v>0</v>
      </c>
      <c r="G57" s="33">
        <f>ROUND(E57*F57,2)</f>
        <v>0</v>
      </c>
      <c r="H57" s="33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3">
        <f>ROUND(C58*D58,2)</f>
        <v>0.71</v>
      </c>
      <c r="F58" s="16">
        <v>0</v>
      </c>
      <c r="G58" s="33">
        <f>ROUND(E58*F58,2)</f>
        <v>0</v>
      </c>
      <c r="H58" s="33">
        <f>ROUND(E58-G58,2)</f>
        <v>0.71</v>
      </c>
    </row>
    <row r="59" spans="1:8" x14ac:dyDescent="0.25">
      <c r="A59" s="13" t="s">
        <v>100</v>
      </c>
      <c r="C59" s="33"/>
      <c r="E59" s="33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3">
        <f>ROUND(C60*D60,2)</f>
        <v>6.34</v>
      </c>
      <c r="F60" s="16">
        <v>0</v>
      </c>
      <c r="G60" s="33">
        <f>ROUND(E60*F60,2)</f>
        <v>0</v>
      </c>
      <c r="H60" s="33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14.7</v>
      </c>
      <c r="D61" s="14">
        <v>0.53900000000000003</v>
      </c>
      <c r="E61" s="33">
        <f>ROUND(C61*D61,2)</f>
        <v>7.92</v>
      </c>
      <c r="F61" s="16">
        <v>0</v>
      </c>
      <c r="G61" s="33">
        <f>ROUND(E61*F61,2)</f>
        <v>0</v>
      </c>
      <c r="H61" s="33">
        <f>ROUND(E61-G61,2)</f>
        <v>7.92</v>
      </c>
    </row>
    <row r="62" spans="1:8" x14ac:dyDescent="0.25">
      <c r="A62" s="13" t="s">
        <v>45</v>
      </c>
      <c r="C62" s="33"/>
      <c r="E62" s="33"/>
    </row>
    <row r="63" spans="1:8" x14ac:dyDescent="0.25">
      <c r="A63" s="14" t="s">
        <v>38</v>
      </c>
      <c r="B63" s="14" t="s">
        <v>19</v>
      </c>
      <c r="C63" s="15">
        <v>1.53</v>
      </c>
      <c r="D63" s="14">
        <v>5.5720000000000001</v>
      </c>
      <c r="E63" s="33">
        <f>ROUND(C63*D63,2)</f>
        <v>8.5299999999999994</v>
      </c>
      <c r="F63" s="16">
        <v>0</v>
      </c>
      <c r="G63" s="33">
        <f>ROUND(E63*F63,2)</f>
        <v>0</v>
      </c>
      <c r="H63" s="33">
        <f>ROUND(E63-G63,2)</f>
        <v>8.5299999999999994</v>
      </c>
    </row>
    <row r="64" spans="1:8" x14ac:dyDescent="0.25">
      <c r="A64" s="14" t="s">
        <v>139</v>
      </c>
      <c r="B64" s="14" t="s">
        <v>19</v>
      </c>
      <c r="C64" s="15">
        <v>1.53</v>
      </c>
      <c r="D64" s="14">
        <v>2.9445000000000001</v>
      </c>
      <c r="E64" s="33">
        <f>ROUND(C64*D64,2)</f>
        <v>4.51</v>
      </c>
      <c r="F64" s="16">
        <v>0</v>
      </c>
      <c r="G64" s="33">
        <f>ROUND(E64*F64,2)</f>
        <v>0</v>
      </c>
      <c r="H64" s="33">
        <f>ROUND(E64-G64,2)</f>
        <v>4.51</v>
      </c>
    </row>
    <row r="65" spans="1:8" x14ac:dyDescent="0.25">
      <c r="A65" s="14" t="s">
        <v>202</v>
      </c>
      <c r="B65" s="14" t="s">
        <v>19</v>
      </c>
      <c r="C65" s="15">
        <v>1.53</v>
      </c>
      <c r="D65" s="14">
        <v>21.995000000000001</v>
      </c>
      <c r="E65" s="33">
        <f>ROUND(C65*D65,2)</f>
        <v>33.65</v>
      </c>
      <c r="F65" s="16">
        <v>0</v>
      </c>
      <c r="G65" s="33">
        <f>ROUND(E65*F65,2)</f>
        <v>0</v>
      </c>
      <c r="H65" s="33">
        <f>ROUND(E65-G65,2)</f>
        <v>33.65</v>
      </c>
    </row>
    <row r="66" spans="1:8" x14ac:dyDescent="0.25">
      <c r="A66" s="13" t="s">
        <v>47</v>
      </c>
      <c r="C66" s="33"/>
      <c r="E66" s="33"/>
    </row>
    <row r="67" spans="1:8" x14ac:dyDescent="0.25">
      <c r="A67" s="14" t="s">
        <v>42</v>
      </c>
      <c r="B67" s="14" t="s">
        <v>48</v>
      </c>
      <c r="C67" s="15">
        <v>8.5</v>
      </c>
      <c r="D67" s="14">
        <v>1</v>
      </c>
      <c r="E67" s="33">
        <f>ROUND(C67*D67,2)</f>
        <v>8.5</v>
      </c>
      <c r="F67" s="16">
        <v>0</v>
      </c>
      <c r="G67" s="33">
        <f>ROUND(E67*F67,2)</f>
        <v>0</v>
      </c>
      <c r="H67" s="33">
        <f t="shared" ref="H67:H73" si="3">ROUND(E67-G67,2)</f>
        <v>8.5</v>
      </c>
    </row>
    <row r="68" spans="1:8" x14ac:dyDescent="0.25">
      <c r="A68" s="14" t="s">
        <v>38</v>
      </c>
      <c r="B68" s="14" t="s">
        <v>48</v>
      </c>
      <c r="C68" s="15">
        <v>3.45</v>
      </c>
      <c r="D68" s="14">
        <v>1</v>
      </c>
      <c r="E68" s="33">
        <f>ROUND(C68*D68,2)</f>
        <v>3.45</v>
      </c>
      <c r="F68" s="16">
        <v>0</v>
      </c>
      <c r="G68" s="33">
        <f>ROUND(E68*F68,2)</f>
        <v>0</v>
      </c>
      <c r="H68" s="33">
        <f t="shared" si="3"/>
        <v>3.45</v>
      </c>
    </row>
    <row r="69" spans="1:8" x14ac:dyDescent="0.25">
      <c r="A69" s="14" t="s">
        <v>139</v>
      </c>
      <c r="B69" s="14" t="s">
        <v>48</v>
      </c>
      <c r="C69" s="15">
        <v>7.24</v>
      </c>
      <c r="D69" s="14">
        <v>1</v>
      </c>
      <c r="E69" s="33">
        <f>ROUND(C69*D69,2)</f>
        <v>7.24</v>
      </c>
      <c r="F69" s="16">
        <v>0</v>
      </c>
      <c r="G69" s="33">
        <f>ROUND(E69*F69,2)</f>
        <v>0</v>
      </c>
      <c r="H69" s="33">
        <f t="shared" si="3"/>
        <v>7.24</v>
      </c>
    </row>
    <row r="70" spans="1:8" x14ac:dyDescent="0.25">
      <c r="A70" s="14" t="s">
        <v>202</v>
      </c>
      <c r="B70" s="14" t="s">
        <v>48</v>
      </c>
      <c r="C70" s="15">
        <v>14.31</v>
      </c>
      <c r="D70" s="14">
        <v>1</v>
      </c>
      <c r="E70" s="33">
        <f>ROUND(C70*D70,2)</f>
        <v>14.31</v>
      </c>
      <c r="F70" s="16">
        <v>0</v>
      </c>
      <c r="G70" s="33">
        <f>ROUND(E70*F70,2)</f>
        <v>0</v>
      </c>
      <c r="H70" s="33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11.58</v>
      </c>
      <c r="D71" s="9">
        <v>1</v>
      </c>
      <c r="E71" s="29">
        <f>ROUND(C71*D71,2)</f>
        <v>11.58</v>
      </c>
      <c r="F71" s="11">
        <v>0</v>
      </c>
      <c r="G71" s="29">
        <f>ROUND(E71*F71,2)</f>
        <v>0</v>
      </c>
      <c r="H71" s="29">
        <f t="shared" si="3"/>
        <v>11.58</v>
      </c>
    </row>
    <row r="72" spans="1:8" x14ac:dyDescent="0.25">
      <c r="A72" s="7" t="s">
        <v>50</v>
      </c>
      <c r="C72" s="33"/>
      <c r="E72" s="33">
        <f>SUM(E12:E71)</f>
        <v>762.31000000000006</v>
      </c>
      <c r="G72" s="12">
        <f>SUM(G12:G71)</f>
        <v>0</v>
      </c>
      <c r="H72" s="12">
        <f t="shared" si="3"/>
        <v>762.31</v>
      </c>
    </row>
    <row r="73" spans="1:8" x14ac:dyDescent="0.25">
      <c r="A73" s="7" t="s">
        <v>51</v>
      </c>
      <c r="C73" s="33"/>
      <c r="E73" s="33">
        <f>+E8-E72</f>
        <v>155.68999999999994</v>
      </c>
      <c r="G73" s="12">
        <f>+G8-G72</f>
        <v>0</v>
      </c>
      <c r="H73" s="12">
        <f t="shared" si="3"/>
        <v>155.69</v>
      </c>
    </row>
    <row r="74" spans="1:8" x14ac:dyDescent="0.25">
      <c r="A74" t="s">
        <v>12</v>
      </c>
      <c r="C74" s="33"/>
      <c r="E74" s="33"/>
    </row>
    <row r="75" spans="1:8" x14ac:dyDescent="0.25">
      <c r="A75" s="7" t="s">
        <v>52</v>
      </c>
      <c r="C75" s="33"/>
      <c r="E75" s="33"/>
    </row>
    <row r="76" spans="1:8" x14ac:dyDescent="0.25">
      <c r="A76" s="14" t="s">
        <v>42</v>
      </c>
      <c r="B76" s="14" t="s">
        <v>48</v>
      </c>
      <c r="C76" s="15">
        <v>17.649999999999999</v>
      </c>
      <c r="D76" s="14">
        <v>1</v>
      </c>
      <c r="E76" s="33">
        <f>ROUND(C76*D76,2)</f>
        <v>17.649999999999999</v>
      </c>
      <c r="F76" s="16">
        <v>0</v>
      </c>
      <c r="G76" s="33">
        <f>ROUND(E76*F76,2)</f>
        <v>0</v>
      </c>
      <c r="H76" s="33">
        <f t="shared" ref="H76:H82" si="4">ROUND(E76-G76,2)</f>
        <v>17.649999999999999</v>
      </c>
    </row>
    <row r="77" spans="1:8" x14ac:dyDescent="0.25">
      <c r="A77" s="14" t="s">
        <v>38</v>
      </c>
      <c r="B77" s="14" t="s">
        <v>48</v>
      </c>
      <c r="C77" s="15">
        <v>21.12</v>
      </c>
      <c r="D77" s="14">
        <v>1</v>
      </c>
      <c r="E77" s="33">
        <f>ROUND(C77*D77,2)</f>
        <v>21.12</v>
      </c>
      <c r="F77" s="16">
        <v>0</v>
      </c>
      <c r="G77" s="33">
        <f>ROUND(E77*F77,2)</f>
        <v>0</v>
      </c>
      <c r="H77" s="33">
        <f t="shared" si="4"/>
        <v>21.12</v>
      </c>
    </row>
    <row r="78" spans="1:8" x14ac:dyDescent="0.25">
      <c r="A78" s="14" t="s">
        <v>139</v>
      </c>
      <c r="B78" s="14" t="s">
        <v>48</v>
      </c>
      <c r="C78" s="15">
        <v>27.72</v>
      </c>
      <c r="D78" s="14">
        <v>1</v>
      </c>
      <c r="E78" s="33">
        <f>ROUND(C78*D78,2)</f>
        <v>27.72</v>
      </c>
      <c r="F78" s="16">
        <v>0</v>
      </c>
      <c r="G78" s="33">
        <f>ROUND(E78*F78,2)</f>
        <v>0</v>
      </c>
      <c r="H78" s="33">
        <f t="shared" si="4"/>
        <v>27.72</v>
      </c>
    </row>
    <row r="79" spans="1:8" x14ac:dyDescent="0.25">
      <c r="A79" s="9" t="s">
        <v>202</v>
      </c>
      <c r="B79" s="9" t="s">
        <v>48</v>
      </c>
      <c r="C79" s="10">
        <v>64.81</v>
      </c>
      <c r="D79" s="9">
        <v>1</v>
      </c>
      <c r="E79" s="29">
        <f>ROUND(C79*D79,2)</f>
        <v>64.81</v>
      </c>
      <c r="F79" s="11">
        <v>0</v>
      </c>
      <c r="G79" s="29">
        <f>ROUND(E79*F79,2)</f>
        <v>0</v>
      </c>
      <c r="H79" s="29">
        <f t="shared" si="4"/>
        <v>64.81</v>
      </c>
    </row>
    <row r="80" spans="1:8" x14ac:dyDescent="0.25">
      <c r="A80" s="7" t="s">
        <v>53</v>
      </c>
      <c r="C80" s="33"/>
      <c r="E80" s="33">
        <f>SUM(E76:E79)</f>
        <v>131.30000000000001</v>
      </c>
      <c r="G80" s="12">
        <f>SUM(G76:G79)</f>
        <v>0</v>
      </c>
      <c r="H80" s="12">
        <f t="shared" si="4"/>
        <v>131.30000000000001</v>
      </c>
    </row>
    <row r="81" spans="1:8" x14ac:dyDescent="0.25">
      <c r="A81" s="7" t="s">
        <v>54</v>
      </c>
      <c r="C81" s="33"/>
      <c r="E81" s="33">
        <f>+E72+E80</f>
        <v>893.61000000000013</v>
      </c>
      <c r="G81" s="12">
        <f>+G72+G80</f>
        <v>0</v>
      </c>
      <c r="H81" s="12">
        <f t="shared" si="4"/>
        <v>893.61</v>
      </c>
    </row>
    <row r="82" spans="1:8" x14ac:dyDescent="0.25">
      <c r="A82" s="7" t="s">
        <v>55</v>
      </c>
      <c r="C82" s="33"/>
      <c r="E82" s="33">
        <f>+E8-E81</f>
        <v>24.389999999999873</v>
      </c>
      <c r="G82" s="12">
        <f>+G8-G81</f>
        <v>0</v>
      </c>
      <c r="H82" s="12">
        <f t="shared" si="4"/>
        <v>24.39</v>
      </c>
    </row>
    <row r="83" spans="1:8" x14ac:dyDescent="0.25">
      <c r="A83" t="s">
        <v>123</v>
      </c>
      <c r="C83" s="33"/>
      <c r="E83" s="33"/>
    </row>
    <row r="84" spans="1:8" x14ac:dyDescent="0.25">
      <c r="A84" t="s">
        <v>372</v>
      </c>
      <c r="C84" s="33"/>
      <c r="E84" s="33"/>
    </row>
    <row r="85" spans="1:8" x14ac:dyDescent="0.25">
      <c r="C85" s="33"/>
      <c r="E85" s="33"/>
    </row>
    <row r="86" spans="1:8" x14ac:dyDescent="0.25">
      <c r="A86" s="7" t="s">
        <v>124</v>
      </c>
      <c r="C86" s="33"/>
      <c r="E86" s="33"/>
    </row>
    <row r="87" spans="1:8" x14ac:dyDescent="0.25">
      <c r="A87" s="7" t="s">
        <v>125</v>
      </c>
      <c r="C87" s="33"/>
      <c r="E87" s="33"/>
    </row>
    <row r="88" spans="1:8" x14ac:dyDescent="0.25">
      <c r="C88" s="33"/>
      <c r="E88" s="33"/>
    </row>
    <row r="99" spans="1:5" x14ac:dyDescent="0.25">
      <c r="A99" s="7" t="s">
        <v>50</v>
      </c>
      <c r="E99" s="37">
        <f>VLOOKUP(A99,$A$1:$H$98,5,FALSE)</f>
        <v>762.31000000000006</v>
      </c>
    </row>
    <row r="100" spans="1:5" x14ac:dyDescent="0.25">
      <c r="A100" s="7" t="s">
        <v>333</v>
      </c>
      <c r="E100" s="37">
        <f>VLOOKUP(A100,$A$1:$H$98,5,FALSE)</f>
        <v>131.30000000000001</v>
      </c>
    </row>
    <row r="101" spans="1:5" x14ac:dyDescent="0.25">
      <c r="A101" s="7" t="s">
        <v>334</v>
      </c>
      <c r="E101" s="37">
        <f t="shared" ref="E101:E102" si="5">VLOOKUP(A101,$A$1:$H$98,5,FALSE)</f>
        <v>893.61000000000013</v>
      </c>
    </row>
    <row r="102" spans="1:5" x14ac:dyDescent="0.25">
      <c r="A102" s="7" t="s">
        <v>55</v>
      </c>
      <c r="E102" s="37">
        <f t="shared" si="5"/>
        <v>24.389999999999873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24.389999999999873</v>
      </c>
      <c r="E105" s="37">
        <f>E102</f>
        <v>24.389999999999873</v>
      </c>
    </row>
    <row r="106" spans="1:5" x14ac:dyDescent="0.25">
      <c r="A106">
        <f>A107-Calculator!$B$15</f>
        <v>985</v>
      </c>
      <c r="B106">
        <f t="dataTable" ref="B106:B112" dt2D="0" dtr="0" r1="D7" ca="1"/>
        <v>3526.1400000000003</v>
      </c>
      <c r="D106">
        <f>D107-Calculator!$B$27</f>
        <v>45</v>
      </c>
      <c r="E106">
        <f t="dataTable" ref="E106:E112" dt2D="0" dtr="0" r1="D7"/>
        <v>-562.86000000000013</v>
      </c>
    </row>
    <row r="107" spans="1:5" x14ac:dyDescent="0.25">
      <c r="A107">
        <f>A108-Calculator!$B$15</f>
        <v>990</v>
      </c>
      <c r="B107">
        <v>3547.8900000000003</v>
      </c>
      <c r="D107">
        <f>D108-Calculator!$B$27</f>
        <v>50</v>
      </c>
      <c r="E107">
        <v>-541.11000000000013</v>
      </c>
    </row>
    <row r="108" spans="1:5" x14ac:dyDescent="0.25">
      <c r="A108">
        <f>A109-Calculator!$B$15</f>
        <v>995</v>
      </c>
      <c r="B108">
        <v>3569.6400000000003</v>
      </c>
      <c r="D108">
        <f>D109-Calculator!$B$27</f>
        <v>55</v>
      </c>
      <c r="E108">
        <v>-519.36000000000013</v>
      </c>
    </row>
    <row r="109" spans="1:5" x14ac:dyDescent="0.25">
      <c r="A109">
        <f>Calculator!B10</f>
        <v>1000</v>
      </c>
      <c r="B109">
        <v>3591.3900000000003</v>
      </c>
      <c r="D109">
        <f>Calculator!B22</f>
        <v>60</v>
      </c>
      <c r="E109">
        <v>-497.61000000000013</v>
      </c>
    </row>
    <row r="110" spans="1:5" x14ac:dyDescent="0.25">
      <c r="A110">
        <f>A109+Calculator!$B$15</f>
        <v>1005</v>
      </c>
      <c r="B110">
        <v>3613.1400000000003</v>
      </c>
      <c r="D110">
        <f>D109+Calculator!$B$27</f>
        <v>65</v>
      </c>
      <c r="E110">
        <v>-475.86000000000013</v>
      </c>
    </row>
    <row r="111" spans="1:5" x14ac:dyDescent="0.25">
      <c r="A111">
        <f>A110+Calculator!$B$15</f>
        <v>1010</v>
      </c>
      <c r="B111">
        <v>3634.8900000000003</v>
      </c>
      <c r="D111">
        <f>D110+Calculator!$B$27</f>
        <v>70</v>
      </c>
      <c r="E111">
        <v>-454.11000000000013</v>
      </c>
    </row>
    <row r="112" spans="1:5" x14ac:dyDescent="0.25">
      <c r="A112">
        <f>A111+Calculator!$B$15</f>
        <v>1015</v>
      </c>
      <c r="B112">
        <v>3656.6400000000003</v>
      </c>
      <c r="D112">
        <f>D111+Calculator!$B$27</f>
        <v>75</v>
      </c>
      <c r="E112">
        <v>-432.36000000000013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37B8-BB76-4D0A-9357-668C5DF89D49}">
  <dimension ref="A1:H112"/>
  <sheetViews>
    <sheetView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390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180</v>
      </c>
      <c r="E7" s="29">
        <f>ROUND(C7*D7,2)</f>
        <v>918</v>
      </c>
      <c r="F7" s="11">
        <v>0</v>
      </c>
      <c r="G7" s="29">
        <f>ROUND(E7*F7,2)</f>
        <v>0</v>
      </c>
      <c r="H7" s="29">
        <f>ROUND(E7-G7,2)</f>
        <v>918</v>
      </c>
    </row>
    <row r="8" spans="1:8" x14ac:dyDescent="0.25">
      <c r="A8" s="7" t="s">
        <v>11</v>
      </c>
      <c r="C8" s="33"/>
      <c r="E8" s="33">
        <f>SUM(E7:E7)</f>
        <v>918</v>
      </c>
      <c r="G8" s="12">
        <f>SUM(G7:G7)</f>
        <v>0</v>
      </c>
      <c r="H8" s="12">
        <f>ROUND(E8-G8,2)</f>
        <v>918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1.5</v>
      </c>
      <c r="E13" s="33">
        <f>ROUND(C13*D13,2)</f>
        <v>8.25</v>
      </c>
      <c r="F13" s="16">
        <v>0</v>
      </c>
      <c r="G13" s="33">
        <f>ROUND(E13*F13,2)</f>
        <v>0</v>
      </c>
      <c r="H13" s="33">
        <f>ROUND(E13-G13,2)</f>
        <v>8.25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178</v>
      </c>
      <c r="B15" s="14" t="s">
        <v>21</v>
      </c>
      <c r="C15" s="15">
        <v>18.66</v>
      </c>
      <c r="D15" s="14">
        <v>0.5</v>
      </c>
      <c r="E15" s="33">
        <f>ROUND(C15*D15,2)</f>
        <v>9.33</v>
      </c>
      <c r="F15" s="16">
        <v>0</v>
      </c>
      <c r="G15" s="33">
        <f>ROUND(E15*F15,2)</f>
        <v>0</v>
      </c>
      <c r="H15" s="33">
        <f>ROUND(E15-G15,2)</f>
        <v>9.33</v>
      </c>
    </row>
    <row r="16" spans="1:8" x14ac:dyDescent="0.25">
      <c r="A16" s="14" t="s">
        <v>165</v>
      </c>
      <c r="B16" s="14" t="s">
        <v>21</v>
      </c>
      <c r="C16" s="15">
        <v>20.99</v>
      </c>
      <c r="D16" s="14">
        <v>0.5</v>
      </c>
      <c r="E16" s="33">
        <f>ROUND(C16*D16,2)</f>
        <v>10.5</v>
      </c>
      <c r="F16" s="16">
        <v>0</v>
      </c>
      <c r="G16" s="33">
        <f>ROUND(E16*F16,2)</f>
        <v>0</v>
      </c>
      <c r="H16" s="33">
        <f>ROUND(E16-G16,2)</f>
        <v>10.5</v>
      </c>
    </row>
    <row r="17" spans="1:8" x14ac:dyDescent="0.25">
      <c r="A17" s="14" t="s">
        <v>179</v>
      </c>
      <c r="B17" s="14" t="s">
        <v>21</v>
      </c>
      <c r="C17" s="15">
        <v>19.739999999999998</v>
      </c>
      <c r="D17" s="14">
        <v>3.3220000000000001</v>
      </c>
      <c r="E17" s="33">
        <f>ROUND(C17*D17,2)</f>
        <v>65.58</v>
      </c>
      <c r="F17" s="16">
        <v>0</v>
      </c>
      <c r="G17" s="33">
        <f>ROUND(E17*F17,2)</f>
        <v>0</v>
      </c>
      <c r="H17" s="33">
        <f>ROUND(E17-G17,2)</f>
        <v>65.58</v>
      </c>
    </row>
    <row r="18" spans="1:8" x14ac:dyDescent="0.25">
      <c r="A18" s="14" t="s">
        <v>180</v>
      </c>
      <c r="B18" s="14" t="s">
        <v>26</v>
      </c>
      <c r="C18" s="15">
        <v>11.06</v>
      </c>
      <c r="D18" s="14">
        <v>0.8</v>
      </c>
      <c r="E18" s="33">
        <f>ROUND(C18*D18,2)</f>
        <v>8.85</v>
      </c>
      <c r="F18" s="16">
        <v>0</v>
      </c>
      <c r="G18" s="33">
        <f>ROUND(E18*F18,2)</f>
        <v>0</v>
      </c>
      <c r="H18" s="33">
        <f>ROUND(E18-G18,2)</f>
        <v>8.85</v>
      </c>
    </row>
    <row r="19" spans="1:8" x14ac:dyDescent="0.25">
      <c r="A19" s="13" t="s">
        <v>24</v>
      </c>
      <c r="C19" s="33"/>
      <c r="E19" s="33"/>
    </row>
    <row r="20" spans="1:8" x14ac:dyDescent="0.25">
      <c r="A20" s="14" t="s">
        <v>25</v>
      </c>
      <c r="B20" s="14" t="s">
        <v>18</v>
      </c>
      <c r="C20" s="15">
        <v>0.13</v>
      </c>
      <c r="D20" s="14">
        <v>80</v>
      </c>
      <c r="E20" s="33">
        <f t="shared" ref="E20:E27" si="0">ROUND(C20*D20,2)</f>
        <v>10.4</v>
      </c>
      <c r="F20" s="16">
        <v>0</v>
      </c>
      <c r="G20" s="33">
        <f t="shared" ref="G20:G27" si="1">ROUND(E20*F20,2)</f>
        <v>0</v>
      </c>
      <c r="H20" s="33">
        <f t="shared" ref="H20:H27" si="2">ROUND(E20-G20,2)</f>
        <v>10.4</v>
      </c>
    </row>
    <row r="21" spans="1:8" x14ac:dyDescent="0.25">
      <c r="A21" s="14" t="s">
        <v>144</v>
      </c>
      <c r="B21" s="14" t="s">
        <v>26</v>
      </c>
      <c r="C21" s="15">
        <v>2.25</v>
      </c>
      <c r="D21" s="14">
        <v>2</v>
      </c>
      <c r="E21" s="33">
        <f t="shared" si="0"/>
        <v>4.5</v>
      </c>
      <c r="F21" s="16">
        <v>0</v>
      </c>
      <c r="G21" s="33">
        <f t="shared" si="1"/>
        <v>0</v>
      </c>
      <c r="H21" s="33">
        <f t="shared" si="2"/>
        <v>4.5</v>
      </c>
    </row>
    <row r="22" spans="1:8" x14ac:dyDescent="0.25">
      <c r="A22" s="14" t="s">
        <v>181</v>
      </c>
      <c r="B22" s="14" t="s">
        <v>26</v>
      </c>
      <c r="C22" s="15">
        <v>18.170000000000002</v>
      </c>
      <c r="D22" s="14">
        <v>1</v>
      </c>
      <c r="E22" s="33">
        <f t="shared" si="0"/>
        <v>18.170000000000002</v>
      </c>
      <c r="F22" s="16">
        <v>0</v>
      </c>
      <c r="G22" s="33">
        <f t="shared" si="1"/>
        <v>0</v>
      </c>
      <c r="H22" s="33">
        <f t="shared" si="2"/>
        <v>18.170000000000002</v>
      </c>
    </row>
    <row r="23" spans="1:8" x14ac:dyDescent="0.25">
      <c r="A23" s="14" t="s">
        <v>182</v>
      </c>
      <c r="B23" s="14" t="s">
        <v>18</v>
      </c>
      <c r="C23" s="15">
        <v>6.04</v>
      </c>
      <c r="D23" s="14">
        <v>2</v>
      </c>
      <c r="E23" s="33">
        <f t="shared" si="0"/>
        <v>12.08</v>
      </c>
      <c r="F23" s="16">
        <v>0</v>
      </c>
      <c r="G23" s="33">
        <f t="shared" si="1"/>
        <v>0</v>
      </c>
      <c r="H23" s="33">
        <f t="shared" si="2"/>
        <v>12.08</v>
      </c>
    </row>
    <row r="24" spans="1:8" x14ac:dyDescent="0.25">
      <c r="A24" s="14" t="s">
        <v>183</v>
      </c>
      <c r="B24" s="14" t="s">
        <v>18</v>
      </c>
      <c r="C24" s="15">
        <v>43.56</v>
      </c>
      <c r="D24" s="14">
        <v>0.5</v>
      </c>
      <c r="E24" s="33">
        <f t="shared" si="0"/>
        <v>21.78</v>
      </c>
      <c r="F24" s="16">
        <v>0</v>
      </c>
      <c r="G24" s="33">
        <f t="shared" si="1"/>
        <v>0</v>
      </c>
      <c r="H24" s="33">
        <f t="shared" si="2"/>
        <v>21.78</v>
      </c>
    </row>
    <row r="25" spans="1:8" x14ac:dyDescent="0.25">
      <c r="A25" s="14" t="s">
        <v>184</v>
      </c>
      <c r="B25" s="14" t="s">
        <v>26</v>
      </c>
      <c r="C25" s="15">
        <v>14.57</v>
      </c>
      <c r="D25" s="14">
        <v>2.69</v>
      </c>
      <c r="E25" s="33">
        <f t="shared" si="0"/>
        <v>39.19</v>
      </c>
      <c r="F25" s="16">
        <v>0</v>
      </c>
      <c r="G25" s="33">
        <f t="shared" si="1"/>
        <v>0</v>
      </c>
      <c r="H25" s="33">
        <f t="shared" si="2"/>
        <v>39.19</v>
      </c>
    </row>
    <row r="26" spans="1:8" x14ac:dyDescent="0.25">
      <c r="A26" s="14" t="s">
        <v>185</v>
      </c>
      <c r="B26" s="14" t="s">
        <v>18</v>
      </c>
      <c r="C26" s="15">
        <v>21.99</v>
      </c>
      <c r="D26" s="14">
        <v>0.75</v>
      </c>
      <c r="E26" s="33">
        <f t="shared" si="0"/>
        <v>16.489999999999998</v>
      </c>
      <c r="F26" s="16">
        <v>0</v>
      </c>
      <c r="G26" s="33">
        <f t="shared" si="1"/>
        <v>0</v>
      </c>
      <c r="H26" s="33">
        <f t="shared" si="2"/>
        <v>16.489999999999998</v>
      </c>
    </row>
    <row r="27" spans="1:8" x14ac:dyDescent="0.25">
      <c r="A27" s="14" t="s">
        <v>186</v>
      </c>
      <c r="B27" s="14" t="s">
        <v>18</v>
      </c>
      <c r="C27" s="15">
        <v>2.2599999999999998</v>
      </c>
      <c r="D27" s="14">
        <v>7.5</v>
      </c>
      <c r="E27" s="33">
        <f t="shared" si="0"/>
        <v>16.95</v>
      </c>
      <c r="F27" s="16">
        <v>0</v>
      </c>
      <c r="G27" s="33">
        <f t="shared" si="1"/>
        <v>0</v>
      </c>
      <c r="H27" s="33">
        <f t="shared" si="2"/>
        <v>16.95</v>
      </c>
    </row>
    <row r="28" spans="1:8" x14ac:dyDescent="0.25">
      <c r="A28" s="13" t="s">
        <v>27</v>
      </c>
      <c r="C28" s="33"/>
      <c r="E28" s="33"/>
    </row>
    <row r="29" spans="1:8" x14ac:dyDescent="0.25">
      <c r="A29" s="14" t="s">
        <v>187</v>
      </c>
      <c r="B29" s="14" t="s">
        <v>18</v>
      </c>
      <c r="C29" s="15">
        <v>2.4300000000000002</v>
      </c>
      <c r="D29" s="14">
        <v>3</v>
      </c>
      <c r="E29" s="33">
        <f>ROUND(C29*D29,2)</f>
        <v>7.29</v>
      </c>
      <c r="F29" s="16">
        <v>0</v>
      </c>
      <c r="G29" s="33">
        <f>ROUND(E29*F29,2)</f>
        <v>0</v>
      </c>
      <c r="H29" s="33">
        <f>ROUND(E29-G29,2)</f>
        <v>7.29</v>
      </c>
    </row>
    <row r="30" spans="1:8" x14ac:dyDescent="0.25">
      <c r="A30" s="13" t="s">
        <v>30</v>
      </c>
      <c r="C30" s="33"/>
      <c r="E30" s="33"/>
    </row>
    <row r="31" spans="1:8" x14ac:dyDescent="0.25">
      <c r="A31" s="14" t="s">
        <v>31</v>
      </c>
      <c r="B31" s="14" t="s">
        <v>32</v>
      </c>
      <c r="C31" s="15">
        <v>0.24</v>
      </c>
      <c r="D31" s="14">
        <v>33</v>
      </c>
      <c r="E31" s="33">
        <f>ROUND(C31*D31,2)</f>
        <v>7.92</v>
      </c>
      <c r="F31" s="16">
        <v>0</v>
      </c>
      <c r="G31" s="33">
        <f>ROUND(E31*F31,2)</f>
        <v>0</v>
      </c>
      <c r="H31" s="33">
        <f>ROUND(E31-G31,2)</f>
        <v>7.92</v>
      </c>
    </row>
    <row r="32" spans="1:8" x14ac:dyDescent="0.25">
      <c r="A32" s="13" t="s">
        <v>33</v>
      </c>
      <c r="C32" s="33"/>
      <c r="E32" s="33"/>
    </row>
    <row r="33" spans="1:8" x14ac:dyDescent="0.25">
      <c r="A33" s="14" t="s">
        <v>206</v>
      </c>
      <c r="B33" s="14" t="s">
        <v>29</v>
      </c>
      <c r="C33" s="15">
        <v>6.19</v>
      </c>
      <c r="D33" s="14">
        <v>23</v>
      </c>
      <c r="E33" s="33">
        <f>ROUND(C33*D33,2)</f>
        <v>142.37</v>
      </c>
      <c r="F33" s="16">
        <v>0</v>
      </c>
      <c r="G33" s="33">
        <f>ROUND(E33*F33,2)</f>
        <v>0</v>
      </c>
      <c r="H33" s="33">
        <f>ROUND(E33-G33,2)</f>
        <v>142.37</v>
      </c>
    </row>
    <row r="34" spans="1:8" x14ac:dyDescent="0.25">
      <c r="A34" s="14" t="s">
        <v>207</v>
      </c>
      <c r="B34" s="14" t="s">
        <v>29</v>
      </c>
      <c r="C34" s="15">
        <v>1.93</v>
      </c>
      <c r="D34" s="14">
        <v>4.25</v>
      </c>
      <c r="E34" s="33">
        <f>ROUND(C34*D34,2)</f>
        <v>8.1999999999999993</v>
      </c>
      <c r="F34" s="16">
        <v>0</v>
      </c>
      <c r="G34" s="33">
        <f>ROUND(E34*F34,2)</f>
        <v>0</v>
      </c>
      <c r="H34" s="33">
        <f>ROUND(E34-G34,2)</f>
        <v>8.1999999999999993</v>
      </c>
    </row>
    <row r="35" spans="1:8" x14ac:dyDescent="0.25">
      <c r="A35" s="14" t="s">
        <v>189</v>
      </c>
      <c r="B35" s="14" t="s">
        <v>190</v>
      </c>
      <c r="C35" s="15">
        <v>0.28999999999999998</v>
      </c>
      <c r="D35" s="14">
        <v>4.25</v>
      </c>
      <c r="E35" s="33">
        <f>ROUND(C35*D35,2)</f>
        <v>1.23</v>
      </c>
      <c r="F35" s="16">
        <v>0</v>
      </c>
      <c r="G35" s="33">
        <f>ROUND(E35*F35,2)</f>
        <v>0</v>
      </c>
      <c r="H35" s="33">
        <f>ROUND(E35-G35,2)</f>
        <v>1.23</v>
      </c>
    </row>
    <row r="36" spans="1:8" x14ac:dyDescent="0.25">
      <c r="A36" s="13" t="s">
        <v>117</v>
      </c>
      <c r="C36" s="33"/>
      <c r="E36" s="33"/>
    </row>
    <row r="37" spans="1:8" x14ac:dyDescent="0.25">
      <c r="A37" s="14" t="s">
        <v>193</v>
      </c>
      <c r="B37" s="14" t="s">
        <v>26</v>
      </c>
      <c r="C37" s="15">
        <v>2.4</v>
      </c>
      <c r="D37" s="14">
        <v>1.5</v>
      </c>
      <c r="E37" s="33">
        <f>ROUND(C37*D37,2)</f>
        <v>3.6</v>
      </c>
      <c r="F37" s="16">
        <v>0</v>
      </c>
      <c r="G37" s="33">
        <f>ROUND(E37*F37,2)</f>
        <v>0</v>
      </c>
      <c r="H37" s="33">
        <f>ROUND(E37-G37,2)</f>
        <v>3.6</v>
      </c>
    </row>
    <row r="38" spans="1:8" x14ac:dyDescent="0.25">
      <c r="A38" s="14" t="s">
        <v>192</v>
      </c>
      <c r="B38" s="14" t="s">
        <v>26</v>
      </c>
      <c r="C38" s="15">
        <v>1.75</v>
      </c>
      <c r="D38" s="14">
        <v>0.5</v>
      </c>
      <c r="E38" s="33">
        <f>ROUND(C38*D38,2)</f>
        <v>0.88</v>
      </c>
      <c r="F38" s="16">
        <v>0</v>
      </c>
      <c r="G38" s="33">
        <f>ROUND(E38*F38,2)</f>
        <v>0</v>
      </c>
      <c r="H38" s="33">
        <f>ROUND(E38-G38,2)</f>
        <v>0.88</v>
      </c>
    </row>
    <row r="39" spans="1:8" x14ac:dyDescent="0.25">
      <c r="A39" s="14" t="s">
        <v>194</v>
      </c>
      <c r="B39" s="14" t="s">
        <v>26</v>
      </c>
      <c r="C39" s="15">
        <v>5.16</v>
      </c>
      <c r="D39" s="14">
        <v>0.5</v>
      </c>
      <c r="E39" s="33">
        <f>ROUND(C39*D39,2)</f>
        <v>2.58</v>
      </c>
      <c r="F39" s="16">
        <v>0</v>
      </c>
      <c r="G39" s="33">
        <f>ROUND(E39*F39,2)</f>
        <v>0</v>
      </c>
      <c r="H39" s="33">
        <f>ROUND(E39-G39,2)</f>
        <v>2.58</v>
      </c>
    </row>
    <row r="40" spans="1:8" x14ac:dyDescent="0.25">
      <c r="A40" s="14" t="s">
        <v>195</v>
      </c>
      <c r="B40" s="14" t="s">
        <v>26</v>
      </c>
      <c r="C40" s="15">
        <v>2.86</v>
      </c>
      <c r="D40" s="14">
        <v>0.4</v>
      </c>
      <c r="E40" s="33">
        <f>ROUND(C40*D40,2)</f>
        <v>1.1399999999999999</v>
      </c>
      <c r="F40" s="16">
        <v>0</v>
      </c>
      <c r="G40" s="33">
        <f>ROUND(E40*F40,2)</f>
        <v>0</v>
      </c>
      <c r="H40" s="33">
        <f>ROUND(E40-G40,2)</f>
        <v>1.1399999999999999</v>
      </c>
    </row>
    <row r="41" spans="1:8" x14ac:dyDescent="0.25">
      <c r="A41" s="13" t="s">
        <v>61</v>
      </c>
      <c r="C41" s="33"/>
      <c r="E41" s="33"/>
    </row>
    <row r="42" spans="1:8" x14ac:dyDescent="0.25">
      <c r="A42" s="14" t="s">
        <v>196</v>
      </c>
      <c r="B42" s="14" t="s">
        <v>21</v>
      </c>
      <c r="C42" s="15">
        <v>7.5</v>
      </c>
      <c r="D42" s="14">
        <v>4.3220000000000001</v>
      </c>
      <c r="E42" s="33">
        <f>ROUND(C42*D42,2)</f>
        <v>32.42</v>
      </c>
      <c r="F42" s="16">
        <v>0</v>
      </c>
      <c r="G42" s="33">
        <f>ROUND(E42*F42,2)</f>
        <v>0</v>
      </c>
      <c r="H42" s="33">
        <f>ROUND(E42-G42,2)</f>
        <v>32.42</v>
      </c>
    </row>
    <row r="43" spans="1:8" x14ac:dyDescent="0.25">
      <c r="A43" s="13" t="s">
        <v>136</v>
      </c>
      <c r="C43" s="33"/>
      <c r="E43" s="33"/>
    </row>
    <row r="44" spans="1:8" x14ac:dyDescent="0.25">
      <c r="A44" s="14" t="s">
        <v>197</v>
      </c>
      <c r="B44" s="14" t="s">
        <v>129</v>
      </c>
      <c r="C44" s="15">
        <v>0.35</v>
      </c>
      <c r="D44" s="14">
        <f>D7</f>
        <v>180</v>
      </c>
      <c r="E44" s="33">
        <f>ROUND(C44*D44,2)</f>
        <v>63</v>
      </c>
      <c r="F44" s="16">
        <v>0</v>
      </c>
      <c r="G44" s="33">
        <f>ROUND(E44*F44,2)</f>
        <v>0</v>
      </c>
      <c r="H44" s="33">
        <f>ROUND(E44-G44,2)</f>
        <v>63</v>
      </c>
    </row>
    <row r="45" spans="1:8" x14ac:dyDescent="0.25">
      <c r="A45" s="13" t="s">
        <v>198</v>
      </c>
      <c r="C45" s="33"/>
      <c r="E45" s="33"/>
    </row>
    <row r="46" spans="1:8" x14ac:dyDescent="0.25">
      <c r="A46" s="14" t="s">
        <v>199</v>
      </c>
      <c r="B46" s="14" t="s">
        <v>129</v>
      </c>
      <c r="C46" s="15">
        <v>0.4</v>
      </c>
      <c r="D46" s="14">
        <f>D7</f>
        <v>180</v>
      </c>
      <c r="E46" s="33">
        <f>ROUND(C46*D46,2)</f>
        <v>72</v>
      </c>
      <c r="F46" s="16">
        <v>0</v>
      </c>
      <c r="G46" s="33">
        <f>ROUND(E46*F46,2)</f>
        <v>0</v>
      </c>
      <c r="H46" s="33">
        <f>ROUND(E46-G46,2)</f>
        <v>72</v>
      </c>
    </row>
    <row r="47" spans="1:8" x14ac:dyDescent="0.25">
      <c r="A47" s="13" t="s">
        <v>99</v>
      </c>
      <c r="C47" s="33"/>
      <c r="E47" s="33"/>
    </row>
    <row r="48" spans="1:8" x14ac:dyDescent="0.25">
      <c r="A48" s="14" t="s">
        <v>200</v>
      </c>
      <c r="B48" s="14" t="s">
        <v>48</v>
      </c>
      <c r="C48" s="15">
        <v>4.5</v>
      </c>
      <c r="D48" s="14">
        <v>0.5</v>
      </c>
      <c r="E48" s="33">
        <f>ROUND(C48*D48,2)</f>
        <v>2.25</v>
      </c>
      <c r="F48" s="16">
        <v>0</v>
      </c>
      <c r="G48" s="33">
        <f>ROUND(E48*F48,2)</f>
        <v>0</v>
      </c>
      <c r="H48" s="33">
        <f>ROUND(E48-G48,2)</f>
        <v>2.25</v>
      </c>
    </row>
    <row r="49" spans="1:8" x14ac:dyDescent="0.25">
      <c r="A49" s="13" t="s">
        <v>119</v>
      </c>
      <c r="C49" s="33"/>
      <c r="E49" s="33"/>
    </row>
    <row r="50" spans="1:8" x14ac:dyDescent="0.25">
      <c r="A50" s="14" t="s">
        <v>201</v>
      </c>
      <c r="B50" s="14" t="s">
        <v>48</v>
      </c>
      <c r="C50" s="15">
        <v>8</v>
      </c>
      <c r="D50" s="14">
        <v>1</v>
      </c>
      <c r="E50" s="33">
        <f>ROUND(C50*D50,2)</f>
        <v>8</v>
      </c>
      <c r="F50" s="16">
        <v>0</v>
      </c>
      <c r="G50" s="33">
        <f>ROUND(E50*F50,2)</f>
        <v>0</v>
      </c>
      <c r="H50" s="33">
        <f>ROUND(E50-G50,2)</f>
        <v>8</v>
      </c>
    </row>
    <row r="51" spans="1:8" x14ac:dyDescent="0.25">
      <c r="A51" s="13" t="s">
        <v>121</v>
      </c>
      <c r="C51" s="33"/>
      <c r="E51" s="33"/>
    </row>
    <row r="52" spans="1:8" x14ac:dyDescent="0.25">
      <c r="A52" s="14" t="s">
        <v>122</v>
      </c>
      <c r="B52" s="14" t="s">
        <v>48</v>
      </c>
      <c r="C52" s="15">
        <v>10</v>
      </c>
      <c r="D52" s="14">
        <v>0.33300000000000002</v>
      </c>
      <c r="E52" s="33">
        <f>ROUND(C52*D52,2)</f>
        <v>3.33</v>
      </c>
      <c r="F52" s="16">
        <v>0</v>
      </c>
      <c r="G52" s="33">
        <f>ROUND(E52*F52,2)</f>
        <v>0</v>
      </c>
      <c r="H52" s="33">
        <f>ROUND(E52-G52,2)</f>
        <v>3.33</v>
      </c>
    </row>
    <row r="53" spans="1:8" x14ac:dyDescent="0.25">
      <c r="A53" s="13" t="s">
        <v>37</v>
      </c>
      <c r="C53" s="33"/>
      <c r="E53" s="33"/>
    </row>
    <row r="54" spans="1:8" x14ac:dyDescent="0.25">
      <c r="A54" s="14" t="s">
        <v>38</v>
      </c>
      <c r="B54" s="14" t="s">
        <v>39</v>
      </c>
      <c r="C54" s="15">
        <v>14.68</v>
      </c>
      <c r="D54" s="14">
        <v>0.52810000000000001</v>
      </c>
      <c r="E54" s="33">
        <f>ROUND(C54*D54,2)</f>
        <v>7.75</v>
      </c>
      <c r="F54" s="16">
        <v>0</v>
      </c>
      <c r="G54" s="33">
        <f>ROUND(E54*F54,2)</f>
        <v>0</v>
      </c>
      <c r="H54" s="33">
        <f>ROUND(E54-G54,2)</f>
        <v>7.75</v>
      </c>
    </row>
    <row r="55" spans="1:8" x14ac:dyDescent="0.25">
      <c r="A55" s="14" t="s">
        <v>139</v>
      </c>
      <c r="B55" s="14" t="s">
        <v>39</v>
      </c>
      <c r="C55" s="15">
        <v>14.68</v>
      </c>
      <c r="D55" s="14">
        <v>0.17599999999999999</v>
      </c>
      <c r="E55" s="33">
        <f>ROUND(C55*D55,2)</f>
        <v>2.58</v>
      </c>
      <c r="F55" s="16">
        <v>0</v>
      </c>
      <c r="G55" s="33">
        <f>ROUND(E55*F55,2)</f>
        <v>0</v>
      </c>
      <c r="H55" s="33">
        <f>ROUND(E55-G55,2)</f>
        <v>2.58</v>
      </c>
    </row>
    <row r="56" spans="1:8" x14ac:dyDescent="0.25">
      <c r="A56" s="13" t="s">
        <v>40</v>
      </c>
      <c r="C56" s="33"/>
      <c r="E56" s="33"/>
    </row>
    <row r="57" spans="1:8" x14ac:dyDescent="0.25">
      <c r="A57" s="14" t="s">
        <v>41</v>
      </c>
      <c r="B57" s="14" t="s">
        <v>39</v>
      </c>
      <c r="C57" s="15">
        <v>9.06</v>
      </c>
      <c r="D57" s="14">
        <v>1.125</v>
      </c>
      <c r="E57" s="33">
        <f>ROUND(C57*D57,2)</f>
        <v>10.19</v>
      </c>
      <c r="F57" s="16">
        <v>0</v>
      </c>
      <c r="G57" s="33">
        <f>ROUND(E57*F57,2)</f>
        <v>0</v>
      </c>
      <c r="H57" s="33">
        <f>ROUND(E57-G57,2)</f>
        <v>10.19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3.7499999999999999E-2</v>
      </c>
      <c r="E58" s="33">
        <f>ROUND(C58*D58,2)</f>
        <v>0.34</v>
      </c>
      <c r="F58" s="16">
        <v>0</v>
      </c>
      <c r="G58" s="33">
        <f>ROUND(E58*F58,2)</f>
        <v>0</v>
      </c>
      <c r="H58" s="33">
        <f>ROUND(E58-G58,2)</f>
        <v>0.34</v>
      </c>
    </row>
    <row r="59" spans="1:8" x14ac:dyDescent="0.25">
      <c r="A59" s="13" t="s">
        <v>43</v>
      </c>
      <c r="C59" s="33"/>
      <c r="E59" s="33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3">
        <f>ROUND(C60*D60,2)</f>
        <v>2.27</v>
      </c>
      <c r="F60" s="16">
        <v>0</v>
      </c>
      <c r="G60" s="33">
        <f>ROUND(E60*F60,2)</f>
        <v>0</v>
      </c>
      <c r="H60" s="33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3">
        <f>ROUND(C61*D61,2)</f>
        <v>0.71</v>
      </c>
      <c r="F61" s="16">
        <v>0</v>
      </c>
      <c r="G61" s="33">
        <f>ROUND(E61*F61,2)</f>
        <v>0</v>
      </c>
      <c r="H61" s="33">
        <f>ROUND(E61-G61,2)</f>
        <v>0.71</v>
      </c>
    </row>
    <row r="62" spans="1:8" x14ac:dyDescent="0.25">
      <c r="A62" s="13" t="s">
        <v>100</v>
      </c>
      <c r="C62" s="33"/>
      <c r="E62" s="33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3">
        <f>ROUND(C63*D63,2)</f>
        <v>6.34</v>
      </c>
      <c r="F63" s="16">
        <v>0</v>
      </c>
      <c r="G63" s="33">
        <f>ROUND(E63*F63,2)</f>
        <v>0</v>
      </c>
      <c r="H63" s="33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14.7</v>
      </c>
      <c r="D64" s="14">
        <v>0.53900000000000003</v>
      </c>
      <c r="E64" s="33">
        <f>ROUND(C64*D64,2)</f>
        <v>7.92</v>
      </c>
      <c r="F64" s="16">
        <v>0</v>
      </c>
      <c r="G64" s="33">
        <f>ROUND(E64*F64,2)</f>
        <v>0</v>
      </c>
      <c r="H64" s="33">
        <f>ROUND(E64-G64,2)</f>
        <v>7.92</v>
      </c>
    </row>
    <row r="65" spans="1:8" x14ac:dyDescent="0.25">
      <c r="A65" s="13" t="s">
        <v>45</v>
      </c>
      <c r="C65" s="33"/>
      <c r="E65" s="33"/>
    </row>
    <row r="66" spans="1:8" x14ac:dyDescent="0.25">
      <c r="A66" s="14" t="s">
        <v>38</v>
      </c>
      <c r="B66" s="14" t="s">
        <v>19</v>
      </c>
      <c r="C66" s="15">
        <v>1.53</v>
      </c>
      <c r="D66" s="14">
        <v>5.8181000000000003</v>
      </c>
      <c r="E66" s="33">
        <f>ROUND(C66*D66,2)</f>
        <v>8.9</v>
      </c>
      <c r="F66" s="16">
        <v>0</v>
      </c>
      <c r="G66" s="33">
        <f>ROUND(E66*F66,2)</f>
        <v>0</v>
      </c>
      <c r="H66" s="33">
        <f>ROUND(E66-G66,2)</f>
        <v>8.9</v>
      </c>
    </row>
    <row r="67" spans="1:8" x14ac:dyDescent="0.25">
      <c r="A67" s="14" t="s">
        <v>139</v>
      </c>
      <c r="B67" s="14" t="s">
        <v>19</v>
      </c>
      <c r="C67" s="15">
        <v>1.53</v>
      </c>
      <c r="D67" s="14">
        <v>2.9445000000000001</v>
      </c>
      <c r="E67" s="33">
        <f>ROUND(C67*D67,2)</f>
        <v>4.51</v>
      </c>
      <c r="F67" s="16">
        <v>0</v>
      </c>
      <c r="G67" s="33">
        <f>ROUND(E67*F67,2)</f>
        <v>0</v>
      </c>
      <c r="H67" s="33">
        <f>ROUND(E67-G67,2)</f>
        <v>4.51</v>
      </c>
    </row>
    <row r="68" spans="1:8" x14ac:dyDescent="0.25">
      <c r="A68" s="14" t="s">
        <v>202</v>
      </c>
      <c r="B68" s="14" t="s">
        <v>19</v>
      </c>
      <c r="C68" s="15">
        <v>1.53</v>
      </c>
      <c r="D68" s="14">
        <v>18.736499999999999</v>
      </c>
      <c r="E68" s="33">
        <f>ROUND(C68*D68,2)</f>
        <v>28.67</v>
      </c>
      <c r="F68" s="16">
        <v>0</v>
      </c>
      <c r="G68" s="33">
        <f>ROUND(E68*F68,2)</f>
        <v>0</v>
      </c>
      <c r="H68" s="33">
        <f>ROUND(E68-G68,2)</f>
        <v>28.67</v>
      </c>
    </row>
    <row r="69" spans="1:8" x14ac:dyDescent="0.25">
      <c r="A69" s="13" t="s">
        <v>47</v>
      </c>
      <c r="C69" s="33"/>
      <c r="E69" s="33"/>
    </row>
    <row r="70" spans="1:8" x14ac:dyDescent="0.25">
      <c r="A70" s="14" t="s">
        <v>42</v>
      </c>
      <c r="B70" s="14" t="s">
        <v>48</v>
      </c>
      <c r="C70" s="15">
        <v>8.58</v>
      </c>
      <c r="D70" s="14">
        <v>1</v>
      </c>
      <c r="E70" s="33">
        <f>ROUND(C70*D70,2)</f>
        <v>8.58</v>
      </c>
      <c r="F70" s="16">
        <v>0</v>
      </c>
      <c r="G70" s="33">
        <f>ROUND(E70*F70,2)</f>
        <v>0</v>
      </c>
      <c r="H70" s="33">
        <f t="shared" ref="H70:H76" si="3">ROUND(E70-G70,2)</f>
        <v>8.58</v>
      </c>
    </row>
    <row r="71" spans="1:8" x14ac:dyDescent="0.25">
      <c r="A71" s="14" t="s">
        <v>38</v>
      </c>
      <c r="B71" s="14" t="s">
        <v>48</v>
      </c>
      <c r="C71" s="15">
        <v>3.59</v>
      </c>
      <c r="D71" s="14">
        <v>1</v>
      </c>
      <c r="E71" s="33">
        <f>ROUND(C71*D71,2)</f>
        <v>3.59</v>
      </c>
      <c r="F71" s="16">
        <v>0</v>
      </c>
      <c r="G71" s="33">
        <f>ROUND(E71*F71,2)</f>
        <v>0</v>
      </c>
      <c r="H71" s="33">
        <f t="shared" si="3"/>
        <v>3.59</v>
      </c>
    </row>
    <row r="72" spans="1:8" x14ac:dyDescent="0.25">
      <c r="A72" s="14" t="s">
        <v>139</v>
      </c>
      <c r="B72" s="14" t="s">
        <v>48</v>
      </c>
      <c r="C72" s="15">
        <v>7.24</v>
      </c>
      <c r="D72" s="14">
        <v>1</v>
      </c>
      <c r="E72" s="33">
        <f>ROUND(C72*D72,2)</f>
        <v>7.24</v>
      </c>
      <c r="F72" s="16">
        <v>0</v>
      </c>
      <c r="G72" s="33">
        <f>ROUND(E72*F72,2)</f>
        <v>0</v>
      </c>
      <c r="H72" s="33">
        <f t="shared" si="3"/>
        <v>7.24</v>
      </c>
    </row>
    <row r="73" spans="1:8" x14ac:dyDescent="0.25">
      <c r="A73" s="14" t="s">
        <v>202</v>
      </c>
      <c r="B73" s="14" t="s">
        <v>48</v>
      </c>
      <c r="C73" s="15">
        <v>13.96</v>
      </c>
      <c r="D73" s="14">
        <v>1</v>
      </c>
      <c r="E73" s="33">
        <f>ROUND(C73*D73,2)</f>
        <v>13.96</v>
      </c>
      <c r="F73" s="16">
        <v>0</v>
      </c>
      <c r="G73" s="33">
        <f>ROUND(E73*F73,2)</f>
        <v>0</v>
      </c>
      <c r="H73" s="33">
        <f t="shared" si="3"/>
        <v>13.96</v>
      </c>
    </row>
    <row r="74" spans="1:8" x14ac:dyDescent="0.25">
      <c r="A74" s="9" t="s">
        <v>49</v>
      </c>
      <c r="B74" s="9" t="s">
        <v>48</v>
      </c>
      <c r="C74" s="10">
        <v>11.5</v>
      </c>
      <c r="D74" s="9">
        <v>1</v>
      </c>
      <c r="E74" s="29">
        <f>ROUND(C74*D74,2)</f>
        <v>11.5</v>
      </c>
      <c r="F74" s="11">
        <v>0</v>
      </c>
      <c r="G74" s="29">
        <f>ROUND(E74*F74,2)</f>
        <v>0</v>
      </c>
      <c r="H74" s="29">
        <f t="shared" si="3"/>
        <v>11.5</v>
      </c>
    </row>
    <row r="75" spans="1:8" x14ac:dyDescent="0.25">
      <c r="A75" s="7" t="s">
        <v>50</v>
      </c>
      <c r="C75" s="33"/>
      <c r="E75" s="33">
        <f>SUM(E12:E74)</f>
        <v>754.83000000000027</v>
      </c>
      <c r="G75" s="12">
        <f>SUM(G12:G74)</f>
        <v>0</v>
      </c>
      <c r="H75" s="12">
        <f t="shared" si="3"/>
        <v>754.83</v>
      </c>
    </row>
    <row r="76" spans="1:8" x14ac:dyDescent="0.25">
      <c r="A76" s="7" t="s">
        <v>51</v>
      </c>
      <c r="C76" s="33"/>
      <c r="E76" s="33">
        <f>+E8-E75</f>
        <v>163.16999999999973</v>
      </c>
      <c r="G76" s="12">
        <f>+G8-G75</f>
        <v>0</v>
      </c>
      <c r="H76" s="12">
        <f t="shared" si="3"/>
        <v>163.16999999999999</v>
      </c>
    </row>
    <row r="77" spans="1:8" x14ac:dyDescent="0.25">
      <c r="A77" t="s">
        <v>12</v>
      </c>
      <c r="C77" s="33"/>
      <c r="E77" s="33"/>
    </row>
    <row r="78" spans="1:8" x14ac:dyDescent="0.25">
      <c r="A78" s="7" t="s">
        <v>52</v>
      </c>
      <c r="C78" s="33"/>
      <c r="E78" s="33"/>
    </row>
    <row r="79" spans="1:8" x14ac:dyDescent="0.25">
      <c r="A79" s="14" t="s">
        <v>42</v>
      </c>
      <c r="B79" s="14" t="s">
        <v>48</v>
      </c>
      <c r="C79" s="15">
        <v>18.29</v>
      </c>
      <c r="D79" s="14">
        <v>1</v>
      </c>
      <c r="E79" s="33">
        <f>ROUND(C79*D79,2)</f>
        <v>18.29</v>
      </c>
      <c r="F79" s="16">
        <v>0</v>
      </c>
      <c r="G79" s="33">
        <f>ROUND(E79*F79,2)</f>
        <v>0</v>
      </c>
      <c r="H79" s="33">
        <f t="shared" ref="H79:H85" si="4">ROUND(E79-G79,2)</f>
        <v>18.29</v>
      </c>
    </row>
    <row r="80" spans="1:8" x14ac:dyDescent="0.25">
      <c r="A80" s="14" t="s">
        <v>38</v>
      </c>
      <c r="B80" s="14" t="s">
        <v>48</v>
      </c>
      <c r="C80" s="15">
        <v>21.98</v>
      </c>
      <c r="D80" s="14">
        <v>1</v>
      </c>
      <c r="E80" s="33">
        <f>ROUND(C80*D80,2)</f>
        <v>21.98</v>
      </c>
      <c r="F80" s="16">
        <v>0</v>
      </c>
      <c r="G80" s="33">
        <f>ROUND(E80*F80,2)</f>
        <v>0</v>
      </c>
      <c r="H80" s="33">
        <f t="shared" si="4"/>
        <v>21.98</v>
      </c>
    </row>
    <row r="81" spans="1:8" x14ac:dyDescent="0.25">
      <c r="A81" s="14" t="s">
        <v>139</v>
      </c>
      <c r="B81" s="14" t="s">
        <v>48</v>
      </c>
      <c r="C81" s="15">
        <v>27.72</v>
      </c>
      <c r="D81" s="14">
        <v>1</v>
      </c>
      <c r="E81" s="33">
        <f>ROUND(C81*D81,2)</f>
        <v>27.72</v>
      </c>
      <c r="F81" s="16">
        <v>0</v>
      </c>
      <c r="G81" s="33">
        <f>ROUND(E81*F81,2)</f>
        <v>0</v>
      </c>
      <c r="H81" s="33">
        <f t="shared" si="4"/>
        <v>27.72</v>
      </c>
    </row>
    <row r="82" spans="1:8" x14ac:dyDescent="0.25">
      <c r="A82" s="9" t="s">
        <v>202</v>
      </c>
      <c r="B82" s="9" t="s">
        <v>48</v>
      </c>
      <c r="C82" s="10">
        <v>64.48</v>
      </c>
      <c r="D82" s="9">
        <v>1</v>
      </c>
      <c r="E82" s="29">
        <f>ROUND(C82*D82,2)</f>
        <v>64.48</v>
      </c>
      <c r="F82" s="11">
        <v>0</v>
      </c>
      <c r="G82" s="29">
        <f>ROUND(E82*F82,2)</f>
        <v>0</v>
      </c>
      <c r="H82" s="29">
        <f t="shared" si="4"/>
        <v>64.48</v>
      </c>
    </row>
    <row r="83" spans="1:8" x14ac:dyDescent="0.25">
      <c r="A83" s="7" t="s">
        <v>53</v>
      </c>
      <c r="C83" s="33"/>
      <c r="E83" s="33">
        <f>SUM(E79:E82)</f>
        <v>132.47</v>
      </c>
      <c r="G83" s="12">
        <f>SUM(G79:G82)</f>
        <v>0</v>
      </c>
      <c r="H83" s="12">
        <f t="shared" si="4"/>
        <v>132.47</v>
      </c>
    </row>
    <row r="84" spans="1:8" x14ac:dyDescent="0.25">
      <c r="A84" s="7" t="s">
        <v>54</v>
      </c>
      <c r="C84" s="33"/>
      <c r="E84" s="33">
        <f>+E75+E83</f>
        <v>887.3000000000003</v>
      </c>
      <c r="G84" s="12">
        <f>+G75+G83</f>
        <v>0</v>
      </c>
      <c r="H84" s="12">
        <f t="shared" si="4"/>
        <v>887.3</v>
      </c>
    </row>
    <row r="85" spans="1:8" x14ac:dyDescent="0.25">
      <c r="A85" s="7" t="s">
        <v>55</v>
      </c>
      <c r="C85" s="33"/>
      <c r="E85" s="33">
        <f>+E8-E84</f>
        <v>30.699999999999704</v>
      </c>
      <c r="G85" s="12">
        <f>+G8-G84</f>
        <v>0</v>
      </c>
      <c r="H85" s="12">
        <f t="shared" si="4"/>
        <v>30.7</v>
      </c>
    </row>
    <row r="86" spans="1:8" x14ac:dyDescent="0.25">
      <c r="A86" t="s">
        <v>123</v>
      </c>
      <c r="C86" s="33"/>
      <c r="E86" s="33"/>
    </row>
    <row r="87" spans="1:8" x14ac:dyDescent="0.25">
      <c r="A87" t="s">
        <v>372</v>
      </c>
      <c r="C87" s="33"/>
      <c r="E87" s="33"/>
    </row>
    <row r="88" spans="1:8" x14ac:dyDescent="0.25">
      <c r="C88" s="33"/>
      <c r="E88" s="33"/>
    </row>
    <row r="89" spans="1:8" x14ac:dyDescent="0.25">
      <c r="A89" s="7" t="s">
        <v>124</v>
      </c>
      <c r="C89" s="33"/>
      <c r="E89" s="33"/>
    </row>
    <row r="90" spans="1:8" x14ac:dyDescent="0.25">
      <c r="A90" s="7" t="s">
        <v>125</v>
      </c>
      <c r="C90" s="33"/>
      <c r="E90" s="33"/>
    </row>
    <row r="91" spans="1:8" x14ac:dyDescent="0.25">
      <c r="C91" s="33"/>
      <c r="E91" s="33"/>
    </row>
    <row r="99" spans="1:5" x14ac:dyDescent="0.25">
      <c r="A99" s="7" t="s">
        <v>50</v>
      </c>
      <c r="E99" s="37">
        <f>VLOOKUP(A99,$A$1:$H$98,5,FALSE)</f>
        <v>754.83000000000027</v>
      </c>
    </row>
    <row r="100" spans="1:5" x14ac:dyDescent="0.25">
      <c r="A100" s="7" t="s">
        <v>333</v>
      </c>
      <c r="E100" s="37">
        <f>VLOOKUP(A100,$A$1:$H$98,5,FALSE)</f>
        <v>132.47</v>
      </c>
    </row>
    <row r="101" spans="1:5" x14ac:dyDescent="0.25">
      <c r="A101" s="7" t="s">
        <v>334</v>
      </c>
      <c r="E101" s="37">
        <f t="shared" ref="E101:E102" si="5">VLOOKUP(A101,$A$1:$H$98,5,FALSE)</f>
        <v>887.3000000000003</v>
      </c>
    </row>
    <row r="102" spans="1:5" x14ac:dyDescent="0.25">
      <c r="A102" s="7" t="s">
        <v>55</v>
      </c>
      <c r="E102" s="37">
        <f t="shared" si="5"/>
        <v>30.699999999999704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30.699999999999704</v>
      </c>
      <c r="E105" s="37">
        <f>E102</f>
        <v>30.699999999999704</v>
      </c>
    </row>
    <row r="106" spans="1:5" x14ac:dyDescent="0.25">
      <c r="A106">
        <f>A107-Calculator!$B$15</f>
        <v>985</v>
      </c>
      <c r="B106">
        <f t="dataTable" ref="B106:B112" dt2D="0" dtr="0" r1="D7"/>
        <v>3532.45</v>
      </c>
      <c r="D106">
        <f>D107-Calculator!$B$27</f>
        <v>45</v>
      </c>
      <c r="E106">
        <f t="dataTable" ref="E106:E112" dt2D="0" dtr="0" r1="D7" ca="1"/>
        <v>-556.5500000000003</v>
      </c>
    </row>
    <row r="107" spans="1:5" x14ac:dyDescent="0.25">
      <c r="A107">
        <f>A108-Calculator!$B$15</f>
        <v>990</v>
      </c>
      <c r="B107">
        <v>3554.2</v>
      </c>
      <c r="D107">
        <f>D108-Calculator!$B$27</f>
        <v>50</v>
      </c>
      <c r="E107">
        <v>-534.8000000000003</v>
      </c>
    </row>
    <row r="108" spans="1:5" x14ac:dyDescent="0.25">
      <c r="A108">
        <f>A109-Calculator!$B$15</f>
        <v>995</v>
      </c>
      <c r="B108">
        <v>3575.95</v>
      </c>
      <c r="D108">
        <f>D109-Calculator!$B$27</f>
        <v>55</v>
      </c>
      <c r="E108">
        <v>-513.0500000000003</v>
      </c>
    </row>
    <row r="109" spans="1:5" x14ac:dyDescent="0.25">
      <c r="A109">
        <f>Calculator!B10</f>
        <v>1000</v>
      </c>
      <c r="B109">
        <v>3597.7</v>
      </c>
      <c r="D109">
        <f>Calculator!B22</f>
        <v>60</v>
      </c>
      <c r="E109">
        <v>-491.3000000000003</v>
      </c>
    </row>
    <row r="110" spans="1:5" x14ac:dyDescent="0.25">
      <c r="A110">
        <f>A109+Calculator!$B$15</f>
        <v>1005</v>
      </c>
      <c r="B110">
        <v>3619.45</v>
      </c>
      <c r="D110">
        <f>D109+Calculator!$B$27</f>
        <v>65</v>
      </c>
      <c r="E110">
        <v>-469.5500000000003</v>
      </c>
    </row>
    <row r="111" spans="1:5" x14ac:dyDescent="0.25">
      <c r="A111">
        <f>A110+Calculator!$B$15</f>
        <v>1010</v>
      </c>
      <c r="B111">
        <v>3641.2</v>
      </c>
      <c r="D111">
        <f>D110+Calculator!$B$27</f>
        <v>70</v>
      </c>
      <c r="E111">
        <v>-447.8000000000003</v>
      </c>
    </row>
    <row r="112" spans="1:5" x14ac:dyDescent="0.25">
      <c r="A112">
        <f>A111+Calculator!$B$15</f>
        <v>1015</v>
      </c>
      <c r="B112">
        <v>3662.95</v>
      </c>
      <c r="D112">
        <f>D111+Calculator!$B$27</f>
        <v>75</v>
      </c>
      <c r="E112">
        <v>-426.0500000000003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C298-D0D9-4DE9-80E2-F0705FFDB370}">
  <dimension ref="A1:H112"/>
  <sheetViews>
    <sheetView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180</v>
      </c>
      <c r="E7" s="29">
        <f>ROUND(C7*D7,2)</f>
        <v>918</v>
      </c>
      <c r="F7" s="11">
        <v>0</v>
      </c>
      <c r="G7" s="29">
        <f>ROUND(E7*F7,2)</f>
        <v>0</v>
      </c>
      <c r="H7" s="29">
        <f>ROUND(E7-G7,2)</f>
        <v>918</v>
      </c>
    </row>
    <row r="8" spans="1:8" x14ac:dyDescent="0.25">
      <c r="A8" s="7" t="s">
        <v>11</v>
      </c>
      <c r="C8" s="33"/>
      <c r="E8" s="33">
        <f>SUM(E7:E7)</f>
        <v>918</v>
      </c>
      <c r="G8" s="12">
        <f>SUM(G7:G7)</f>
        <v>0</v>
      </c>
      <c r="H8" s="12">
        <f>ROUND(E8-G8,2)</f>
        <v>918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1.5</v>
      </c>
      <c r="E13" s="33">
        <f>ROUND(C13*D13,2)</f>
        <v>8.25</v>
      </c>
      <c r="F13" s="16">
        <v>0</v>
      </c>
      <c r="G13" s="33">
        <f>ROUND(E13*F13,2)</f>
        <v>0</v>
      </c>
      <c r="H13" s="33">
        <f>ROUND(E13-G13,2)</f>
        <v>8.25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178</v>
      </c>
      <c r="B15" s="14" t="s">
        <v>21</v>
      </c>
      <c r="C15" s="15">
        <v>18.66</v>
      </c>
      <c r="D15" s="14">
        <v>0.5</v>
      </c>
      <c r="E15" s="33">
        <f>ROUND(C15*D15,2)</f>
        <v>9.33</v>
      </c>
      <c r="F15" s="16">
        <v>0</v>
      </c>
      <c r="G15" s="33">
        <f>ROUND(E15*F15,2)</f>
        <v>0</v>
      </c>
      <c r="H15" s="33">
        <f>ROUND(E15-G15,2)</f>
        <v>9.33</v>
      </c>
    </row>
    <row r="16" spans="1:8" x14ac:dyDescent="0.25">
      <c r="A16" s="14" t="s">
        <v>165</v>
      </c>
      <c r="B16" s="14" t="s">
        <v>21</v>
      </c>
      <c r="C16" s="15">
        <v>20.99</v>
      </c>
      <c r="D16" s="14">
        <v>0.5</v>
      </c>
      <c r="E16" s="33">
        <f>ROUND(C16*D16,2)</f>
        <v>10.5</v>
      </c>
      <c r="F16" s="16">
        <v>0</v>
      </c>
      <c r="G16" s="33">
        <f>ROUND(E16*F16,2)</f>
        <v>0</v>
      </c>
      <c r="H16" s="33">
        <f>ROUND(E16-G16,2)</f>
        <v>10.5</v>
      </c>
    </row>
    <row r="17" spans="1:8" x14ac:dyDescent="0.25">
      <c r="A17" s="14" t="s">
        <v>179</v>
      </c>
      <c r="B17" s="14" t="s">
        <v>21</v>
      </c>
      <c r="C17" s="15">
        <v>19.739999999999998</v>
      </c>
      <c r="D17" s="14">
        <v>3.3220000000000001</v>
      </c>
      <c r="E17" s="33">
        <f>ROUND(C17*D17,2)</f>
        <v>65.58</v>
      </c>
      <c r="F17" s="16">
        <v>0</v>
      </c>
      <c r="G17" s="33">
        <f>ROUND(E17*F17,2)</f>
        <v>0</v>
      </c>
      <c r="H17" s="33">
        <f>ROUND(E17-G17,2)</f>
        <v>65.58</v>
      </c>
    </row>
    <row r="18" spans="1:8" x14ac:dyDescent="0.25">
      <c r="A18" s="14" t="s">
        <v>180</v>
      </c>
      <c r="B18" s="14" t="s">
        <v>26</v>
      </c>
      <c r="C18" s="15">
        <v>11.06</v>
      </c>
      <c r="D18" s="14">
        <v>0.8</v>
      </c>
      <c r="E18" s="33">
        <f>ROUND(C18*D18,2)</f>
        <v>8.85</v>
      </c>
      <c r="F18" s="16">
        <v>0</v>
      </c>
      <c r="G18" s="33">
        <f>ROUND(E18*F18,2)</f>
        <v>0</v>
      </c>
      <c r="H18" s="33">
        <f>ROUND(E18-G18,2)</f>
        <v>8.85</v>
      </c>
    </row>
    <row r="19" spans="1:8" x14ac:dyDescent="0.25">
      <c r="A19" s="13" t="s">
        <v>24</v>
      </c>
      <c r="C19" s="33"/>
      <c r="E19" s="33"/>
    </row>
    <row r="20" spans="1:8" x14ac:dyDescent="0.25">
      <c r="A20" s="14" t="s">
        <v>25</v>
      </c>
      <c r="B20" s="14" t="s">
        <v>18</v>
      </c>
      <c r="C20" s="15">
        <v>0.13</v>
      </c>
      <c r="D20" s="14">
        <v>80</v>
      </c>
      <c r="E20" s="33">
        <f t="shared" ref="E20:E27" si="0">ROUND(C20*D20,2)</f>
        <v>10.4</v>
      </c>
      <c r="F20" s="16">
        <v>0</v>
      </c>
      <c r="G20" s="33">
        <f t="shared" ref="G20:G27" si="1">ROUND(E20*F20,2)</f>
        <v>0</v>
      </c>
      <c r="H20" s="33">
        <f t="shared" ref="H20:H27" si="2">ROUND(E20-G20,2)</f>
        <v>10.4</v>
      </c>
    </row>
    <row r="21" spans="1:8" x14ac:dyDescent="0.25">
      <c r="A21" s="14" t="s">
        <v>144</v>
      </c>
      <c r="B21" s="14" t="s">
        <v>26</v>
      </c>
      <c r="C21" s="15">
        <v>2.25</v>
      </c>
      <c r="D21" s="14">
        <v>2</v>
      </c>
      <c r="E21" s="33">
        <f t="shared" si="0"/>
        <v>4.5</v>
      </c>
      <c r="F21" s="16">
        <v>0</v>
      </c>
      <c r="G21" s="33">
        <f t="shared" si="1"/>
        <v>0</v>
      </c>
      <c r="H21" s="33">
        <f t="shared" si="2"/>
        <v>4.5</v>
      </c>
    </row>
    <row r="22" spans="1:8" x14ac:dyDescent="0.25">
      <c r="A22" s="14" t="s">
        <v>181</v>
      </c>
      <c r="B22" s="14" t="s">
        <v>26</v>
      </c>
      <c r="C22" s="15">
        <v>18.170000000000002</v>
      </c>
      <c r="D22" s="14">
        <v>1</v>
      </c>
      <c r="E22" s="33">
        <f t="shared" si="0"/>
        <v>18.170000000000002</v>
      </c>
      <c r="F22" s="16">
        <v>0</v>
      </c>
      <c r="G22" s="33">
        <f t="shared" si="1"/>
        <v>0</v>
      </c>
      <c r="H22" s="33">
        <f t="shared" si="2"/>
        <v>18.170000000000002</v>
      </c>
    </row>
    <row r="23" spans="1:8" x14ac:dyDescent="0.25">
      <c r="A23" s="14" t="s">
        <v>182</v>
      </c>
      <c r="B23" s="14" t="s">
        <v>18</v>
      </c>
      <c r="C23" s="15">
        <v>6.04</v>
      </c>
      <c r="D23" s="14">
        <v>2</v>
      </c>
      <c r="E23" s="33">
        <f t="shared" si="0"/>
        <v>12.08</v>
      </c>
      <c r="F23" s="16">
        <v>0</v>
      </c>
      <c r="G23" s="33">
        <f t="shared" si="1"/>
        <v>0</v>
      </c>
      <c r="H23" s="33">
        <f t="shared" si="2"/>
        <v>12.08</v>
      </c>
    </row>
    <row r="24" spans="1:8" x14ac:dyDescent="0.25">
      <c r="A24" s="14" t="s">
        <v>183</v>
      </c>
      <c r="B24" s="14" t="s">
        <v>18</v>
      </c>
      <c r="C24" s="15">
        <v>43.56</v>
      </c>
      <c r="D24" s="14">
        <v>0.5</v>
      </c>
      <c r="E24" s="33">
        <f t="shared" si="0"/>
        <v>21.78</v>
      </c>
      <c r="F24" s="16">
        <v>0</v>
      </c>
      <c r="G24" s="33">
        <f t="shared" si="1"/>
        <v>0</v>
      </c>
      <c r="H24" s="33">
        <f t="shared" si="2"/>
        <v>21.78</v>
      </c>
    </row>
    <row r="25" spans="1:8" x14ac:dyDescent="0.25">
      <c r="A25" s="14" t="s">
        <v>184</v>
      </c>
      <c r="B25" s="14" t="s">
        <v>26</v>
      </c>
      <c r="C25" s="15">
        <v>14.57</v>
      </c>
      <c r="D25" s="14">
        <v>2.69</v>
      </c>
      <c r="E25" s="33">
        <f t="shared" si="0"/>
        <v>39.19</v>
      </c>
      <c r="F25" s="16">
        <v>0</v>
      </c>
      <c r="G25" s="33">
        <f t="shared" si="1"/>
        <v>0</v>
      </c>
      <c r="H25" s="33">
        <f t="shared" si="2"/>
        <v>39.19</v>
      </c>
    </row>
    <row r="26" spans="1:8" x14ac:dyDescent="0.25">
      <c r="A26" s="14" t="s">
        <v>185</v>
      </c>
      <c r="B26" s="14" t="s">
        <v>18</v>
      </c>
      <c r="C26" s="15">
        <v>21.99</v>
      </c>
      <c r="D26" s="14">
        <v>0.75</v>
      </c>
      <c r="E26" s="33">
        <f t="shared" si="0"/>
        <v>16.489999999999998</v>
      </c>
      <c r="F26" s="16">
        <v>0</v>
      </c>
      <c r="G26" s="33">
        <f t="shared" si="1"/>
        <v>0</v>
      </c>
      <c r="H26" s="33">
        <f t="shared" si="2"/>
        <v>16.489999999999998</v>
      </c>
    </row>
    <row r="27" spans="1:8" x14ac:dyDescent="0.25">
      <c r="A27" s="14" t="s">
        <v>186</v>
      </c>
      <c r="B27" s="14" t="s">
        <v>18</v>
      </c>
      <c r="C27" s="15">
        <v>2.2599999999999998</v>
      </c>
      <c r="D27" s="14">
        <v>7.5</v>
      </c>
      <c r="E27" s="33">
        <f t="shared" si="0"/>
        <v>16.95</v>
      </c>
      <c r="F27" s="16">
        <v>0</v>
      </c>
      <c r="G27" s="33">
        <f t="shared" si="1"/>
        <v>0</v>
      </c>
      <c r="H27" s="33">
        <f t="shared" si="2"/>
        <v>16.95</v>
      </c>
    </row>
    <row r="28" spans="1:8" x14ac:dyDescent="0.25">
      <c r="A28" s="13" t="s">
        <v>27</v>
      </c>
      <c r="C28" s="33"/>
      <c r="E28" s="33"/>
    </row>
    <row r="29" spans="1:8" x14ac:dyDescent="0.25">
      <c r="A29" s="14" t="s">
        <v>187</v>
      </c>
      <c r="B29" s="14" t="s">
        <v>18</v>
      </c>
      <c r="C29" s="15">
        <v>2.4300000000000002</v>
      </c>
      <c r="D29" s="14">
        <v>3</v>
      </c>
      <c r="E29" s="33">
        <f>ROUND(C29*D29,2)</f>
        <v>7.29</v>
      </c>
      <c r="F29" s="16">
        <v>0</v>
      </c>
      <c r="G29" s="33">
        <f>ROUND(E29*F29,2)</f>
        <v>0</v>
      </c>
      <c r="H29" s="33">
        <f>ROUND(E29-G29,2)</f>
        <v>7.29</v>
      </c>
    </row>
    <row r="30" spans="1:8" x14ac:dyDescent="0.25">
      <c r="A30" s="13" t="s">
        <v>33</v>
      </c>
      <c r="C30" s="33"/>
      <c r="E30" s="33"/>
    </row>
    <row r="31" spans="1:8" x14ac:dyDescent="0.25">
      <c r="A31" s="14" t="s">
        <v>206</v>
      </c>
      <c r="B31" s="14" t="s">
        <v>29</v>
      </c>
      <c r="C31" s="15">
        <v>6.19</v>
      </c>
      <c r="D31" s="14">
        <v>23</v>
      </c>
      <c r="E31" s="33">
        <f>ROUND(C31*D31,2)</f>
        <v>142.37</v>
      </c>
      <c r="F31" s="16">
        <v>0</v>
      </c>
      <c r="G31" s="33">
        <f>ROUND(E31*F31,2)</f>
        <v>0</v>
      </c>
      <c r="H31" s="33">
        <f>ROUND(E31-G31,2)</f>
        <v>142.37</v>
      </c>
    </row>
    <row r="32" spans="1:8" x14ac:dyDescent="0.25">
      <c r="A32" s="14" t="s">
        <v>207</v>
      </c>
      <c r="B32" s="14" t="s">
        <v>29</v>
      </c>
      <c r="C32" s="15">
        <v>1.93</v>
      </c>
      <c r="D32" s="14">
        <v>4.25</v>
      </c>
      <c r="E32" s="33">
        <f>ROUND(C32*D32,2)</f>
        <v>8.1999999999999993</v>
      </c>
      <c r="F32" s="16">
        <v>0</v>
      </c>
      <c r="G32" s="33">
        <f>ROUND(E32*F32,2)</f>
        <v>0</v>
      </c>
      <c r="H32" s="33">
        <f>ROUND(E32-G32,2)</f>
        <v>8.1999999999999993</v>
      </c>
    </row>
    <row r="33" spans="1:8" x14ac:dyDescent="0.25">
      <c r="A33" s="14" t="s">
        <v>189</v>
      </c>
      <c r="B33" s="14" t="s">
        <v>190</v>
      </c>
      <c r="C33" s="15">
        <v>0.28999999999999998</v>
      </c>
      <c r="D33" s="14">
        <v>4.25</v>
      </c>
      <c r="E33" s="33">
        <f>ROUND(C33*D33,2)</f>
        <v>1.23</v>
      </c>
      <c r="F33" s="16">
        <v>0</v>
      </c>
      <c r="G33" s="33">
        <f>ROUND(E33*F33,2)</f>
        <v>0</v>
      </c>
      <c r="H33" s="33">
        <f>ROUND(E33-G33,2)</f>
        <v>1.23</v>
      </c>
    </row>
    <row r="34" spans="1:8" x14ac:dyDescent="0.25">
      <c r="A34" s="13" t="s">
        <v>117</v>
      </c>
      <c r="C34" s="33"/>
      <c r="E34" s="33"/>
    </row>
    <row r="35" spans="1:8" x14ac:dyDescent="0.25">
      <c r="A35" s="14" t="s">
        <v>193</v>
      </c>
      <c r="B35" s="14" t="s">
        <v>26</v>
      </c>
      <c r="C35" s="15">
        <v>2.4</v>
      </c>
      <c r="D35" s="14">
        <v>1.5</v>
      </c>
      <c r="E35" s="33">
        <f>ROUND(C35*D35,2)</f>
        <v>3.6</v>
      </c>
      <c r="F35" s="16">
        <v>0</v>
      </c>
      <c r="G35" s="33">
        <f>ROUND(E35*F35,2)</f>
        <v>0</v>
      </c>
      <c r="H35" s="33">
        <f>ROUND(E35-G35,2)</f>
        <v>3.6</v>
      </c>
    </row>
    <row r="36" spans="1:8" x14ac:dyDescent="0.25">
      <c r="A36" s="14" t="s">
        <v>192</v>
      </c>
      <c r="B36" s="14" t="s">
        <v>26</v>
      </c>
      <c r="C36" s="15">
        <v>1.75</v>
      </c>
      <c r="D36" s="14">
        <v>0.5</v>
      </c>
      <c r="E36" s="33">
        <f>ROUND(C36*D36,2)</f>
        <v>0.88</v>
      </c>
      <c r="F36" s="16">
        <v>0</v>
      </c>
      <c r="G36" s="33">
        <f>ROUND(E36*F36,2)</f>
        <v>0</v>
      </c>
      <c r="H36" s="33">
        <f>ROUND(E36-G36,2)</f>
        <v>0.88</v>
      </c>
    </row>
    <row r="37" spans="1:8" x14ac:dyDescent="0.25">
      <c r="A37" s="14" t="s">
        <v>194</v>
      </c>
      <c r="B37" s="14" t="s">
        <v>26</v>
      </c>
      <c r="C37" s="15">
        <v>5.16</v>
      </c>
      <c r="D37" s="14">
        <v>0.5</v>
      </c>
      <c r="E37" s="33">
        <f>ROUND(C37*D37,2)</f>
        <v>2.58</v>
      </c>
      <c r="F37" s="16">
        <v>0</v>
      </c>
      <c r="G37" s="33">
        <f>ROUND(E37*F37,2)</f>
        <v>0</v>
      </c>
      <c r="H37" s="33">
        <f>ROUND(E37-G37,2)</f>
        <v>2.58</v>
      </c>
    </row>
    <row r="38" spans="1:8" x14ac:dyDescent="0.25">
      <c r="A38" s="14" t="s">
        <v>195</v>
      </c>
      <c r="B38" s="14" t="s">
        <v>26</v>
      </c>
      <c r="C38" s="15">
        <v>2.86</v>
      </c>
      <c r="D38" s="14">
        <v>0.4</v>
      </c>
      <c r="E38" s="33">
        <f>ROUND(C38*D38,2)</f>
        <v>1.1399999999999999</v>
      </c>
      <c r="F38" s="16">
        <v>0</v>
      </c>
      <c r="G38" s="33">
        <f>ROUND(E38*F38,2)</f>
        <v>0</v>
      </c>
      <c r="H38" s="33">
        <f>ROUND(E38-G38,2)</f>
        <v>1.1399999999999999</v>
      </c>
    </row>
    <row r="39" spans="1:8" x14ac:dyDescent="0.25">
      <c r="A39" s="13" t="s">
        <v>61</v>
      </c>
      <c r="C39" s="33"/>
      <c r="E39" s="33"/>
    </row>
    <row r="40" spans="1:8" x14ac:dyDescent="0.25">
      <c r="A40" s="14" t="s">
        <v>196</v>
      </c>
      <c r="B40" s="14" t="s">
        <v>21</v>
      </c>
      <c r="C40" s="15">
        <v>7.5</v>
      </c>
      <c r="D40" s="14">
        <v>4.3220000000000001</v>
      </c>
      <c r="E40" s="33">
        <f>ROUND(C40*D40,2)</f>
        <v>32.42</v>
      </c>
      <c r="F40" s="16">
        <v>0</v>
      </c>
      <c r="G40" s="33">
        <f>ROUND(E40*F40,2)</f>
        <v>0</v>
      </c>
      <c r="H40" s="33">
        <f>ROUND(E40-G40,2)</f>
        <v>32.42</v>
      </c>
    </row>
    <row r="41" spans="1:8" x14ac:dyDescent="0.25">
      <c r="A41" s="13" t="s">
        <v>136</v>
      </c>
      <c r="C41" s="33"/>
      <c r="E41" s="33"/>
    </row>
    <row r="42" spans="1:8" x14ac:dyDescent="0.25">
      <c r="A42" s="14" t="s">
        <v>197</v>
      </c>
      <c r="B42" s="14" t="s">
        <v>129</v>
      </c>
      <c r="C42" s="15">
        <v>0.35</v>
      </c>
      <c r="D42" s="14">
        <f>D7</f>
        <v>180</v>
      </c>
      <c r="E42" s="33">
        <f>ROUND(C42*D42,2)</f>
        <v>63</v>
      </c>
      <c r="F42" s="16">
        <v>0</v>
      </c>
      <c r="G42" s="33">
        <f>ROUND(E42*F42,2)</f>
        <v>0</v>
      </c>
      <c r="H42" s="33">
        <f>ROUND(E42-G42,2)</f>
        <v>63</v>
      </c>
    </row>
    <row r="43" spans="1:8" x14ac:dyDescent="0.25">
      <c r="A43" s="13" t="s">
        <v>198</v>
      </c>
      <c r="C43" s="33"/>
      <c r="E43" s="33"/>
    </row>
    <row r="44" spans="1:8" x14ac:dyDescent="0.25">
      <c r="A44" s="14" t="s">
        <v>199</v>
      </c>
      <c r="B44" s="14" t="s">
        <v>129</v>
      </c>
      <c r="C44" s="15">
        <v>0.4</v>
      </c>
      <c r="D44" s="14">
        <f>D7</f>
        <v>180</v>
      </c>
      <c r="E44" s="33">
        <f>ROUND(C44*D44,2)</f>
        <v>72</v>
      </c>
      <c r="F44" s="16">
        <v>0</v>
      </c>
      <c r="G44" s="33">
        <f>ROUND(E44*F44,2)</f>
        <v>0</v>
      </c>
      <c r="H44" s="33">
        <f>ROUND(E44-G44,2)</f>
        <v>72</v>
      </c>
    </row>
    <row r="45" spans="1:8" x14ac:dyDescent="0.25">
      <c r="A45" s="13" t="s">
        <v>119</v>
      </c>
      <c r="C45" s="33"/>
      <c r="E45" s="33"/>
    </row>
    <row r="46" spans="1:8" x14ac:dyDescent="0.25">
      <c r="A46" s="14" t="s">
        <v>201</v>
      </c>
      <c r="B46" s="14" t="s">
        <v>48</v>
      </c>
      <c r="C46" s="15">
        <v>8</v>
      </c>
      <c r="D46" s="14">
        <v>1</v>
      </c>
      <c r="E46" s="33">
        <f>ROUND(C46*D46,2)</f>
        <v>8</v>
      </c>
      <c r="F46" s="16">
        <v>0</v>
      </c>
      <c r="G46" s="33">
        <f>ROUND(E46*F46,2)</f>
        <v>0</v>
      </c>
      <c r="H46" s="33">
        <f>ROUND(E46-G46,2)</f>
        <v>8</v>
      </c>
    </row>
    <row r="47" spans="1:8" x14ac:dyDescent="0.25">
      <c r="A47" s="13" t="s">
        <v>121</v>
      </c>
      <c r="C47" s="33"/>
      <c r="E47" s="33"/>
    </row>
    <row r="48" spans="1:8" x14ac:dyDescent="0.25">
      <c r="A48" s="14" t="s">
        <v>122</v>
      </c>
      <c r="B48" s="14" t="s">
        <v>48</v>
      </c>
      <c r="C48" s="15">
        <v>10</v>
      </c>
      <c r="D48" s="14">
        <v>0.33300000000000002</v>
      </c>
      <c r="E48" s="33">
        <f>ROUND(C48*D48,2)</f>
        <v>3.33</v>
      </c>
      <c r="F48" s="16">
        <v>0</v>
      </c>
      <c r="G48" s="33">
        <f>ROUND(E48*F48,2)</f>
        <v>0</v>
      </c>
      <c r="H48" s="33">
        <f>ROUND(E48-G48,2)</f>
        <v>3.33</v>
      </c>
    </row>
    <row r="49" spans="1:8" x14ac:dyDescent="0.25">
      <c r="A49" s="13" t="s">
        <v>37</v>
      </c>
      <c r="C49" s="33"/>
      <c r="E49" s="33"/>
    </row>
    <row r="50" spans="1:8" x14ac:dyDescent="0.25">
      <c r="A50" s="14" t="s">
        <v>38</v>
      </c>
      <c r="B50" s="14" t="s">
        <v>39</v>
      </c>
      <c r="C50" s="15">
        <v>14.68</v>
      </c>
      <c r="D50" s="14">
        <v>0.42280000000000001</v>
      </c>
      <c r="E50" s="33">
        <f>ROUND(C50*D50,2)</f>
        <v>6.21</v>
      </c>
      <c r="F50" s="16">
        <v>0</v>
      </c>
      <c r="G50" s="33">
        <f>ROUND(E50*F50,2)</f>
        <v>0</v>
      </c>
      <c r="H50" s="33">
        <f>ROUND(E50-G50,2)</f>
        <v>6.21</v>
      </c>
    </row>
    <row r="51" spans="1:8" x14ac:dyDescent="0.25">
      <c r="A51" s="14" t="s">
        <v>139</v>
      </c>
      <c r="B51" s="14" t="s">
        <v>39</v>
      </c>
      <c r="C51" s="15">
        <v>14.68</v>
      </c>
      <c r="D51" s="14">
        <v>0.17599999999999999</v>
      </c>
      <c r="E51" s="33">
        <f>ROUND(C51*D51,2)</f>
        <v>2.58</v>
      </c>
      <c r="F51" s="16">
        <v>0</v>
      </c>
      <c r="G51" s="33">
        <f>ROUND(E51*F51,2)</f>
        <v>0</v>
      </c>
      <c r="H51" s="33">
        <f>ROUND(E51-G51,2)</f>
        <v>2.58</v>
      </c>
    </row>
    <row r="52" spans="1:8" x14ac:dyDescent="0.25">
      <c r="A52" s="13" t="s">
        <v>40</v>
      </c>
      <c r="C52" s="33"/>
      <c r="E52" s="33"/>
    </row>
    <row r="53" spans="1:8" x14ac:dyDescent="0.25">
      <c r="A53" s="14" t="s">
        <v>41</v>
      </c>
      <c r="B53" s="14" t="s">
        <v>39</v>
      </c>
      <c r="C53" s="15">
        <v>9.06</v>
      </c>
      <c r="D53" s="14">
        <v>1.05</v>
      </c>
      <c r="E53" s="33">
        <f>ROUND(C53*D53,2)</f>
        <v>9.51</v>
      </c>
      <c r="F53" s="16">
        <v>0</v>
      </c>
      <c r="G53" s="33">
        <f>ROUND(E53*F53,2)</f>
        <v>0</v>
      </c>
      <c r="H53" s="33">
        <f>ROUND(E53-G53,2)</f>
        <v>9.51</v>
      </c>
    </row>
    <row r="54" spans="1:8" x14ac:dyDescent="0.25">
      <c r="A54" s="13" t="s">
        <v>43</v>
      </c>
      <c r="C54" s="33"/>
      <c r="E54" s="33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0.25</v>
      </c>
      <c r="E55" s="33">
        <f>ROUND(C55*D55,2)</f>
        <v>2.27</v>
      </c>
      <c r="F55" s="16">
        <v>0</v>
      </c>
      <c r="G55" s="33">
        <f>ROUND(E55*F55,2)</f>
        <v>0</v>
      </c>
      <c r="H55" s="33">
        <f>ROUND(E55-G55,2)</f>
        <v>2.27</v>
      </c>
    </row>
    <row r="56" spans="1:8" x14ac:dyDescent="0.25">
      <c r="A56" s="14" t="s">
        <v>42</v>
      </c>
      <c r="B56" s="14" t="s">
        <v>39</v>
      </c>
      <c r="C56" s="15">
        <v>9.06</v>
      </c>
      <c r="D56" s="14">
        <v>7.8600000000000003E-2</v>
      </c>
      <c r="E56" s="33">
        <f>ROUND(C56*D56,2)</f>
        <v>0.71</v>
      </c>
      <c r="F56" s="16">
        <v>0</v>
      </c>
      <c r="G56" s="33">
        <f>ROUND(E56*F56,2)</f>
        <v>0</v>
      </c>
      <c r="H56" s="33">
        <f>ROUND(E56-G56,2)</f>
        <v>0.71</v>
      </c>
    </row>
    <row r="57" spans="1:8" x14ac:dyDescent="0.25">
      <c r="A57" s="13" t="s">
        <v>100</v>
      </c>
      <c r="C57" s="33"/>
      <c r="E57" s="33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0.7</v>
      </c>
      <c r="E58" s="33">
        <f>ROUND(C58*D58,2)</f>
        <v>6.34</v>
      </c>
      <c r="F58" s="16">
        <v>0</v>
      </c>
      <c r="G58" s="33">
        <f>ROUND(E58*F58,2)</f>
        <v>0</v>
      </c>
      <c r="H58" s="33">
        <f>ROUND(E58-G58,2)</f>
        <v>6.34</v>
      </c>
    </row>
    <row r="59" spans="1:8" x14ac:dyDescent="0.25">
      <c r="A59" s="14" t="s">
        <v>44</v>
      </c>
      <c r="B59" s="14" t="s">
        <v>39</v>
      </c>
      <c r="C59" s="15">
        <v>14.7</v>
      </c>
      <c r="D59" s="14">
        <v>0.53900000000000003</v>
      </c>
      <c r="E59" s="33">
        <f>ROUND(C59*D59,2)</f>
        <v>7.92</v>
      </c>
      <c r="F59" s="16">
        <v>0</v>
      </c>
      <c r="G59" s="33">
        <f>ROUND(E59*F59,2)</f>
        <v>0</v>
      </c>
      <c r="H59" s="33">
        <f>ROUND(E59-G59,2)</f>
        <v>7.92</v>
      </c>
    </row>
    <row r="60" spans="1:8" x14ac:dyDescent="0.25">
      <c r="A60" s="13" t="s">
        <v>45</v>
      </c>
      <c r="C60" s="33"/>
      <c r="E60" s="33"/>
    </row>
    <row r="61" spans="1:8" x14ac:dyDescent="0.25">
      <c r="A61" s="14" t="s">
        <v>38</v>
      </c>
      <c r="B61" s="14" t="s">
        <v>19</v>
      </c>
      <c r="C61" s="15">
        <v>1.53</v>
      </c>
      <c r="D61" s="14">
        <v>4.8970000000000002</v>
      </c>
      <c r="E61" s="33">
        <f>ROUND(C61*D61,2)</f>
        <v>7.49</v>
      </c>
      <c r="F61" s="16">
        <v>0</v>
      </c>
      <c r="G61" s="33">
        <f>ROUND(E61*F61,2)</f>
        <v>0</v>
      </c>
      <c r="H61" s="33">
        <f>ROUND(E61-G61,2)</f>
        <v>7.49</v>
      </c>
    </row>
    <row r="62" spans="1:8" x14ac:dyDescent="0.25">
      <c r="A62" s="14" t="s">
        <v>139</v>
      </c>
      <c r="B62" s="14" t="s">
        <v>19</v>
      </c>
      <c r="C62" s="15">
        <v>1.53</v>
      </c>
      <c r="D62" s="14">
        <v>2.9445000000000001</v>
      </c>
      <c r="E62" s="33">
        <f>ROUND(C62*D62,2)</f>
        <v>4.51</v>
      </c>
      <c r="F62" s="16">
        <v>0</v>
      </c>
      <c r="G62" s="33">
        <f>ROUND(E62*F62,2)</f>
        <v>0</v>
      </c>
      <c r="H62" s="33">
        <f>ROUND(E62-G62,2)</f>
        <v>4.51</v>
      </c>
    </row>
    <row r="63" spans="1:8" x14ac:dyDescent="0.25">
      <c r="A63" s="14" t="s">
        <v>202</v>
      </c>
      <c r="B63" s="14" t="s">
        <v>19</v>
      </c>
      <c r="C63" s="15">
        <v>1.53</v>
      </c>
      <c r="D63" s="14">
        <v>15.4779</v>
      </c>
      <c r="E63" s="33">
        <f>ROUND(C63*D63,2)</f>
        <v>23.68</v>
      </c>
      <c r="F63" s="16">
        <v>0</v>
      </c>
      <c r="G63" s="33">
        <f>ROUND(E63*F63,2)</f>
        <v>0</v>
      </c>
      <c r="H63" s="33">
        <f>ROUND(E63-G63,2)</f>
        <v>23.68</v>
      </c>
    </row>
    <row r="64" spans="1:8" x14ac:dyDescent="0.25">
      <c r="A64" s="13" t="s">
        <v>47</v>
      </c>
      <c r="C64" s="33"/>
      <c r="E64" s="33"/>
    </row>
    <row r="65" spans="1:8" x14ac:dyDescent="0.25">
      <c r="A65" s="14" t="s">
        <v>42</v>
      </c>
      <c r="B65" s="14" t="s">
        <v>48</v>
      </c>
      <c r="C65" s="15">
        <v>8.4</v>
      </c>
      <c r="D65" s="14">
        <v>1</v>
      </c>
      <c r="E65" s="33">
        <f>ROUND(C65*D65,2)</f>
        <v>8.4</v>
      </c>
      <c r="F65" s="16">
        <v>0</v>
      </c>
      <c r="G65" s="33">
        <f>ROUND(E65*F65,2)</f>
        <v>0</v>
      </c>
      <c r="H65" s="33">
        <f t="shared" ref="H65:H71" si="3">ROUND(E65-G65,2)</f>
        <v>8.4</v>
      </c>
    </row>
    <row r="66" spans="1:8" x14ac:dyDescent="0.25">
      <c r="A66" s="14" t="s">
        <v>38</v>
      </c>
      <c r="B66" s="14" t="s">
        <v>48</v>
      </c>
      <c r="C66" s="15">
        <v>3.07</v>
      </c>
      <c r="D66" s="14">
        <v>1</v>
      </c>
      <c r="E66" s="33">
        <f>ROUND(C66*D66,2)</f>
        <v>3.07</v>
      </c>
      <c r="F66" s="16">
        <v>0</v>
      </c>
      <c r="G66" s="33">
        <f>ROUND(E66*F66,2)</f>
        <v>0</v>
      </c>
      <c r="H66" s="33">
        <f t="shared" si="3"/>
        <v>3.07</v>
      </c>
    </row>
    <row r="67" spans="1:8" x14ac:dyDescent="0.25">
      <c r="A67" s="14" t="s">
        <v>139</v>
      </c>
      <c r="B67" s="14" t="s">
        <v>48</v>
      </c>
      <c r="C67" s="15">
        <v>7.24</v>
      </c>
      <c r="D67" s="14">
        <v>1</v>
      </c>
      <c r="E67" s="33">
        <f>ROUND(C67*D67,2)</f>
        <v>7.24</v>
      </c>
      <c r="F67" s="16">
        <v>0</v>
      </c>
      <c r="G67" s="33">
        <f>ROUND(E67*F67,2)</f>
        <v>0</v>
      </c>
      <c r="H67" s="33">
        <f t="shared" si="3"/>
        <v>7.24</v>
      </c>
    </row>
    <row r="68" spans="1:8" x14ac:dyDescent="0.25">
      <c r="A68" s="14" t="s">
        <v>202</v>
      </c>
      <c r="B68" s="14" t="s">
        <v>48</v>
      </c>
      <c r="C68" s="15">
        <v>11.8</v>
      </c>
      <c r="D68" s="14">
        <v>1</v>
      </c>
      <c r="E68" s="33">
        <f>ROUND(C68*D68,2)</f>
        <v>11.8</v>
      </c>
      <c r="F68" s="16">
        <v>0</v>
      </c>
      <c r="G68" s="33">
        <f>ROUND(E68*F68,2)</f>
        <v>0</v>
      </c>
      <c r="H68" s="33">
        <f t="shared" si="3"/>
        <v>11.8</v>
      </c>
    </row>
    <row r="69" spans="1:8" x14ac:dyDescent="0.25">
      <c r="A69" s="9" t="s">
        <v>49</v>
      </c>
      <c r="B69" s="9" t="s">
        <v>48</v>
      </c>
      <c r="C69" s="10">
        <v>11.1</v>
      </c>
      <c r="D69" s="9">
        <v>1</v>
      </c>
      <c r="E69" s="29">
        <f>ROUND(C69*D69,2)</f>
        <v>11.1</v>
      </c>
      <c r="F69" s="11">
        <v>0</v>
      </c>
      <c r="G69" s="29">
        <f>ROUND(E69*F69,2)</f>
        <v>0</v>
      </c>
      <c r="H69" s="29">
        <f t="shared" si="3"/>
        <v>11.1</v>
      </c>
    </row>
    <row r="70" spans="1:8" x14ac:dyDescent="0.25">
      <c r="A70" s="7" t="s">
        <v>50</v>
      </c>
      <c r="C70" s="33"/>
      <c r="E70" s="33">
        <f>SUM(E12:E69)</f>
        <v>732.44</v>
      </c>
      <c r="G70" s="12">
        <f>SUM(G12:G69)</f>
        <v>0</v>
      </c>
      <c r="H70" s="12">
        <f t="shared" si="3"/>
        <v>732.44</v>
      </c>
    </row>
    <row r="71" spans="1:8" x14ac:dyDescent="0.25">
      <c r="A71" s="7" t="s">
        <v>51</v>
      </c>
      <c r="C71" s="33"/>
      <c r="E71" s="33">
        <f>+E8-E70</f>
        <v>185.55999999999995</v>
      </c>
      <c r="G71" s="12">
        <f>+G8-G70</f>
        <v>0</v>
      </c>
      <c r="H71" s="12">
        <f t="shared" si="3"/>
        <v>185.56</v>
      </c>
    </row>
    <row r="72" spans="1:8" x14ac:dyDescent="0.25">
      <c r="A72" t="s">
        <v>12</v>
      </c>
      <c r="C72" s="33"/>
      <c r="E72" s="33"/>
    </row>
    <row r="73" spans="1:8" x14ac:dyDescent="0.25">
      <c r="A73" s="7" t="s">
        <v>52</v>
      </c>
      <c r="C73" s="33"/>
      <c r="E73" s="33"/>
    </row>
    <row r="74" spans="1:8" x14ac:dyDescent="0.25">
      <c r="A74" s="14" t="s">
        <v>42</v>
      </c>
      <c r="B74" s="14" t="s">
        <v>48</v>
      </c>
      <c r="C74" s="15">
        <v>17.16</v>
      </c>
      <c r="D74" s="14">
        <v>1</v>
      </c>
      <c r="E74" s="33">
        <f>ROUND(C74*D74,2)</f>
        <v>17.16</v>
      </c>
      <c r="F74" s="16">
        <v>0</v>
      </c>
      <c r="G74" s="33">
        <f>ROUND(E74*F74,2)</f>
        <v>0</v>
      </c>
      <c r="H74" s="33">
        <f t="shared" ref="H74:H80" si="4">ROUND(E74-G74,2)</f>
        <v>17.16</v>
      </c>
    </row>
    <row r="75" spans="1:8" x14ac:dyDescent="0.25">
      <c r="A75" s="14" t="s">
        <v>38</v>
      </c>
      <c r="B75" s="14" t="s">
        <v>48</v>
      </c>
      <c r="C75" s="15">
        <v>18.77</v>
      </c>
      <c r="D75" s="14">
        <v>1</v>
      </c>
      <c r="E75" s="33">
        <f>ROUND(C75*D75,2)</f>
        <v>18.77</v>
      </c>
      <c r="F75" s="16">
        <v>0</v>
      </c>
      <c r="G75" s="33">
        <f>ROUND(E75*F75,2)</f>
        <v>0</v>
      </c>
      <c r="H75" s="33">
        <f t="shared" si="4"/>
        <v>18.77</v>
      </c>
    </row>
    <row r="76" spans="1:8" x14ac:dyDescent="0.25">
      <c r="A76" s="14" t="s">
        <v>139</v>
      </c>
      <c r="B76" s="14" t="s">
        <v>48</v>
      </c>
      <c r="C76" s="15">
        <v>27.72</v>
      </c>
      <c r="D76" s="14">
        <v>1</v>
      </c>
      <c r="E76" s="33">
        <f>ROUND(C76*D76,2)</f>
        <v>27.72</v>
      </c>
      <c r="F76" s="16">
        <v>0</v>
      </c>
      <c r="G76" s="33">
        <f>ROUND(E76*F76,2)</f>
        <v>0</v>
      </c>
      <c r="H76" s="33">
        <f t="shared" si="4"/>
        <v>27.72</v>
      </c>
    </row>
    <row r="77" spans="1:8" x14ac:dyDescent="0.25">
      <c r="A77" s="9" t="s">
        <v>202</v>
      </c>
      <c r="B77" s="9" t="s">
        <v>48</v>
      </c>
      <c r="C77" s="10">
        <v>64.16</v>
      </c>
      <c r="D77" s="9">
        <v>1</v>
      </c>
      <c r="E77" s="29">
        <f>ROUND(C77*D77,2)</f>
        <v>64.16</v>
      </c>
      <c r="F77" s="11">
        <v>0</v>
      </c>
      <c r="G77" s="29">
        <f>ROUND(E77*F77,2)</f>
        <v>0</v>
      </c>
      <c r="H77" s="29">
        <f t="shared" si="4"/>
        <v>64.16</v>
      </c>
    </row>
    <row r="78" spans="1:8" x14ac:dyDescent="0.25">
      <c r="A78" s="7" t="s">
        <v>53</v>
      </c>
      <c r="C78" s="33"/>
      <c r="E78" s="33">
        <f>SUM(E74:E77)</f>
        <v>127.81</v>
      </c>
      <c r="G78" s="12">
        <f>SUM(G74:G77)</f>
        <v>0</v>
      </c>
      <c r="H78" s="12">
        <f t="shared" si="4"/>
        <v>127.81</v>
      </c>
    </row>
    <row r="79" spans="1:8" x14ac:dyDescent="0.25">
      <c r="A79" s="7" t="s">
        <v>54</v>
      </c>
      <c r="C79" s="33"/>
      <c r="E79" s="33">
        <f>+E70+E78</f>
        <v>860.25</v>
      </c>
      <c r="G79" s="12">
        <f>+G70+G78</f>
        <v>0</v>
      </c>
      <c r="H79" s="12">
        <f t="shared" si="4"/>
        <v>860.25</v>
      </c>
    </row>
    <row r="80" spans="1:8" x14ac:dyDescent="0.25">
      <c r="A80" s="7" t="s">
        <v>55</v>
      </c>
      <c r="C80" s="33"/>
      <c r="E80" s="33">
        <f>+E8-E79</f>
        <v>57.75</v>
      </c>
      <c r="G80" s="12">
        <f>+G8-G79</f>
        <v>0</v>
      </c>
      <c r="H80" s="12">
        <f t="shared" si="4"/>
        <v>57.75</v>
      </c>
    </row>
    <row r="81" spans="1:5" x14ac:dyDescent="0.25">
      <c r="A81" t="s">
        <v>123</v>
      </c>
      <c r="C81" s="33"/>
      <c r="E81" s="33"/>
    </row>
    <row r="82" spans="1:5" x14ac:dyDescent="0.25">
      <c r="A82" t="s">
        <v>372</v>
      </c>
      <c r="C82" s="33"/>
      <c r="E82" s="33"/>
    </row>
    <row r="83" spans="1:5" x14ac:dyDescent="0.25">
      <c r="C83" s="33"/>
      <c r="E83" s="33"/>
    </row>
    <row r="84" spans="1:5" x14ac:dyDescent="0.25">
      <c r="A84" s="7" t="s">
        <v>124</v>
      </c>
      <c r="C84" s="33"/>
      <c r="E84" s="33"/>
    </row>
    <row r="85" spans="1:5" x14ac:dyDescent="0.25">
      <c r="A85" s="7" t="s">
        <v>125</v>
      </c>
      <c r="C85" s="33"/>
      <c r="E85" s="33"/>
    </row>
    <row r="86" spans="1:5" x14ac:dyDescent="0.25">
      <c r="C86" s="33"/>
      <c r="E86" s="33"/>
    </row>
    <row r="99" spans="1:5" x14ac:dyDescent="0.25">
      <c r="A99" s="7" t="s">
        <v>50</v>
      </c>
      <c r="E99" s="37">
        <f>VLOOKUP(A99,$A$1:$H$98,5,FALSE)</f>
        <v>732.44</v>
      </c>
    </row>
    <row r="100" spans="1:5" x14ac:dyDescent="0.25">
      <c r="A100" s="7" t="s">
        <v>333</v>
      </c>
      <c r="E100" s="37">
        <f>VLOOKUP(A100,$A$1:$H$98,5,FALSE)</f>
        <v>127.81</v>
      </c>
    </row>
    <row r="101" spans="1:5" x14ac:dyDescent="0.25">
      <c r="A101" s="7" t="s">
        <v>334</v>
      </c>
      <c r="E101" s="37">
        <f t="shared" ref="E101:E102" si="5">VLOOKUP(A101,$A$1:$H$98,5,FALSE)</f>
        <v>860.25</v>
      </c>
    </row>
    <row r="102" spans="1:5" x14ac:dyDescent="0.25">
      <c r="A102" s="7" t="s">
        <v>55</v>
      </c>
      <c r="E102" s="37">
        <f t="shared" si="5"/>
        <v>57.75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57.75</v>
      </c>
      <c r="E105" s="37">
        <f>E102</f>
        <v>57.75</v>
      </c>
    </row>
    <row r="106" spans="1:5" x14ac:dyDescent="0.25">
      <c r="A106">
        <f>A107-Calculator!$B$15</f>
        <v>985</v>
      </c>
      <c r="B106">
        <f t="dataTable" ref="B106:B112" dt2D="0" dtr="0" r1="D7" ca="1"/>
        <v>3559.5</v>
      </c>
      <c r="D106">
        <f>D107-Calculator!$B$27</f>
        <v>45</v>
      </c>
      <c r="E106">
        <f t="dataTable" ref="E106:E112" dt2D="0" dtr="0" r1="D7"/>
        <v>-529.5</v>
      </c>
    </row>
    <row r="107" spans="1:5" x14ac:dyDescent="0.25">
      <c r="A107">
        <f>A108-Calculator!$B$15</f>
        <v>990</v>
      </c>
      <c r="B107">
        <v>3581.25</v>
      </c>
      <c r="D107">
        <f>D108-Calculator!$B$27</f>
        <v>50</v>
      </c>
      <c r="E107">
        <v>-507.75</v>
      </c>
    </row>
    <row r="108" spans="1:5" x14ac:dyDescent="0.25">
      <c r="A108">
        <f>A109-Calculator!$B$15</f>
        <v>995</v>
      </c>
      <c r="B108">
        <v>3603</v>
      </c>
      <c r="D108">
        <f>D109-Calculator!$B$27</f>
        <v>55</v>
      </c>
      <c r="E108">
        <v>-486</v>
      </c>
    </row>
    <row r="109" spans="1:5" x14ac:dyDescent="0.25">
      <c r="A109">
        <f>Calculator!B10</f>
        <v>1000</v>
      </c>
      <c r="B109">
        <v>3624.75</v>
      </c>
      <c r="D109">
        <f>Calculator!B22</f>
        <v>60</v>
      </c>
      <c r="E109">
        <v>-464.25</v>
      </c>
    </row>
    <row r="110" spans="1:5" x14ac:dyDescent="0.25">
      <c r="A110">
        <f>A109+Calculator!$B$15</f>
        <v>1005</v>
      </c>
      <c r="B110">
        <v>3646.5</v>
      </c>
      <c r="D110">
        <f>D109+Calculator!$B$27</f>
        <v>65</v>
      </c>
      <c r="E110">
        <v>-442.5</v>
      </c>
    </row>
    <row r="111" spans="1:5" x14ac:dyDescent="0.25">
      <c r="A111">
        <f>A110+Calculator!$B$15</f>
        <v>1010</v>
      </c>
      <c r="B111">
        <v>3668.25</v>
      </c>
      <c r="D111">
        <f>D110+Calculator!$B$27</f>
        <v>70</v>
      </c>
      <c r="E111">
        <v>-420.75</v>
      </c>
    </row>
    <row r="112" spans="1:5" x14ac:dyDescent="0.25">
      <c r="A112">
        <f>A111+Calculator!$B$15</f>
        <v>1015</v>
      </c>
      <c r="B112">
        <v>3690</v>
      </c>
      <c r="D112">
        <f>D111+Calculator!$B$27</f>
        <v>75</v>
      </c>
      <c r="E112">
        <v>-399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54F7-C27D-414B-97BD-3674D2AF6CD9}">
  <dimension ref="A1:H112"/>
  <sheetViews>
    <sheetView topLeftCell="A100"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160</v>
      </c>
      <c r="E7" s="29">
        <f>ROUND(C7*D7,2)</f>
        <v>816</v>
      </c>
      <c r="F7" s="11">
        <v>0</v>
      </c>
      <c r="G7" s="29">
        <f>ROUND(E7*F7,2)</f>
        <v>0</v>
      </c>
      <c r="H7" s="29">
        <f>ROUND(E7-G7,2)</f>
        <v>816</v>
      </c>
    </row>
    <row r="8" spans="1:8" x14ac:dyDescent="0.25">
      <c r="A8" s="7" t="s">
        <v>11</v>
      </c>
      <c r="C8" s="33"/>
      <c r="E8" s="33">
        <f>SUM(E7:E7)</f>
        <v>816</v>
      </c>
      <c r="G8" s="12">
        <f>SUM(G7:G7)</f>
        <v>0</v>
      </c>
      <c r="H8" s="12">
        <f>ROUND(E8-G8,2)</f>
        <v>816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4</v>
      </c>
      <c r="E18" s="33">
        <f>ROUND(C18*D18,2)</f>
        <v>78.959999999999994</v>
      </c>
      <c r="F18" s="16">
        <v>0</v>
      </c>
      <c r="G18" s="33">
        <f>ROUND(E18*F18,2)</f>
        <v>0</v>
      </c>
      <c r="H18" s="33">
        <f>ROUND(E18-G18,2)</f>
        <v>78.959999999999994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0.75</v>
      </c>
      <c r="E19" s="33">
        <f>ROUND(C19*D19,2)</f>
        <v>8.3000000000000007</v>
      </c>
      <c r="F19" s="16">
        <v>0</v>
      </c>
      <c r="G19" s="33">
        <f>ROUND(E19*F19,2)</f>
        <v>0</v>
      </c>
      <c r="H19" s="33">
        <f>ROUND(E19-G19,2)</f>
        <v>8.3000000000000007</v>
      </c>
    </row>
    <row r="20" spans="1:8" x14ac:dyDescent="0.25">
      <c r="A20" s="13" t="s">
        <v>23</v>
      </c>
      <c r="C20" s="33"/>
      <c r="E20" s="33"/>
    </row>
    <row r="21" spans="1:8" x14ac:dyDescent="0.25">
      <c r="A21" s="14" t="s">
        <v>384</v>
      </c>
      <c r="B21" s="14" t="s">
        <v>18</v>
      </c>
      <c r="C21" s="15">
        <v>8.8800000000000008</v>
      </c>
      <c r="D21" s="14">
        <v>4.7</v>
      </c>
      <c r="E21" s="33">
        <f>ROUND(C21*D21,2)</f>
        <v>41.74</v>
      </c>
      <c r="F21" s="16">
        <v>0</v>
      </c>
      <c r="G21" s="33">
        <f>ROUND(E21*F21,2)</f>
        <v>0</v>
      </c>
      <c r="H21" s="33">
        <f>ROUND(E21-G21,2)</f>
        <v>41.74</v>
      </c>
    </row>
    <row r="22" spans="1:8" x14ac:dyDescent="0.25">
      <c r="A22" s="14" t="s">
        <v>385</v>
      </c>
      <c r="B22" s="14" t="s">
        <v>18</v>
      </c>
      <c r="C22" s="15">
        <v>0.76</v>
      </c>
      <c r="D22" s="14">
        <v>10</v>
      </c>
      <c r="E22" s="33">
        <f>ROUND(C22*D22,2)</f>
        <v>7.6</v>
      </c>
      <c r="F22" s="16">
        <v>0</v>
      </c>
      <c r="G22" s="33">
        <f>ROUND(E22*F22,2)</f>
        <v>0</v>
      </c>
      <c r="H22" s="33">
        <f>ROUND(E22-G22,2)</f>
        <v>7.6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25</v>
      </c>
      <c r="B24" s="14" t="s">
        <v>18</v>
      </c>
      <c r="C24" s="15">
        <v>0.13</v>
      </c>
      <c r="D24" s="14">
        <v>80</v>
      </c>
      <c r="E24" s="33">
        <f t="shared" ref="E24:E31" si="0">ROUND(C24*D24,2)</f>
        <v>10.4</v>
      </c>
      <c r="F24" s="16">
        <v>0</v>
      </c>
      <c r="G24" s="33">
        <f t="shared" ref="G24:G31" si="1">ROUND(E24*F24,2)</f>
        <v>0</v>
      </c>
      <c r="H24" s="33">
        <f t="shared" ref="H24:H31" si="2">ROUND(E24-G24,2)</f>
        <v>10.4</v>
      </c>
    </row>
    <row r="25" spans="1:8" x14ac:dyDescent="0.25">
      <c r="A25" s="14" t="s">
        <v>144</v>
      </c>
      <c r="B25" s="14" t="s">
        <v>26</v>
      </c>
      <c r="C25" s="15">
        <v>2.25</v>
      </c>
      <c r="D25" s="14">
        <v>2</v>
      </c>
      <c r="E25" s="33">
        <f t="shared" si="0"/>
        <v>4.5</v>
      </c>
      <c r="F25" s="16">
        <v>0</v>
      </c>
      <c r="G25" s="33">
        <f t="shared" si="1"/>
        <v>0</v>
      </c>
      <c r="H25" s="33">
        <f t="shared" si="2"/>
        <v>4.5</v>
      </c>
    </row>
    <row r="26" spans="1:8" x14ac:dyDescent="0.25">
      <c r="A26" s="14" t="s">
        <v>181</v>
      </c>
      <c r="B26" s="14" t="s">
        <v>26</v>
      </c>
      <c r="C26" s="15">
        <v>18.170000000000002</v>
      </c>
      <c r="D26" s="14">
        <v>1</v>
      </c>
      <c r="E26" s="33">
        <f t="shared" si="0"/>
        <v>18.170000000000002</v>
      </c>
      <c r="F26" s="16">
        <v>0</v>
      </c>
      <c r="G26" s="33">
        <f t="shared" si="1"/>
        <v>0</v>
      </c>
      <c r="H26" s="33">
        <f t="shared" si="2"/>
        <v>18.170000000000002</v>
      </c>
    </row>
    <row r="27" spans="1:8" x14ac:dyDescent="0.25">
      <c r="A27" s="14" t="s">
        <v>182</v>
      </c>
      <c r="B27" s="14" t="s">
        <v>18</v>
      </c>
      <c r="C27" s="15">
        <v>6.04</v>
      </c>
      <c r="D27" s="14">
        <v>2</v>
      </c>
      <c r="E27" s="33">
        <f t="shared" si="0"/>
        <v>12.08</v>
      </c>
      <c r="F27" s="16">
        <v>0</v>
      </c>
      <c r="G27" s="33">
        <f t="shared" si="1"/>
        <v>0</v>
      </c>
      <c r="H27" s="33">
        <f t="shared" si="2"/>
        <v>12.08</v>
      </c>
    </row>
    <row r="28" spans="1:8" x14ac:dyDescent="0.25">
      <c r="A28" s="14" t="s">
        <v>213</v>
      </c>
      <c r="B28" s="14" t="s">
        <v>18</v>
      </c>
      <c r="C28" s="15">
        <v>3.76</v>
      </c>
      <c r="D28" s="14">
        <v>9.6</v>
      </c>
      <c r="E28" s="33">
        <f t="shared" si="0"/>
        <v>36.1</v>
      </c>
      <c r="F28" s="16">
        <v>0</v>
      </c>
      <c r="G28" s="33">
        <f t="shared" si="1"/>
        <v>0</v>
      </c>
      <c r="H28" s="33">
        <f t="shared" si="2"/>
        <v>36.1</v>
      </c>
    </row>
    <row r="29" spans="1:8" x14ac:dyDescent="0.25">
      <c r="A29" s="14" t="s">
        <v>214</v>
      </c>
      <c r="B29" s="14" t="s">
        <v>18</v>
      </c>
      <c r="C29" s="15">
        <v>3.83</v>
      </c>
      <c r="D29" s="14">
        <v>6</v>
      </c>
      <c r="E29" s="33">
        <f t="shared" si="0"/>
        <v>22.98</v>
      </c>
      <c r="F29" s="16">
        <v>0</v>
      </c>
      <c r="G29" s="33">
        <f t="shared" si="1"/>
        <v>0</v>
      </c>
      <c r="H29" s="33">
        <f t="shared" si="2"/>
        <v>22.98</v>
      </c>
    </row>
    <row r="30" spans="1:8" x14ac:dyDescent="0.25">
      <c r="A30" s="14" t="s">
        <v>215</v>
      </c>
      <c r="B30" s="14" t="s">
        <v>18</v>
      </c>
      <c r="C30" s="15">
        <v>5.67</v>
      </c>
      <c r="D30" s="14">
        <v>1.5</v>
      </c>
      <c r="E30" s="33">
        <f t="shared" si="0"/>
        <v>8.51</v>
      </c>
      <c r="F30" s="16">
        <v>0</v>
      </c>
      <c r="G30" s="33">
        <f t="shared" si="1"/>
        <v>0</v>
      </c>
      <c r="H30" s="33">
        <f t="shared" si="2"/>
        <v>8.51</v>
      </c>
    </row>
    <row r="31" spans="1:8" x14ac:dyDescent="0.25">
      <c r="A31" s="14" t="s">
        <v>186</v>
      </c>
      <c r="B31" s="14" t="s">
        <v>18</v>
      </c>
      <c r="C31" s="15">
        <v>2.2599999999999998</v>
      </c>
      <c r="D31" s="14">
        <v>7.5</v>
      </c>
      <c r="E31" s="33">
        <f t="shared" si="0"/>
        <v>16.95</v>
      </c>
      <c r="F31" s="16">
        <v>0</v>
      </c>
      <c r="G31" s="33">
        <f t="shared" si="1"/>
        <v>0</v>
      </c>
      <c r="H31" s="33">
        <f t="shared" si="2"/>
        <v>16.95</v>
      </c>
    </row>
    <row r="32" spans="1:8" x14ac:dyDescent="0.25">
      <c r="A32" s="13" t="s">
        <v>27</v>
      </c>
      <c r="C32" s="33"/>
      <c r="E32" s="33"/>
    </row>
    <row r="33" spans="1:8" x14ac:dyDescent="0.25">
      <c r="A33" s="14" t="s">
        <v>187</v>
      </c>
      <c r="B33" s="14" t="s">
        <v>18</v>
      </c>
      <c r="C33" s="15">
        <v>2.4300000000000002</v>
      </c>
      <c r="D33" s="14">
        <v>3</v>
      </c>
      <c r="E33" s="33">
        <f>ROUND(C33*D33,2)</f>
        <v>7.29</v>
      </c>
      <c r="F33" s="16">
        <v>0</v>
      </c>
      <c r="G33" s="33">
        <f>ROUND(E33*F33,2)</f>
        <v>0</v>
      </c>
      <c r="H33" s="33">
        <f>ROUND(E33-G33,2)</f>
        <v>7.29</v>
      </c>
    </row>
    <row r="34" spans="1:8" x14ac:dyDescent="0.25">
      <c r="A34" s="13" t="s">
        <v>33</v>
      </c>
      <c r="C34" s="33"/>
      <c r="E34" s="33"/>
    </row>
    <row r="35" spans="1:8" x14ac:dyDescent="0.25">
      <c r="A35" s="14" t="s">
        <v>391</v>
      </c>
      <c r="B35" s="14" t="s">
        <v>29</v>
      </c>
      <c r="C35" s="15">
        <v>0.96</v>
      </c>
      <c r="D35" s="14">
        <v>65</v>
      </c>
      <c r="E35" s="33">
        <f>ROUND(C35*D35,2)</f>
        <v>62.4</v>
      </c>
      <c r="F35" s="16">
        <v>0</v>
      </c>
      <c r="G35" s="33">
        <f>ROUND(E35*F35,2)</f>
        <v>0</v>
      </c>
      <c r="H35" s="33">
        <f>ROUND(E35-G35,2)</f>
        <v>62.4</v>
      </c>
    </row>
    <row r="36" spans="1:8" x14ac:dyDescent="0.25">
      <c r="A36" s="14" t="s">
        <v>189</v>
      </c>
      <c r="B36" s="14" t="s">
        <v>190</v>
      </c>
      <c r="C36" s="15">
        <v>0.28999999999999998</v>
      </c>
      <c r="D36" s="14">
        <v>77</v>
      </c>
      <c r="E36" s="33">
        <f>ROUND(C36*D36,2)</f>
        <v>22.33</v>
      </c>
      <c r="F36" s="16">
        <v>0</v>
      </c>
      <c r="G36" s="33">
        <f>ROUND(E36*F36,2)</f>
        <v>0</v>
      </c>
      <c r="H36" s="33">
        <f>ROUND(E36-G36,2)</f>
        <v>22.33</v>
      </c>
    </row>
    <row r="37" spans="1:8" x14ac:dyDescent="0.25">
      <c r="A37" s="14" t="s">
        <v>216</v>
      </c>
      <c r="B37" s="14" t="s">
        <v>29</v>
      </c>
      <c r="C37" s="15">
        <v>0.96</v>
      </c>
      <c r="D37" s="14">
        <v>12</v>
      </c>
      <c r="E37" s="33">
        <f>ROUND(C37*D37,2)</f>
        <v>11.52</v>
      </c>
      <c r="F37" s="16">
        <v>0</v>
      </c>
      <c r="G37" s="33">
        <f>ROUND(E37*F37,2)</f>
        <v>0</v>
      </c>
      <c r="H37" s="33">
        <f>ROUND(E37-G37,2)</f>
        <v>11.52</v>
      </c>
    </row>
    <row r="38" spans="1:8" x14ac:dyDescent="0.25">
      <c r="A38" s="13" t="s">
        <v>117</v>
      </c>
      <c r="C38" s="33"/>
      <c r="E38" s="33"/>
    </row>
    <row r="39" spans="1:8" x14ac:dyDescent="0.25">
      <c r="A39" s="14" t="s">
        <v>192</v>
      </c>
      <c r="B39" s="14" t="s">
        <v>26</v>
      </c>
      <c r="C39" s="15">
        <v>1.75</v>
      </c>
      <c r="D39" s="14">
        <v>0.5</v>
      </c>
      <c r="E39" s="33">
        <f>ROUND(C39*D39,2)</f>
        <v>0.88</v>
      </c>
      <c r="F39" s="16">
        <v>0</v>
      </c>
      <c r="G39" s="33">
        <f>ROUND(E39*F39,2)</f>
        <v>0</v>
      </c>
      <c r="H39" s="33">
        <f>ROUND(E39-G39,2)</f>
        <v>0.88</v>
      </c>
    </row>
    <row r="40" spans="1:8" x14ac:dyDescent="0.25">
      <c r="A40" s="14" t="s">
        <v>193</v>
      </c>
      <c r="B40" s="14" t="s">
        <v>26</v>
      </c>
      <c r="C40" s="15">
        <v>2.4</v>
      </c>
      <c r="D40" s="14">
        <v>1.5</v>
      </c>
      <c r="E40" s="33">
        <f>ROUND(C40*D40,2)</f>
        <v>3.6</v>
      </c>
      <c r="F40" s="16">
        <v>0</v>
      </c>
      <c r="G40" s="33">
        <f>ROUND(E40*F40,2)</f>
        <v>0</v>
      </c>
      <c r="H40" s="33">
        <f>ROUND(E40-G40,2)</f>
        <v>3.6</v>
      </c>
    </row>
    <row r="41" spans="1:8" x14ac:dyDescent="0.25">
      <c r="A41" s="14" t="s">
        <v>195</v>
      </c>
      <c r="B41" s="14" t="s">
        <v>26</v>
      </c>
      <c r="C41" s="15">
        <v>2.86</v>
      </c>
      <c r="D41" s="14">
        <v>4</v>
      </c>
      <c r="E41" s="33">
        <f>ROUND(C41*D41,2)</f>
        <v>11.44</v>
      </c>
      <c r="F41" s="16">
        <v>0</v>
      </c>
      <c r="G41" s="33">
        <f>ROUND(E41*F41,2)</f>
        <v>0</v>
      </c>
      <c r="H41" s="33">
        <f>ROUND(E41-G41,2)</f>
        <v>11.44</v>
      </c>
    </row>
    <row r="42" spans="1:8" x14ac:dyDescent="0.25">
      <c r="A42" s="14" t="s">
        <v>118</v>
      </c>
      <c r="B42" s="14" t="s">
        <v>26</v>
      </c>
      <c r="C42" s="15">
        <v>3.3</v>
      </c>
      <c r="D42" s="14">
        <v>0.1</v>
      </c>
      <c r="E42" s="33">
        <f>ROUND(C42*D42,2)</f>
        <v>0.33</v>
      </c>
      <c r="F42" s="16">
        <v>0</v>
      </c>
      <c r="G42" s="33">
        <f>ROUND(E42*F42,2)</f>
        <v>0</v>
      </c>
      <c r="H42" s="33">
        <f>ROUND(E42-G42,2)</f>
        <v>0.33</v>
      </c>
    </row>
    <row r="43" spans="1:8" x14ac:dyDescent="0.25">
      <c r="A43" s="13" t="s">
        <v>61</v>
      </c>
      <c r="C43" s="33"/>
      <c r="E43" s="33"/>
    </row>
    <row r="44" spans="1:8" x14ac:dyDescent="0.25">
      <c r="A44" s="14" t="s">
        <v>196</v>
      </c>
      <c r="B44" s="14" t="s">
        <v>21</v>
      </c>
      <c r="C44" s="15">
        <v>7.5</v>
      </c>
      <c r="D44" s="14">
        <v>5</v>
      </c>
      <c r="E44" s="33">
        <f>ROUND(C44*D44,2)</f>
        <v>37.5</v>
      </c>
      <c r="F44" s="16">
        <v>0</v>
      </c>
      <c r="G44" s="33">
        <f>ROUND(E44*F44,2)</f>
        <v>0</v>
      </c>
      <c r="H44" s="33">
        <f>ROUND(E44-G44,2)</f>
        <v>37.5</v>
      </c>
    </row>
    <row r="45" spans="1:8" x14ac:dyDescent="0.25">
      <c r="A45" s="13" t="s">
        <v>136</v>
      </c>
      <c r="C45" s="33"/>
      <c r="E45" s="33"/>
    </row>
    <row r="46" spans="1:8" x14ac:dyDescent="0.25">
      <c r="A46" s="14" t="s">
        <v>197</v>
      </c>
      <c r="B46" s="14" t="s">
        <v>129</v>
      </c>
      <c r="C46" s="15">
        <v>0.35</v>
      </c>
      <c r="D46" s="14">
        <f>D7</f>
        <v>160</v>
      </c>
      <c r="E46" s="33">
        <f>ROUND(C46*D46,2)</f>
        <v>56</v>
      </c>
      <c r="F46" s="16">
        <v>0</v>
      </c>
      <c r="G46" s="33">
        <f>ROUND(E46*F46,2)</f>
        <v>0</v>
      </c>
      <c r="H46" s="33">
        <f>ROUND(E46-G46,2)</f>
        <v>56</v>
      </c>
    </row>
    <row r="47" spans="1:8" x14ac:dyDescent="0.25">
      <c r="A47" s="13" t="s">
        <v>198</v>
      </c>
      <c r="C47" s="33"/>
      <c r="E47" s="33"/>
    </row>
    <row r="48" spans="1:8" x14ac:dyDescent="0.25">
      <c r="A48" s="14" t="s">
        <v>199</v>
      </c>
      <c r="B48" s="14" t="s">
        <v>129</v>
      </c>
      <c r="C48" s="15">
        <v>0.4</v>
      </c>
      <c r="D48" s="14">
        <f>D7</f>
        <v>160</v>
      </c>
      <c r="E48" s="33">
        <f>ROUND(C48*D48,2)</f>
        <v>64</v>
      </c>
      <c r="F48" s="16">
        <v>0</v>
      </c>
      <c r="G48" s="33">
        <f>ROUND(E48*F48,2)</f>
        <v>0</v>
      </c>
      <c r="H48" s="33">
        <f>ROUND(E48-G48,2)</f>
        <v>64</v>
      </c>
    </row>
    <row r="49" spans="1:8" x14ac:dyDescent="0.25">
      <c r="A49" s="13" t="s">
        <v>99</v>
      </c>
      <c r="C49" s="33"/>
      <c r="E49" s="33"/>
    </row>
    <row r="50" spans="1:8" x14ac:dyDescent="0.25">
      <c r="A50" s="14" t="s">
        <v>200</v>
      </c>
      <c r="B50" s="14" t="s">
        <v>48</v>
      </c>
      <c r="C50" s="15">
        <v>4.5</v>
      </c>
      <c r="D50" s="14">
        <v>1</v>
      </c>
      <c r="E50" s="33">
        <f>ROUND(C50*D50,2)</f>
        <v>4.5</v>
      </c>
      <c r="F50" s="16">
        <v>0</v>
      </c>
      <c r="G50" s="33">
        <f>ROUND(E50*F50,2)</f>
        <v>0</v>
      </c>
      <c r="H50" s="33">
        <f>ROUND(E50-G50,2)</f>
        <v>4.5</v>
      </c>
    </row>
    <row r="51" spans="1:8" x14ac:dyDescent="0.25">
      <c r="A51" s="13" t="s">
        <v>119</v>
      </c>
      <c r="C51" s="33"/>
      <c r="E51" s="33"/>
    </row>
    <row r="52" spans="1:8" x14ac:dyDescent="0.25">
      <c r="A52" s="14" t="s">
        <v>201</v>
      </c>
      <c r="B52" s="14" t="s">
        <v>48</v>
      </c>
      <c r="C52" s="15">
        <v>8</v>
      </c>
      <c r="D52" s="14">
        <v>1</v>
      </c>
      <c r="E52" s="33">
        <f>ROUND(C52*D52,2)</f>
        <v>8</v>
      </c>
      <c r="F52" s="16">
        <v>0</v>
      </c>
      <c r="G52" s="33">
        <f>ROUND(E52*F52,2)</f>
        <v>0</v>
      </c>
      <c r="H52" s="33">
        <f>ROUND(E52-G52,2)</f>
        <v>8</v>
      </c>
    </row>
    <row r="53" spans="1:8" x14ac:dyDescent="0.25">
      <c r="A53" s="13" t="s">
        <v>121</v>
      </c>
      <c r="C53" s="33"/>
      <c r="E53" s="33"/>
    </row>
    <row r="54" spans="1:8" x14ac:dyDescent="0.25">
      <c r="A54" s="14" t="s">
        <v>122</v>
      </c>
      <c r="B54" s="14" t="s">
        <v>48</v>
      </c>
      <c r="C54" s="15">
        <v>10</v>
      </c>
      <c r="D54" s="14">
        <v>0.33300000000000002</v>
      </c>
      <c r="E54" s="33">
        <f>ROUND(C54*D54,2)</f>
        <v>3.33</v>
      </c>
      <c r="F54" s="16">
        <v>0</v>
      </c>
      <c r="G54" s="33">
        <f>ROUND(E54*F54,2)</f>
        <v>0</v>
      </c>
      <c r="H54" s="33">
        <f>ROUND(E54-G54,2)</f>
        <v>3.33</v>
      </c>
    </row>
    <row r="55" spans="1:8" x14ac:dyDescent="0.25">
      <c r="A55" s="13" t="s">
        <v>37</v>
      </c>
      <c r="C55" s="33"/>
      <c r="E55" s="33"/>
    </row>
    <row r="56" spans="1:8" x14ac:dyDescent="0.25">
      <c r="A56" s="14" t="s">
        <v>38</v>
      </c>
      <c r="B56" s="14" t="s">
        <v>39</v>
      </c>
      <c r="C56" s="15">
        <v>14.68</v>
      </c>
      <c r="D56" s="14">
        <v>0.54759999999999998</v>
      </c>
      <c r="E56" s="33">
        <f>ROUND(C56*D56,2)</f>
        <v>8.0399999999999991</v>
      </c>
      <c r="F56" s="16">
        <v>0</v>
      </c>
      <c r="G56" s="33">
        <f>ROUND(E56*F56,2)</f>
        <v>0</v>
      </c>
      <c r="H56" s="33">
        <f>ROUND(E56-G56,2)</f>
        <v>8.0399999999999991</v>
      </c>
    </row>
    <row r="57" spans="1:8" x14ac:dyDescent="0.25">
      <c r="A57" s="14" t="s">
        <v>139</v>
      </c>
      <c r="B57" s="14" t="s">
        <v>39</v>
      </c>
      <c r="C57" s="15">
        <v>14.68</v>
      </c>
      <c r="D57" s="14">
        <v>0.2031</v>
      </c>
      <c r="E57" s="33">
        <f>ROUND(C57*D57,2)</f>
        <v>2.98</v>
      </c>
      <c r="F57" s="16">
        <v>0</v>
      </c>
      <c r="G57" s="33">
        <f>ROUND(E57*F57,2)</f>
        <v>0</v>
      </c>
      <c r="H57" s="33">
        <f>ROUND(E57-G57,2)</f>
        <v>2.98</v>
      </c>
    </row>
    <row r="58" spans="1:8" x14ac:dyDescent="0.25">
      <c r="A58" s="13" t="s">
        <v>40</v>
      </c>
      <c r="C58" s="33"/>
      <c r="E58" s="33"/>
    </row>
    <row r="59" spans="1:8" x14ac:dyDescent="0.25">
      <c r="A59" s="14" t="s">
        <v>41</v>
      </c>
      <c r="B59" s="14" t="s">
        <v>39</v>
      </c>
      <c r="C59" s="15">
        <v>9.06</v>
      </c>
      <c r="D59" s="14">
        <v>3.5249999999999999</v>
      </c>
      <c r="E59" s="33">
        <f>ROUND(C59*D59,2)</f>
        <v>31.94</v>
      </c>
      <c r="F59" s="16">
        <v>0</v>
      </c>
      <c r="G59" s="33">
        <f>ROUND(E59*F59,2)</f>
        <v>0</v>
      </c>
      <c r="H59" s="33">
        <f>ROUND(E59-G59,2)</f>
        <v>31.94</v>
      </c>
    </row>
    <row r="60" spans="1:8" x14ac:dyDescent="0.25">
      <c r="A60" s="13" t="s">
        <v>43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0.25</v>
      </c>
      <c r="E61" s="33">
        <f>ROUND(C61*D61,2)</f>
        <v>2.27</v>
      </c>
      <c r="F61" s="16">
        <v>0</v>
      </c>
      <c r="G61" s="33">
        <f>ROUND(E61*F61,2)</f>
        <v>0</v>
      </c>
      <c r="H61" s="33">
        <f>ROUND(E61-G61,2)</f>
        <v>2.27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7.8600000000000003E-2</v>
      </c>
      <c r="E62" s="33">
        <f>ROUND(C62*D62,2)</f>
        <v>0.71</v>
      </c>
      <c r="F62" s="16">
        <v>0</v>
      </c>
      <c r="G62" s="33">
        <f>ROUND(E62*F62,2)</f>
        <v>0</v>
      </c>
      <c r="H62" s="33">
        <f>ROUND(E62-G62,2)</f>
        <v>0.71</v>
      </c>
    </row>
    <row r="63" spans="1:8" x14ac:dyDescent="0.25">
      <c r="A63" s="13" t="s">
        <v>100</v>
      </c>
      <c r="C63" s="33"/>
      <c r="E63" s="33"/>
    </row>
    <row r="64" spans="1:8" x14ac:dyDescent="0.25">
      <c r="A64" s="14" t="s">
        <v>41</v>
      </c>
      <c r="B64" s="14" t="s">
        <v>39</v>
      </c>
      <c r="C64" s="15">
        <v>9.06</v>
      </c>
      <c r="D64" s="14">
        <v>1.5</v>
      </c>
      <c r="E64" s="33">
        <f>ROUND(C64*D64,2)</f>
        <v>13.59</v>
      </c>
      <c r="F64" s="16">
        <v>0</v>
      </c>
      <c r="G64" s="33">
        <f>ROUND(E64*F64,2)</f>
        <v>0</v>
      </c>
      <c r="H64" s="33">
        <f>ROUND(E64-G64,2)</f>
        <v>13.59</v>
      </c>
    </row>
    <row r="65" spans="1:8" x14ac:dyDescent="0.25">
      <c r="A65" s="14" t="s">
        <v>44</v>
      </c>
      <c r="B65" s="14" t="s">
        <v>39</v>
      </c>
      <c r="C65" s="15">
        <v>14.68</v>
      </c>
      <c r="D65" s="14">
        <v>0.56330000000000002</v>
      </c>
      <c r="E65" s="33">
        <f>ROUND(C65*D65,2)</f>
        <v>8.27</v>
      </c>
      <c r="F65" s="16">
        <v>0</v>
      </c>
      <c r="G65" s="33">
        <f>ROUND(E65*F65,2)</f>
        <v>0</v>
      </c>
      <c r="H65" s="33">
        <f>ROUND(E65-G65,2)</f>
        <v>8.27</v>
      </c>
    </row>
    <row r="66" spans="1:8" x14ac:dyDescent="0.25">
      <c r="A66" s="13" t="s">
        <v>45</v>
      </c>
      <c r="C66" s="33"/>
      <c r="E66" s="33"/>
    </row>
    <row r="67" spans="1:8" x14ac:dyDescent="0.25">
      <c r="A67" s="14" t="s">
        <v>38</v>
      </c>
      <c r="B67" s="14" t="s">
        <v>19</v>
      </c>
      <c r="C67" s="15">
        <v>1.53</v>
      </c>
      <c r="D67" s="14">
        <v>5.9885999999999999</v>
      </c>
      <c r="E67" s="33">
        <f>ROUND(C67*D67,2)</f>
        <v>9.16</v>
      </c>
      <c r="F67" s="16">
        <v>0</v>
      </c>
      <c r="G67" s="33">
        <f>ROUND(E67*F67,2)</f>
        <v>0</v>
      </c>
      <c r="H67" s="33">
        <f>ROUND(E67-G67,2)</f>
        <v>9.16</v>
      </c>
    </row>
    <row r="68" spans="1:8" x14ac:dyDescent="0.25">
      <c r="A68" s="14" t="s">
        <v>139</v>
      </c>
      <c r="B68" s="14" t="s">
        <v>19</v>
      </c>
      <c r="C68" s="15">
        <v>1.53</v>
      </c>
      <c r="D68" s="14">
        <v>3.3975</v>
      </c>
      <c r="E68" s="33">
        <f>ROUND(C68*D68,2)</f>
        <v>5.2</v>
      </c>
      <c r="F68" s="16">
        <v>0</v>
      </c>
      <c r="G68" s="33">
        <f>ROUND(E68*F68,2)</f>
        <v>0</v>
      </c>
      <c r="H68" s="33">
        <f>ROUND(E68-G68,2)</f>
        <v>5.2</v>
      </c>
    </row>
    <row r="69" spans="1:8" x14ac:dyDescent="0.25">
      <c r="A69" s="14" t="s">
        <v>202</v>
      </c>
      <c r="B69" s="14" t="s">
        <v>19</v>
      </c>
      <c r="C69" s="15">
        <v>1.53</v>
      </c>
      <c r="D69" s="14">
        <v>26.8827</v>
      </c>
      <c r="E69" s="33">
        <f>ROUND(C69*D69,2)</f>
        <v>41.13</v>
      </c>
      <c r="F69" s="16">
        <v>0</v>
      </c>
      <c r="G69" s="33">
        <f>ROUND(E69*F69,2)</f>
        <v>0</v>
      </c>
      <c r="H69" s="33">
        <f>ROUND(E69-G69,2)</f>
        <v>41.13</v>
      </c>
    </row>
    <row r="70" spans="1:8" x14ac:dyDescent="0.25">
      <c r="A70" s="13" t="s">
        <v>47</v>
      </c>
      <c r="C70" s="33"/>
      <c r="E70" s="33"/>
    </row>
    <row r="71" spans="1:8" x14ac:dyDescent="0.25">
      <c r="A71" s="14" t="s">
        <v>42</v>
      </c>
      <c r="B71" s="14" t="s">
        <v>48</v>
      </c>
      <c r="C71" s="15">
        <v>8.9700000000000006</v>
      </c>
      <c r="D71" s="14">
        <v>1</v>
      </c>
      <c r="E71" s="33">
        <f>ROUND(C71*D71,2)</f>
        <v>8.9700000000000006</v>
      </c>
      <c r="F71" s="16">
        <v>0</v>
      </c>
      <c r="G71" s="33">
        <f>ROUND(E71*F71,2)</f>
        <v>0</v>
      </c>
      <c r="H71" s="33">
        <f t="shared" ref="H71:H77" si="3">ROUND(E71-G71,2)</f>
        <v>8.9700000000000006</v>
      </c>
    </row>
    <row r="72" spans="1:8" x14ac:dyDescent="0.25">
      <c r="A72" s="14" t="s">
        <v>38</v>
      </c>
      <c r="B72" s="14" t="s">
        <v>48</v>
      </c>
      <c r="C72" s="15">
        <v>3.69</v>
      </c>
      <c r="D72" s="14">
        <v>1</v>
      </c>
      <c r="E72" s="33">
        <f>ROUND(C72*D72,2)</f>
        <v>3.69</v>
      </c>
      <c r="F72" s="16">
        <v>0</v>
      </c>
      <c r="G72" s="33">
        <f>ROUND(E72*F72,2)</f>
        <v>0</v>
      </c>
      <c r="H72" s="33">
        <f t="shared" si="3"/>
        <v>3.69</v>
      </c>
    </row>
    <row r="73" spans="1:8" x14ac:dyDescent="0.25">
      <c r="A73" s="14" t="s">
        <v>139</v>
      </c>
      <c r="B73" s="14" t="s">
        <v>48</v>
      </c>
      <c r="C73" s="15">
        <v>8.36</v>
      </c>
      <c r="D73" s="14">
        <v>1</v>
      </c>
      <c r="E73" s="33">
        <f>ROUND(C73*D73,2)</f>
        <v>8.36</v>
      </c>
      <c r="F73" s="16">
        <v>0</v>
      </c>
      <c r="G73" s="33">
        <f>ROUND(E73*F73,2)</f>
        <v>0</v>
      </c>
      <c r="H73" s="33">
        <f t="shared" si="3"/>
        <v>8.36</v>
      </c>
    </row>
    <row r="74" spans="1:8" x14ac:dyDescent="0.25">
      <c r="A74" s="14" t="s">
        <v>202</v>
      </c>
      <c r="B74" s="14" t="s">
        <v>48</v>
      </c>
      <c r="C74" s="15">
        <v>14.31</v>
      </c>
      <c r="D74" s="14">
        <v>1</v>
      </c>
      <c r="E74" s="33">
        <f>ROUND(C74*D74,2)</f>
        <v>14.31</v>
      </c>
      <c r="F74" s="16">
        <v>0</v>
      </c>
      <c r="G74" s="33">
        <f>ROUND(E74*F74,2)</f>
        <v>0</v>
      </c>
      <c r="H74" s="33">
        <f t="shared" si="3"/>
        <v>14.31</v>
      </c>
    </row>
    <row r="75" spans="1:8" x14ac:dyDescent="0.25">
      <c r="A75" s="9" t="s">
        <v>49</v>
      </c>
      <c r="B75" s="9" t="s">
        <v>48</v>
      </c>
      <c r="C75" s="10">
        <v>11.75</v>
      </c>
      <c r="D75" s="9">
        <v>1</v>
      </c>
      <c r="E75" s="29">
        <f>ROUND(C75*D75,2)</f>
        <v>11.75</v>
      </c>
      <c r="F75" s="11">
        <v>0</v>
      </c>
      <c r="G75" s="29">
        <f>ROUND(E75*F75,2)</f>
        <v>0</v>
      </c>
      <c r="H75" s="29">
        <f t="shared" si="3"/>
        <v>11.75</v>
      </c>
    </row>
    <row r="76" spans="1:8" x14ac:dyDescent="0.25">
      <c r="A76" s="7" t="s">
        <v>50</v>
      </c>
      <c r="C76" s="33"/>
      <c r="E76" s="33">
        <f>SUM(E12:E75)</f>
        <v>798.36000000000013</v>
      </c>
      <c r="G76" s="12">
        <f>SUM(G12:G75)</f>
        <v>0</v>
      </c>
      <c r="H76" s="12">
        <f t="shared" si="3"/>
        <v>798.36</v>
      </c>
    </row>
    <row r="77" spans="1:8" x14ac:dyDescent="0.25">
      <c r="A77" s="7" t="s">
        <v>51</v>
      </c>
      <c r="C77" s="33"/>
      <c r="E77" s="33">
        <f>+E8-E76</f>
        <v>17.639999999999873</v>
      </c>
      <c r="G77" s="12">
        <f>+G8-G76</f>
        <v>0</v>
      </c>
      <c r="H77" s="12">
        <f t="shared" si="3"/>
        <v>17.64</v>
      </c>
    </row>
    <row r="78" spans="1:8" x14ac:dyDescent="0.25">
      <c r="A78" t="s">
        <v>12</v>
      </c>
      <c r="C78" s="33"/>
      <c r="E78" s="33"/>
    </row>
    <row r="79" spans="1:8" x14ac:dyDescent="0.25">
      <c r="A79" s="7" t="s">
        <v>52</v>
      </c>
      <c r="C79" s="33"/>
      <c r="E79" s="33"/>
    </row>
    <row r="80" spans="1:8" x14ac:dyDescent="0.25">
      <c r="A80" s="14" t="s">
        <v>42</v>
      </c>
      <c r="B80" s="14" t="s">
        <v>48</v>
      </c>
      <c r="C80" s="15">
        <v>18.64</v>
      </c>
      <c r="D80" s="14">
        <v>1</v>
      </c>
      <c r="E80" s="33">
        <f>ROUND(C80*D80,2)</f>
        <v>18.64</v>
      </c>
      <c r="F80" s="16">
        <v>0</v>
      </c>
      <c r="G80" s="33">
        <f>ROUND(E80*F80,2)</f>
        <v>0</v>
      </c>
      <c r="H80" s="33">
        <f t="shared" ref="H80:H86" si="4">ROUND(E80-G80,2)</f>
        <v>18.64</v>
      </c>
    </row>
    <row r="81" spans="1:8" x14ac:dyDescent="0.25">
      <c r="A81" s="14" t="s">
        <v>38</v>
      </c>
      <c r="B81" s="14" t="s">
        <v>48</v>
      </c>
      <c r="C81" s="15">
        <v>22.58</v>
      </c>
      <c r="D81" s="14">
        <v>1</v>
      </c>
      <c r="E81" s="33">
        <f>ROUND(C81*D81,2)</f>
        <v>22.58</v>
      </c>
      <c r="F81" s="16">
        <v>0</v>
      </c>
      <c r="G81" s="33">
        <f>ROUND(E81*F81,2)</f>
        <v>0</v>
      </c>
      <c r="H81" s="33">
        <f t="shared" si="4"/>
        <v>22.58</v>
      </c>
    </row>
    <row r="82" spans="1:8" x14ac:dyDescent="0.25">
      <c r="A82" s="14" t="s">
        <v>139</v>
      </c>
      <c r="B82" s="14" t="s">
        <v>48</v>
      </c>
      <c r="C82" s="15">
        <v>31.99</v>
      </c>
      <c r="D82" s="14">
        <v>1</v>
      </c>
      <c r="E82" s="33">
        <f>ROUND(C82*D82,2)</f>
        <v>31.99</v>
      </c>
      <c r="F82" s="16">
        <v>0</v>
      </c>
      <c r="G82" s="33">
        <f>ROUND(E82*F82,2)</f>
        <v>0</v>
      </c>
      <c r="H82" s="33">
        <f t="shared" si="4"/>
        <v>31.99</v>
      </c>
    </row>
    <row r="83" spans="1:8" x14ac:dyDescent="0.25">
      <c r="A83" s="9" t="s">
        <v>202</v>
      </c>
      <c r="B83" s="9" t="s">
        <v>48</v>
      </c>
      <c r="C83" s="10">
        <v>42.08</v>
      </c>
      <c r="D83" s="9">
        <v>1</v>
      </c>
      <c r="E83" s="29">
        <f>ROUND(C83*D83,2)</f>
        <v>42.08</v>
      </c>
      <c r="F83" s="11">
        <v>0</v>
      </c>
      <c r="G83" s="29">
        <f>ROUND(E83*F83,2)</f>
        <v>0</v>
      </c>
      <c r="H83" s="29">
        <f t="shared" si="4"/>
        <v>42.08</v>
      </c>
    </row>
    <row r="84" spans="1:8" x14ac:dyDescent="0.25">
      <c r="A84" s="7" t="s">
        <v>53</v>
      </c>
      <c r="C84" s="33"/>
      <c r="E84" s="33">
        <f>SUM(E80:E83)</f>
        <v>115.28999999999999</v>
      </c>
      <c r="G84" s="12">
        <f>SUM(G80:G83)</f>
        <v>0</v>
      </c>
      <c r="H84" s="12">
        <f t="shared" si="4"/>
        <v>115.29</v>
      </c>
    </row>
    <row r="85" spans="1:8" x14ac:dyDescent="0.25">
      <c r="A85" s="7" t="s">
        <v>54</v>
      </c>
      <c r="C85" s="33"/>
      <c r="E85" s="33">
        <f>+E76+E84</f>
        <v>913.65000000000009</v>
      </c>
      <c r="G85" s="12">
        <f>+G76+G84</f>
        <v>0</v>
      </c>
      <c r="H85" s="12">
        <f t="shared" si="4"/>
        <v>913.65</v>
      </c>
    </row>
    <row r="86" spans="1:8" x14ac:dyDescent="0.25">
      <c r="A86" s="7" t="s">
        <v>55</v>
      </c>
      <c r="C86" s="33"/>
      <c r="E86" s="33">
        <f>+E8-E85</f>
        <v>-97.650000000000091</v>
      </c>
      <c r="G86" s="12">
        <f>+G8-G85</f>
        <v>0</v>
      </c>
      <c r="H86" s="12">
        <f t="shared" si="4"/>
        <v>-97.65</v>
      </c>
    </row>
    <row r="87" spans="1:8" x14ac:dyDescent="0.25">
      <c r="A87" t="s">
        <v>123</v>
      </c>
      <c r="C87" s="33"/>
      <c r="E87" s="33"/>
    </row>
    <row r="88" spans="1:8" x14ac:dyDescent="0.25">
      <c r="A88" t="s">
        <v>372</v>
      </c>
      <c r="C88" s="33"/>
      <c r="E88" s="33"/>
    </row>
    <row r="89" spans="1:8" x14ac:dyDescent="0.25">
      <c r="C89" s="33"/>
      <c r="E89" s="33"/>
    </row>
    <row r="90" spans="1:8" x14ac:dyDescent="0.25">
      <c r="A90" s="7" t="s">
        <v>124</v>
      </c>
      <c r="C90" s="33"/>
      <c r="E90" s="33"/>
    </row>
    <row r="91" spans="1:8" x14ac:dyDescent="0.25">
      <c r="A91" s="7" t="s">
        <v>125</v>
      </c>
      <c r="C91" s="33"/>
      <c r="E91" s="33"/>
    </row>
    <row r="92" spans="1:8" x14ac:dyDescent="0.25">
      <c r="C92" s="33"/>
      <c r="E92" s="33"/>
    </row>
    <row r="99" spans="1:5" x14ac:dyDescent="0.25">
      <c r="A99" s="7" t="s">
        <v>50</v>
      </c>
      <c r="E99" s="37">
        <f>VLOOKUP(A99,$A$1:$H$98,5,FALSE)</f>
        <v>798.36000000000013</v>
      </c>
    </row>
    <row r="100" spans="1:5" x14ac:dyDescent="0.25">
      <c r="A100" s="7" t="s">
        <v>333</v>
      </c>
      <c r="E100" s="37">
        <f>VLOOKUP(A100,$A$1:$H$98,5,FALSE)</f>
        <v>115.28999999999999</v>
      </c>
    </row>
    <row r="101" spans="1:5" x14ac:dyDescent="0.25">
      <c r="A101" s="7" t="s">
        <v>334</v>
      </c>
      <c r="E101" s="37">
        <f t="shared" ref="E101:E102" si="5">VLOOKUP(A101,$A$1:$H$98,5,FALSE)</f>
        <v>913.65000000000009</v>
      </c>
    </row>
    <row r="102" spans="1:5" x14ac:dyDescent="0.25">
      <c r="A102" s="7" t="s">
        <v>55</v>
      </c>
      <c r="E102" s="37">
        <f t="shared" si="5"/>
        <v>-97.650000000000091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-97.650000000000091</v>
      </c>
      <c r="E105" s="37">
        <f>E102</f>
        <v>-97.650000000000091</v>
      </c>
    </row>
    <row r="106" spans="1:5" x14ac:dyDescent="0.25">
      <c r="A106">
        <f>A107-Calculator!$B$15</f>
        <v>985</v>
      </c>
      <c r="B106">
        <f t="dataTable" ref="B106:B112" dt2D="0" dtr="0" r1="D7"/>
        <v>3491.1000000000004</v>
      </c>
      <c r="D106">
        <f>D107-Calculator!$B$27</f>
        <v>45</v>
      </c>
      <c r="E106">
        <f t="dataTable" ref="E106:E112" dt2D="0" dtr="0" r1="D7" ca="1"/>
        <v>-597.90000000000009</v>
      </c>
    </row>
    <row r="107" spans="1:5" x14ac:dyDescent="0.25">
      <c r="A107">
        <f>A108-Calculator!$B$15</f>
        <v>990</v>
      </c>
      <c r="B107">
        <v>3512.8500000000004</v>
      </c>
      <c r="D107">
        <f>D108-Calculator!$B$27</f>
        <v>50</v>
      </c>
      <c r="E107">
        <v>-576.15000000000009</v>
      </c>
    </row>
    <row r="108" spans="1:5" x14ac:dyDescent="0.25">
      <c r="A108">
        <f>A109-Calculator!$B$15</f>
        <v>995</v>
      </c>
      <c r="B108">
        <v>3534.6000000000004</v>
      </c>
      <c r="D108">
        <f>D109-Calculator!$B$27</f>
        <v>55</v>
      </c>
      <c r="E108">
        <v>-554.40000000000009</v>
      </c>
    </row>
    <row r="109" spans="1:5" x14ac:dyDescent="0.25">
      <c r="A109">
        <f>Calculator!B10</f>
        <v>1000</v>
      </c>
      <c r="B109">
        <v>3556.3500000000004</v>
      </c>
      <c r="D109">
        <f>Calculator!B22</f>
        <v>60</v>
      </c>
      <c r="E109">
        <v>-532.65000000000009</v>
      </c>
    </row>
    <row r="110" spans="1:5" x14ac:dyDescent="0.25">
      <c r="A110">
        <f>A109+Calculator!$B$15</f>
        <v>1005</v>
      </c>
      <c r="B110">
        <v>3578.1000000000004</v>
      </c>
      <c r="D110">
        <f>D109+Calculator!$B$27</f>
        <v>65</v>
      </c>
      <c r="E110">
        <v>-510.90000000000009</v>
      </c>
    </row>
    <row r="111" spans="1:5" x14ac:dyDescent="0.25">
      <c r="A111">
        <f>A110+Calculator!$B$15</f>
        <v>1010</v>
      </c>
      <c r="B111">
        <v>3599.8500000000004</v>
      </c>
      <c r="D111">
        <f>D110+Calculator!$B$27</f>
        <v>70</v>
      </c>
      <c r="E111">
        <v>-489.15000000000009</v>
      </c>
    </row>
    <row r="112" spans="1:5" x14ac:dyDescent="0.25">
      <c r="A112">
        <f>A111+Calculator!$B$15</f>
        <v>1015</v>
      </c>
      <c r="B112">
        <v>3621.6000000000004</v>
      </c>
      <c r="D112">
        <f>D111+Calculator!$B$27</f>
        <v>75</v>
      </c>
      <c r="E112">
        <v>-467.40000000000009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208F-9D97-478E-A944-B8A8B93B5C91}">
  <dimension ref="A1:H112"/>
  <sheetViews>
    <sheetView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160</v>
      </c>
      <c r="E7" s="29">
        <f>ROUND(C7*D7,2)</f>
        <v>816</v>
      </c>
      <c r="F7" s="11">
        <v>0</v>
      </c>
      <c r="G7" s="29">
        <f>ROUND(E7*F7,2)</f>
        <v>0</v>
      </c>
      <c r="H7" s="29">
        <f>ROUND(E7-G7,2)</f>
        <v>816</v>
      </c>
    </row>
    <row r="8" spans="1:8" x14ac:dyDescent="0.25">
      <c r="A8" s="7" t="s">
        <v>11</v>
      </c>
      <c r="C8" s="33"/>
      <c r="E8" s="33">
        <f>SUM(E7:E7)</f>
        <v>816</v>
      </c>
      <c r="G8" s="12">
        <f>SUM(G7:G7)</f>
        <v>0</v>
      </c>
      <c r="H8" s="12">
        <f>ROUND(E8-G8,2)</f>
        <v>816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4</v>
      </c>
      <c r="E18" s="33">
        <f>ROUND(C18*D18,2)</f>
        <v>78.959999999999994</v>
      </c>
      <c r="F18" s="16">
        <v>0</v>
      </c>
      <c r="G18" s="33">
        <f>ROUND(E18*F18,2)</f>
        <v>0</v>
      </c>
      <c r="H18" s="33">
        <f>ROUND(E18-G18,2)</f>
        <v>78.959999999999994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0.75</v>
      </c>
      <c r="E19" s="33">
        <f>ROUND(C19*D19,2)</f>
        <v>8.3000000000000007</v>
      </c>
      <c r="F19" s="16">
        <v>0</v>
      </c>
      <c r="G19" s="33">
        <f>ROUND(E19*F19,2)</f>
        <v>0</v>
      </c>
      <c r="H19" s="33">
        <f>ROUND(E19-G19,2)</f>
        <v>8.3000000000000007</v>
      </c>
    </row>
    <row r="20" spans="1:8" x14ac:dyDescent="0.25">
      <c r="A20" s="13" t="s">
        <v>23</v>
      </c>
      <c r="C20" s="33"/>
      <c r="E20" s="33"/>
    </row>
    <row r="21" spans="1:8" x14ac:dyDescent="0.25">
      <c r="A21" s="14" t="s">
        <v>384</v>
      </c>
      <c r="B21" s="14" t="s">
        <v>18</v>
      </c>
      <c r="C21" s="15">
        <v>8.8800000000000008</v>
      </c>
      <c r="D21" s="14">
        <v>4.7</v>
      </c>
      <c r="E21" s="33">
        <f>ROUND(C21*D21,2)</f>
        <v>41.74</v>
      </c>
      <c r="F21" s="16">
        <v>0</v>
      </c>
      <c r="G21" s="33">
        <f>ROUND(E21*F21,2)</f>
        <v>0</v>
      </c>
      <c r="H21" s="33">
        <f>ROUND(E21-G21,2)</f>
        <v>41.74</v>
      </c>
    </row>
    <row r="22" spans="1:8" x14ac:dyDescent="0.25">
      <c r="A22" s="14" t="s">
        <v>385</v>
      </c>
      <c r="B22" s="14" t="s">
        <v>18</v>
      </c>
      <c r="C22" s="15">
        <v>0.76</v>
      </c>
      <c r="D22" s="14">
        <v>10</v>
      </c>
      <c r="E22" s="33">
        <f>ROUND(C22*D22,2)</f>
        <v>7.6</v>
      </c>
      <c r="F22" s="16">
        <v>0</v>
      </c>
      <c r="G22" s="33">
        <f>ROUND(E22*F22,2)</f>
        <v>0</v>
      </c>
      <c r="H22" s="33">
        <f>ROUND(E22-G22,2)</f>
        <v>7.6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25</v>
      </c>
      <c r="B24" s="14" t="s">
        <v>18</v>
      </c>
      <c r="C24" s="15">
        <v>0.13</v>
      </c>
      <c r="D24" s="14">
        <v>80</v>
      </c>
      <c r="E24" s="33">
        <f t="shared" ref="E24:E31" si="0">ROUND(C24*D24,2)</f>
        <v>10.4</v>
      </c>
      <c r="F24" s="16">
        <v>0</v>
      </c>
      <c r="G24" s="33">
        <f t="shared" ref="G24:G31" si="1">ROUND(E24*F24,2)</f>
        <v>0</v>
      </c>
      <c r="H24" s="33">
        <f t="shared" ref="H24:H31" si="2">ROUND(E24-G24,2)</f>
        <v>10.4</v>
      </c>
    </row>
    <row r="25" spans="1:8" x14ac:dyDescent="0.25">
      <c r="A25" s="14" t="s">
        <v>144</v>
      </c>
      <c r="B25" s="14" t="s">
        <v>26</v>
      </c>
      <c r="C25" s="15">
        <v>2.25</v>
      </c>
      <c r="D25" s="14">
        <v>2</v>
      </c>
      <c r="E25" s="33">
        <f t="shared" si="0"/>
        <v>4.5</v>
      </c>
      <c r="F25" s="16">
        <v>0</v>
      </c>
      <c r="G25" s="33">
        <f t="shared" si="1"/>
        <v>0</v>
      </c>
      <c r="H25" s="33">
        <f t="shared" si="2"/>
        <v>4.5</v>
      </c>
    </row>
    <row r="26" spans="1:8" x14ac:dyDescent="0.25">
      <c r="A26" s="14" t="s">
        <v>181</v>
      </c>
      <c r="B26" s="14" t="s">
        <v>26</v>
      </c>
      <c r="C26" s="15">
        <v>18.170000000000002</v>
      </c>
      <c r="D26" s="14">
        <v>1</v>
      </c>
      <c r="E26" s="33">
        <f t="shared" si="0"/>
        <v>18.170000000000002</v>
      </c>
      <c r="F26" s="16">
        <v>0</v>
      </c>
      <c r="G26" s="33">
        <f t="shared" si="1"/>
        <v>0</v>
      </c>
      <c r="H26" s="33">
        <f t="shared" si="2"/>
        <v>18.170000000000002</v>
      </c>
    </row>
    <row r="27" spans="1:8" x14ac:dyDescent="0.25">
      <c r="A27" s="14" t="s">
        <v>182</v>
      </c>
      <c r="B27" s="14" t="s">
        <v>18</v>
      </c>
      <c r="C27" s="15">
        <v>6.04</v>
      </c>
      <c r="D27" s="14">
        <v>2</v>
      </c>
      <c r="E27" s="33">
        <f t="shared" si="0"/>
        <v>12.08</v>
      </c>
      <c r="F27" s="16">
        <v>0</v>
      </c>
      <c r="G27" s="33">
        <f t="shared" si="1"/>
        <v>0</v>
      </c>
      <c r="H27" s="33">
        <f t="shared" si="2"/>
        <v>12.08</v>
      </c>
    </row>
    <row r="28" spans="1:8" x14ac:dyDescent="0.25">
      <c r="A28" s="14" t="s">
        <v>213</v>
      </c>
      <c r="B28" s="14" t="s">
        <v>18</v>
      </c>
      <c r="C28" s="15">
        <v>3.76</v>
      </c>
      <c r="D28" s="14">
        <v>9.6</v>
      </c>
      <c r="E28" s="33">
        <f t="shared" si="0"/>
        <v>36.1</v>
      </c>
      <c r="F28" s="16">
        <v>0</v>
      </c>
      <c r="G28" s="33">
        <f t="shared" si="1"/>
        <v>0</v>
      </c>
      <c r="H28" s="33">
        <f t="shared" si="2"/>
        <v>36.1</v>
      </c>
    </row>
    <row r="29" spans="1:8" x14ac:dyDescent="0.25">
      <c r="A29" s="14" t="s">
        <v>214</v>
      </c>
      <c r="B29" s="14" t="s">
        <v>18</v>
      </c>
      <c r="C29" s="15">
        <v>3.83</v>
      </c>
      <c r="D29" s="14">
        <v>6</v>
      </c>
      <c r="E29" s="33">
        <f t="shared" si="0"/>
        <v>22.98</v>
      </c>
      <c r="F29" s="16">
        <v>0</v>
      </c>
      <c r="G29" s="33">
        <f t="shared" si="1"/>
        <v>0</v>
      </c>
      <c r="H29" s="33">
        <f t="shared" si="2"/>
        <v>22.98</v>
      </c>
    </row>
    <row r="30" spans="1:8" x14ac:dyDescent="0.25">
      <c r="A30" s="14" t="s">
        <v>215</v>
      </c>
      <c r="B30" s="14" t="s">
        <v>18</v>
      </c>
      <c r="C30" s="15">
        <v>5.67</v>
      </c>
      <c r="D30" s="14">
        <v>1.5</v>
      </c>
      <c r="E30" s="33">
        <f t="shared" si="0"/>
        <v>8.51</v>
      </c>
      <c r="F30" s="16">
        <v>0</v>
      </c>
      <c r="G30" s="33">
        <f t="shared" si="1"/>
        <v>0</v>
      </c>
      <c r="H30" s="33">
        <f t="shared" si="2"/>
        <v>8.51</v>
      </c>
    </row>
    <row r="31" spans="1:8" x14ac:dyDescent="0.25">
      <c r="A31" s="14" t="s">
        <v>186</v>
      </c>
      <c r="B31" s="14" t="s">
        <v>18</v>
      </c>
      <c r="C31" s="15">
        <v>2.2599999999999998</v>
      </c>
      <c r="D31" s="14">
        <v>7.5</v>
      </c>
      <c r="E31" s="33">
        <f t="shared" si="0"/>
        <v>16.95</v>
      </c>
      <c r="F31" s="16">
        <v>0</v>
      </c>
      <c r="G31" s="33">
        <f t="shared" si="1"/>
        <v>0</v>
      </c>
      <c r="H31" s="33">
        <f t="shared" si="2"/>
        <v>16.95</v>
      </c>
    </row>
    <row r="32" spans="1:8" x14ac:dyDescent="0.25">
      <c r="A32" s="13" t="s">
        <v>27</v>
      </c>
      <c r="C32" s="33"/>
      <c r="E32" s="33"/>
    </row>
    <row r="33" spans="1:8" x14ac:dyDescent="0.25">
      <c r="A33" s="14" t="s">
        <v>187</v>
      </c>
      <c r="B33" s="14" t="s">
        <v>18</v>
      </c>
      <c r="C33" s="15">
        <v>2.4300000000000002</v>
      </c>
      <c r="D33" s="14">
        <v>3</v>
      </c>
      <c r="E33" s="33">
        <f>ROUND(C33*D33,2)</f>
        <v>7.29</v>
      </c>
      <c r="F33" s="16">
        <v>0</v>
      </c>
      <c r="G33" s="33">
        <f>ROUND(E33*F33,2)</f>
        <v>0</v>
      </c>
      <c r="H33" s="33">
        <f>ROUND(E33-G33,2)</f>
        <v>7.29</v>
      </c>
    </row>
    <row r="34" spans="1:8" x14ac:dyDescent="0.25">
      <c r="A34" s="13" t="s">
        <v>33</v>
      </c>
      <c r="C34" s="33"/>
      <c r="E34" s="33"/>
    </row>
    <row r="35" spans="1:8" x14ac:dyDescent="0.25">
      <c r="A35" s="14" t="s">
        <v>391</v>
      </c>
      <c r="B35" s="14" t="s">
        <v>29</v>
      </c>
      <c r="C35" s="15">
        <v>0.96</v>
      </c>
      <c r="D35" s="14">
        <v>65</v>
      </c>
      <c r="E35" s="33">
        <f>ROUND(C35*D35,2)</f>
        <v>62.4</v>
      </c>
      <c r="F35" s="16">
        <v>0</v>
      </c>
      <c r="G35" s="33">
        <f>ROUND(E35*F35,2)</f>
        <v>0</v>
      </c>
      <c r="H35" s="33">
        <f>ROUND(E35-G35,2)</f>
        <v>62.4</v>
      </c>
    </row>
    <row r="36" spans="1:8" x14ac:dyDescent="0.25">
      <c r="A36" s="14" t="s">
        <v>189</v>
      </c>
      <c r="B36" s="14" t="s">
        <v>190</v>
      </c>
      <c r="C36" s="15">
        <v>0.28999999999999998</v>
      </c>
      <c r="D36" s="14">
        <v>77</v>
      </c>
      <c r="E36" s="33">
        <f>ROUND(C36*D36,2)</f>
        <v>22.33</v>
      </c>
      <c r="F36" s="16">
        <v>0</v>
      </c>
      <c r="G36" s="33">
        <f>ROUND(E36*F36,2)</f>
        <v>0</v>
      </c>
      <c r="H36" s="33">
        <f>ROUND(E36-G36,2)</f>
        <v>22.33</v>
      </c>
    </row>
    <row r="37" spans="1:8" x14ac:dyDescent="0.25">
      <c r="A37" s="14" t="s">
        <v>216</v>
      </c>
      <c r="B37" s="14" t="s">
        <v>29</v>
      </c>
      <c r="C37" s="15">
        <v>0.96</v>
      </c>
      <c r="D37" s="14">
        <v>12</v>
      </c>
      <c r="E37" s="33">
        <f>ROUND(C37*D37,2)</f>
        <v>11.52</v>
      </c>
      <c r="F37" s="16">
        <v>0</v>
      </c>
      <c r="G37" s="33">
        <f>ROUND(E37*F37,2)</f>
        <v>0</v>
      </c>
      <c r="H37" s="33">
        <f>ROUND(E37-G37,2)</f>
        <v>11.52</v>
      </c>
    </row>
    <row r="38" spans="1:8" x14ac:dyDescent="0.25">
      <c r="A38" s="13" t="s">
        <v>117</v>
      </c>
      <c r="C38" s="33"/>
      <c r="E38" s="33"/>
    </row>
    <row r="39" spans="1:8" x14ac:dyDescent="0.25">
      <c r="A39" s="14" t="s">
        <v>193</v>
      </c>
      <c r="B39" s="14" t="s">
        <v>26</v>
      </c>
      <c r="C39" s="15">
        <v>2.4</v>
      </c>
      <c r="D39" s="14">
        <v>1.5</v>
      </c>
      <c r="E39" s="33">
        <f>ROUND(C39*D39,2)</f>
        <v>3.6</v>
      </c>
      <c r="F39" s="16">
        <v>0</v>
      </c>
      <c r="G39" s="33">
        <f>ROUND(E39*F39,2)</f>
        <v>0</v>
      </c>
      <c r="H39" s="33">
        <f>ROUND(E39-G39,2)</f>
        <v>3.6</v>
      </c>
    </row>
    <row r="40" spans="1:8" x14ac:dyDescent="0.25">
      <c r="A40" s="14" t="s">
        <v>192</v>
      </c>
      <c r="B40" s="14" t="s">
        <v>26</v>
      </c>
      <c r="C40" s="15">
        <v>1.75</v>
      </c>
      <c r="D40" s="14">
        <v>0.5</v>
      </c>
      <c r="E40" s="33">
        <f>ROUND(C40*D40,2)</f>
        <v>0.88</v>
      </c>
      <c r="F40" s="16">
        <v>0</v>
      </c>
      <c r="G40" s="33">
        <f>ROUND(E40*F40,2)</f>
        <v>0</v>
      </c>
      <c r="H40" s="33">
        <f>ROUND(E40-G40,2)</f>
        <v>0.88</v>
      </c>
    </row>
    <row r="41" spans="1:8" x14ac:dyDescent="0.25">
      <c r="A41" s="14" t="s">
        <v>195</v>
      </c>
      <c r="B41" s="14" t="s">
        <v>26</v>
      </c>
      <c r="C41" s="15">
        <v>2.86</v>
      </c>
      <c r="D41" s="14">
        <v>4</v>
      </c>
      <c r="E41" s="33">
        <f>ROUND(C41*D41,2)</f>
        <v>11.44</v>
      </c>
      <c r="F41" s="16">
        <v>0</v>
      </c>
      <c r="G41" s="33">
        <f>ROUND(E41*F41,2)</f>
        <v>0</v>
      </c>
      <c r="H41" s="33">
        <f>ROUND(E41-G41,2)</f>
        <v>11.44</v>
      </c>
    </row>
    <row r="42" spans="1:8" x14ac:dyDescent="0.25">
      <c r="A42" s="14" t="s">
        <v>118</v>
      </c>
      <c r="B42" s="14" t="s">
        <v>26</v>
      </c>
      <c r="C42" s="15">
        <v>3.3</v>
      </c>
      <c r="D42" s="14">
        <v>0.1</v>
      </c>
      <c r="E42" s="33">
        <f>ROUND(C42*D42,2)</f>
        <v>0.33</v>
      </c>
      <c r="F42" s="16">
        <v>0</v>
      </c>
      <c r="G42" s="33">
        <f>ROUND(E42*F42,2)</f>
        <v>0</v>
      </c>
      <c r="H42" s="33">
        <f>ROUND(E42-G42,2)</f>
        <v>0.33</v>
      </c>
    </row>
    <row r="43" spans="1:8" x14ac:dyDescent="0.25">
      <c r="A43" s="13" t="s">
        <v>61</v>
      </c>
      <c r="C43" s="33"/>
      <c r="E43" s="33"/>
    </row>
    <row r="44" spans="1:8" x14ac:dyDescent="0.25">
      <c r="A44" s="14" t="s">
        <v>196</v>
      </c>
      <c r="B44" s="14" t="s">
        <v>21</v>
      </c>
      <c r="C44" s="15">
        <v>7.5</v>
      </c>
      <c r="D44" s="14">
        <v>5</v>
      </c>
      <c r="E44" s="33">
        <f>ROUND(C44*D44,2)</f>
        <v>37.5</v>
      </c>
      <c r="F44" s="16">
        <v>0</v>
      </c>
      <c r="G44" s="33">
        <f>ROUND(E44*F44,2)</f>
        <v>0</v>
      </c>
      <c r="H44" s="33">
        <f>ROUND(E44-G44,2)</f>
        <v>37.5</v>
      </c>
    </row>
    <row r="45" spans="1:8" x14ac:dyDescent="0.25">
      <c r="A45" s="13" t="s">
        <v>136</v>
      </c>
      <c r="C45" s="33"/>
      <c r="E45" s="33"/>
    </row>
    <row r="46" spans="1:8" x14ac:dyDescent="0.25">
      <c r="A46" s="14" t="s">
        <v>197</v>
      </c>
      <c r="B46" s="14" t="s">
        <v>129</v>
      </c>
      <c r="C46" s="15">
        <v>0.35</v>
      </c>
      <c r="D46" s="14">
        <f>D7</f>
        <v>160</v>
      </c>
      <c r="E46" s="33">
        <f>ROUND(C46*D46,2)</f>
        <v>56</v>
      </c>
      <c r="F46" s="16">
        <v>0</v>
      </c>
      <c r="G46" s="33">
        <f>ROUND(E46*F46,2)</f>
        <v>0</v>
      </c>
      <c r="H46" s="33">
        <f>ROUND(E46-G46,2)</f>
        <v>56</v>
      </c>
    </row>
    <row r="47" spans="1:8" x14ac:dyDescent="0.25">
      <c r="A47" s="13" t="s">
        <v>198</v>
      </c>
      <c r="C47" s="33"/>
      <c r="E47" s="33"/>
    </row>
    <row r="48" spans="1:8" x14ac:dyDescent="0.25">
      <c r="A48" s="14" t="s">
        <v>199</v>
      </c>
      <c r="B48" s="14" t="s">
        <v>129</v>
      </c>
      <c r="C48" s="15">
        <v>0.4</v>
      </c>
      <c r="D48" s="14">
        <f>D7</f>
        <v>160</v>
      </c>
      <c r="E48" s="33">
        <f>ROUND(C48*D48,2)</f>
        <v>64</v>
      </c>
      <c r="F48" s="16">
        <v>0</v>
      </c>
      <c r="G48" s="33">
        <f>ROUND(E48*F48,2)</f>
        <v>0</v>
      </c>
      <c r="H48" s="33">
        <f>ROUND(E48-G48,2)</f>
        <v>64</v>
      </c>
    </row>
    <row r="49" spans="1:8" x14ac:dyDescent="0.25">
      <c r="A49" s="13" t="s">
        <v>99</v>
      </c>
      <c r="C49" s="33"/>
      <c r="E49" s="33"/>
    </row>
    <row r="50" spans="1:8" x14ac:dyDescent="0.25">
      <c r="A50" s="14" t="s">
        <v>200</v>
      </c>
      <c r="B50" s="14" t="s">
        <v>48</v>
      </c>
      <c r="C50" s="15">
        <v>4.5</v>
      </c>
      <c r="D50" s="14">
        <v>0.5</v>
      </c>
      <c r="E50" s="33">
        <f>ROUND(C50*D50,2)</f>
        <v>2.25</v>
      </c>
      <c r="F50" s="16">
        <v>0</v>
      </c>
      <c r="G50" s="33">
        <f>ROUND(E50*F50,2)</f>
        <v>0</v>
      </c>
      <c r="H50" s="33">
        <f>ROUND(E50-G50,2)</f>
        <v>2.25</v>
      </c>
    </row>
    <row r="51" spans="1:8" x14ac:dyDescent="0.25">
      <c r="A51" s="13" t="s">
        <v>119</v>
      </c>
      <c r="C51" s="33"/>
      <c r="E51" s="33"/>
    </row>
    <row r="52" spans="1:8" x14ac:dyDescent="0.25">
      <c r="A52" s="14" t="s">
        <v>201</v>
      </c>
      <c r="B52" s="14" t="s">
        <v>48</v>
      </c>
      <c r="C52" s="15">
        <v>8</v>
      </c>
      <c r="D52" s="14">
        <v>1</v>
      </c>
      <c r="E52" s="33">
        <f>ROUND(C52*D52,2)</f>
        <v>8</v>
      </c>
      <c r="F52" s="16">
        <v>0</v>
      </c>
      <c r="G52" s="33">
        <f>ROUND(E52*F52,2)</f>
        <v>0</v>
      </c>
      <c r="H52" s="33">
        <f>ROUND(E52-G52,2)</f>
        <v>8</v>
      </c>
    </row>
    <row r="53" spans="1:8" x14ac:dyDescent="0.25">
      <c r="A53" s="13" t="s">
        <v>121</v>
      </c>
      <c r="C53" s="33"/>
      <c r="E53" s="33"/>
    </row>
    <row r="54" spans="1:8" x14ac:dyDescent="0.25">
      <c r="A54" s="14" t="s">
        <v>122</v>
      </c>
      <c r="B54" s="14" t="s">
        <v>48</v>
      </c>
      <c r="C54" s="15">
        <v>10</v>
      </c>
      <c r="D54" s="14">
        <v>0.33300000000000002</v>
      </c>
      <c r="E54" s="33">
        <f>ROUND(C54*D54,2)</f>
        <v>3.33</v>
      </c>
      <c r="F54" s="16">
        <v>0</v>
      </c>
      <c r="G54" s="33">
        <f>ROUND(E54*F54,2)</f>
        <v>0</v>
      </c>
      <c r="H54" s="33">
        <f>ROUND(E54-G54,2)</f>
        <v>3.33</v>
      </c>
    </row>
    <row r="55" spans="1:8" x14ac:dyDescent="0.25">
      <c r="A55" s="13" t="s">
        <v>37</v>
      </c>
      <c r="C55" s="33"/>
      <c r="E55" s="33"/>
    </row>
    <row r="56" spans="1:8" x14ac:dyDescent="0.25">
      <c r="A56" s="14" t="s">
        <v>38</v>
      </c>
      <c r="B56" s="14" t="s">
        <v>39</v>
      </c>
      <c r="C56" s="15">
        <v>14.68</v>
      </c>
      <c r="D56" s="14">
        <v>0.5</v>
      </c>
      <c r="E56" s="33">
        <f>ROUND(C56*D56,2)</f>
        <v>7.34</v>
      </c>
      <c r="F56" s="16">
        <v>0</v>
      </c>
      <c r="G56" s="33">
        <f>ROUND(E56*F56,2)</f>
        <v>0</v>
      </c>
      <c r="H56" s="33">
        <f>ROUND(E56-G56,2)</f>
        <v>7.34</v>
      </c>
    </row>
    <row r="57" spans="1:8" x14ac:dyDescent="0.25">
      <c r="A57" s="14" t="s">
        <v>139</v>
      </c>
      <c r="B57" s="14" t="s">
        <v>39</v>
      </c>
      <c r="C57" s="15">
        <v>14.68</v>
      </c>
      <c r="D57" s="14">
        <v>0.17599999999999999</v>
      </c>
      <c r="E57" s="33">
        <f>ROUND(C57*D57,2)</f>
        <v>2.58</v>
      </c>
      <c r="F57" s="16">
        <v>0</v>
      </c>
      <c r="G57" s="33">
        <f>ROUND(E57*F57,2)</f>
        <v>0</v>
      </c>
      <c r="H57" s="33">
        <f>ROUND(E57-G57,2)</f>
        <v>2.58</v>
      </c>
    </row>
    <row r="58" spans="1:8" x14ac:dyDescent="0.25">
      <c r="A58" s="13" t="s">
        <v>40</v>
      </c>
      <c r="C58" s="33"/>
      <c r="E58" s="33"/>
    </row>
    <row r="59" spans="1:8" x14ac:dyDescent="0.25">
      <c r="A59" s="14" t="s">
        <v>41</v>
      </c>
      <c r="B59" s="14" t="s">
        <v>39</v>
      </c>
      <c r="C59" s="15">
        <v>9.06</v>
      </c>
      <c r="D59" s="14">
        <v>2.375</v>
      </c>
      <c r="E59" s="33">
        <f>ROUND(C59*D59,2)</f>
        <v>21.52</v>
      </c>
      <c r="F59" s="16">
        <v>0</v>
      </c>
      <c r="G59" s="33">
        <f>ROUND(E59*F59,2)</f>
        <v>0</v>
      </c>
      <c r="H59" s="33">
        <f>ROUND(E59-G59,2)</f>
        <v>21.52</v>
      </c>
    </row>
    <row r="60" spans="1:8" x14ac:dyDescent="0.25">
      <c r="A60" s="13" t="s">
        <v>43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0.25</v>
      </c>
      <c r="E61" s="33">
        <f>ROUND(C61*D61,2)</f>
        <v>2.27</v>
      </c>
      <c r="F61" s="16">
        <v>0</v>
      </c>
      <c r="G61" s="33">
        <f>ROUND(E61*F61,2)</f>
        <v>0</v>
      </c>
      <c r="H61" s="33">
        <f>ROUND(E61-G61,2)</f>
        <v>2.27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7.8600000000000003E-2</v>
      </c>
      <c r="E62" s="33">
        <f>ROUND(C62*D62,2)</f>
        <v>0.71</v>
      </c>
      <c r="F62" s="16">
        <v>0</v>
      </c>
      <c r="G62" s="33">
        <f>ROUND(E62*F62,2)</f>
        <v>0</v>
      </c>
      <c r="H62" s="33">
        <f>ROUND(E62-G62,2)</f>
        <v>0.71</v>
      </c>
    </row>
    <row r="63" spans="1:8" x14ac:dyDescent="0.25">
      <c r="A63" s="13" t="s">
        <v>100</v>
      </c>
      <c r="C63" s="33"/>
      <c r="E63" s="33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0.7</v>
      </c>
      <c r="E64" s="33">
        <f>ROUND(C64*D64,2)</f>
        <v>6.34</v>
      </c>
      <c r="F64" s="16">
        <v>0</v>
      </c>
      <c r="G64" s="33">
        <f>ROUND(E64*F64,2)</f>
        <v>0</v>
      </c>
      <c r="H64" s="33">
        <f>ROUND(E64-G64,2)</f>
        <v>6.34</v>
      </c>
    </row>
    <row r="65" spans="1:8" x14ac:dyDescent="0.25">
      <c r="A65" s="14" t="s">
        <v>44</v>
      </c>
      <c r="B65" s="14" t="s">
        <v>39</v>
      </c>
      <c r="C65" s="15">
        <v>14.7</v>
      </c>
      <c r="D65" s="14">
        <v>0.53900000000000003</v>
      </c>
      <c r="E65" s="33">
        <f>ROUND(C65*D65,2)</f>
        <v>7.92</v>
      </c>
      <c r="F65" s="16">
        <v>0</v>
      </c>
      <c r="G65" s="33">
        <f>ROUND(E65*F65,2)</f>
        <v>0</v>
      </c>
      <c r="H65" s="33">
        <f>ROUND(E65-G65,2)</f>
        <v>7.92</v>
      </c>
    </row>
    <row r="66" spans="1:8" x14ac:dyDescent="0.25">
      <c r="A66" s="13" t="s">
        <v>45</v>
      </c>
      <c r="C66" s="33"/>
      <c r="E66" s="33"/>
    </row>
    <row r="67" spans="1:8" x14ac:dyDescent="0.25">
      <c r="A67" s="14" t="s">
        <v>38</v>
      </c>
      <c r="B67" s="14" t="s">
        <v>19</v>
      </c>
      <c r="C67" s="15">
        <v>1.53</v>
      </c>
      <c r="D67" s="14">
        <v>5.5720000000000001</v>
      </c>
      <c r="E67" s="33">
        <f>ROUND(C67*D67,2)</f>
        <v>8.5299999999999994</v>
      </c>
      <c r="F67" s="16">
        <v>0</v>
      </c>
      <c r="G67" s="33">
        <f>ROUND(E67*F67,2)</f>
        <v>0</v>
      </c>
      <c r="H67" s="33">
        <f>ROUND(E67-G67,2)</f>
        <v>8.5299999999999994</v>
      </c>
    </row>
    <row r="68" spans="1:8" x14ac:dyDescent="0.25">
      <c r="A68" s="14" t="s">
        <v>139</v>
      </c>
      <c r="B68" s="14" t="s">
        <v>19</v>
      </c>
      <c r="C68" s="15">
        <v>1.53</v>
      </c>
      <c r="D68" s="14">
        <v>2.9445000000000001</v>
      </c>
      <c r="E68" s="33">
        <f>ROUND(C68*D68,2)</f>
        <v>4.51</v>
      </c>
      <c r="F68" s="16">
        <v>0</v>
      </c>
      <c r="G68" s="33">
        <f>ROUND(E68*F68,2)</f>
        <v>0</v>
      </c>
      <c r="H68" s="33">
        <f>ROUND(E68-G68,2)</f>
        <v>4.51</v>
      </c>
    </row>
    <row r="69" spans="1:8" x14ac:dyDescent="0.25">
      <c r="A69" s="14" t="s">
        <v>202</v>
      </c>
      <c r="B69" s="14" t="s">
        <v>19</v>
      </c>
      <c r="C69" s="15">
        <v>1.53</v>
      </c>
      <c r="D69" s="14">
        <v>21.995000000000001</v>
      </c>
      <c r="E69" s="33">
        <f>ROUND(C69*D69,2)</f>
        <v>33.65</v>
      </c>
      <c r="F69" s="16">
        <v>0</v>
      </c>
      <c r="G69" s="33">
        <f>ROUND(E69*F69,2)</f>
        <v>0</v>
      </c>
      <c r="H69" s="33">
        <f>ROUND(E69-G69,2)</f>
        <v>33.65</v>
      </c>
    </row>
    <row r="70" spans="1:8" x14ac:dyDescent="0.25">
      <c r="A70" s="13" t="s">
        <v>47</v>
      </c>
      <c r="C70" s="33"/>
      <c r="E70" s="33"/>
    </row>
    <row r="71" spans="1:8" x14ac:dyDescent="0.25">
      <c r="A71" s="14" t="s">
        <v>42</v>
      </c>
      <c r="B71" s="14" t="s">
        <v>48</v>
      </c>
      <c r="C71" s="15">
        <v>8.5</v>
      </c>
      <c r="D71" s="14">
        <v>1</v>
      </c>
      <c r="E71" s="33">
        <f>ROUND(C71*D71,2)</f>
        <v>8.5</v>
      </c>
      <c r="F71" s="16">
        <v>0</v>
      </c>
      <c r="G71" s="33">
        <f>ROUND(E71*F71,2)</f>
        <v>0</v>
      </c>
      <c r="H71" s="33">
        <f t="shared" ref="H71:H77" si="3">ROUND(E71-G71,2)</f>
        <v>8.5</v>
      </c>
    </row>
    <row r="72" spans="1:8" x14ac:dyDescent="0.25">
      <c r="A72" s="14" t="s">
        <v>38</v>
      </c>
      <c r="B72" s="14" t="s">
        <v>48</v>
      </c>
      <c r="C72" s="15">
        <v>3.45</v>
      </c>
      <c r="D72" s="14">
        <v>1</v>
      </c>
      <c r="E72" s="33">
        <f>ROUND(C72*D72,2)</f>
        <v>3.45</v>
      </c>
      <c r="F72" s="16">
        <v>0</v>
      </c>
      <c r="G72" s="33">
        <f>ROUND(E72*F72,2)</f>
        <v>0</v>
      </c>
      <c r="H72" s="33">
        <f t="shared" si="3"/>
        <v>3.45</v>
      </c>
    </row>
    <row r="73" spans="1:8" x14ac:dyDescent="0.25">
      <c r="A73" s="14" t="s">
        <v>139</v>
      </c>
      <c r="B73" s="14" t="s">
        <v>48</v>
      </c>
      <c r="C73" s="15">
        <v>7.24</v>
      </c>
      <c r="D73" s="14">
        <v>1</v>
      </c>
      <c r="E73" s="33">
        <f>ROUND(C73*D73,2)</f>
        <v>7.24</v>
      </c>
      <c r="F73" s="16">
        <v>0</v>
      </c>
      <c r="G73" s="33">
        <f>ROUND(E73*F73,2)</f>
        <v>0</v>
      </c>
      <c r="H73" s="33">
        <f t="shared" si="3"/>
        <v>7.24</v>
      </c>
    </row>
    <row r="74" spans="1:8" x14ac:dyDescent="0.25">
      <c r="A74" s="14" t="s">
        <v>202</v>
      </c>
      <c r="B74" s="14" t="s">
        <v>48</v>
      </c>
      <c r="C74" s="15">
        <v>14.31</v>
      </c>
      <c r="D74" s="14">
        <v>1</v>
      </c>
      <c r="E74" s="33">
        <f>ROUND(C74*D74,2)</f>
        <v>14.31</v>
      </c>
      <c r="F74" s="16">
        <v>0</v>
      </c>
      <c r="G74" s="33">
        <f>ROUND(E74*F74,2)</f>
        <v>0</v>
      </c>
      <c r="H74" s="33">
        <f t="shared" si="3"/>
        <v>14.31</v>
      </c>
    </row>
    <row r="75" spans="1:8" x14ac:dyDescent="0.25">
      <c r="A75" s="9" t="s">
        <v>49</v>
      </c>
      <c r="B75" s="9" t="s">
        <v>48</v>
      </c>
      <c r="C75" s="10">
        <v>11.32</v>
      </c>
      <c r="D75" s="9">
        <v>1</v>
      </c>
      <c r="E75" s="29">
        <f>ROUND(C75*D75,2)</f>
        <v>11.32</v>
      </c>
      <c r="F75" s="11">
        <v>0</v>
      </c>
      <c r="G75" s="29">
        <f>ROUND(E75*F75,2)</f>
        <v>0</v>
      </c>
      <c r="H75" s="29">
        <f t="shared" si="3"/>
        <v>11.32</v>
      </c>
    </row>
    <row r="76" spans="1:8" x14ac:dyDescent="0.25">
      <c r="A76" s="7" t="s">
        <v>50</v>
      </c>
      <c r="C76" s="33"/>
      <c r="E76" s="33">
        <f>SUM(E12:E75)</f>
        <v>765.93000000000006</v>
      </c>
      <c r="G76" s="12">
        <f>SUM(G12:G75)</f>
        <v>0</v>
      </c>
      <c r="H76" s="12">
        <f t="shared" si="3"/>
        <v>765.93</v>
      </c>
    </row>
    <row r="77" spans="1:8" x14ac:dyDescent="0.25">
      <c r="A77" s="7" t="s">
        <v>51</v>
      </c>
      <c r="C77" s="33"/>
      <c r="E77" s="33">
        <f>+E8-E76</f>
        <v>50.069999999999936</v>
      </c>
      <c r="G77" s="12">
        <f>+G8-G76</f>
        <v>0</v>
      </c>
      <c r="H77" s="12">
        <f t="shared" si="3"/>
        <v>50.07</v>
      </c>
    </row>
    <row r="78" spans="1:8" x14ac:dyDescent="0.25">
      <c r="A78" t="s">
        <v>12</v>
      </c>
      <c r="C78" s="33"/>
      <c r="E78" s="33"/>
    </row>
    <row r="79" spans="1:8" x14ac:dyDescent="0.25">
      <c r="A79" s="7" t="s">
        <v>52</v>
      </c>
      <c r="C79" s="33"/>
      <c r="E79" s="33"/>
    </row>
    <row r="80" spans="1:8" x14ac:dyDescent="0.25">
      <c r="A80" s="14" t="s">
        <v>42</v>
      </c>
      <c r="B80" s="14" t="s">
        <v>48</v>
      </c>
      <c r="C80" s="15">
        <v>17.649999999999999</v>
      </c>
      <c r="D80" s="14">
        <v>1</v>
      </c>
      <c r="E80" s="33">
        <f>ROUND(C80*D80,2)</f>
        <v>17.649999999999999</v>
      </c>
      <c r="F80" s="16">
        <v>0</v>
      </c>
      <c r="G80" s="33">
        <f>ROUND(E80*F80,2)</f>
        <v>0</v>
      </c>
      <c r="H80" s="33">
        <f t="shared" ref="H80:H86" si="4">ROUND(E80-G80,2)</f>
        <v>17.649999999999999</v>
      </c>
    </row>
    <row r="81" spans="1:8" x14ac:dyDescent="0.25">
      <c r="A81" s="14" t="s">
        <v>38</v>
      </c>
      <c r="B81" s="14" t="s">
        <v>48</v>
      </c>
      <c r="C81" s="15">
        <v>21.12</v>
      </c>
      <c r="D81" s="14">
        <v>1</v>
      </c>
      <c r="E81" s="33">
        <f>ROUND(C81*D81,2)</f>
        <v>21.12</v>
      </c>
      <c r="F81" s="16">
        <v>0</v>
      </c>
      <c r="G81" s="33">
        <f>ROUND(E81*F81,2)</f>
        <v>0</v>
      </c>
      <c r="H81" s="33">
        <f t="shared" si="4"/>
        <v>21.12</v>
      </c>
    </row>
    <row r="82" spans="1:8" x14ac:dyDescent="0.25">
      <c r="A82" s="14" t="s">
        <v>139</v>
      </c>
      <c r="B82" s="14" t="s">
        <v>48</v>
      </c>
      <c r="C82" s="15">
        <v>27.72</v>
      </c>
      <c r="D82" s="14">
        <v>1</v>
      </c>
      <c r="E82" s="33">
        <f>ROUND(C82*D82,2)</f>
        <v>27.72</v>
      </c>
      <c r="F82" s="16">
        <v>0</v>
      </c>
      <c r="G82" s="33">
        <f>ROUND(E82*F82,2)</f>
        <v>0</v>
      </c>
      <c r="H82" s="33">
        <f t="shared" si="4"/>
        <v>27.72</v>
      </c>
    </row>
    <row r="83" spans="1:8" x14ac:dyDescent="0.25">
      <c r="A83" s="9" t="s">
        <v>202</v>
      </c>
      <c r="B83" s="9" t="s">
        <v>48</v>
      </c>
      <c r="C83" s="10">
        <v>64.81</v>
      </c>
      <c r="D83" s="9">
        <v>1</v>
      </c>
      <c r="E83" s="29">
        <f>ROUND(C83*D83,2)</f>
        <v>64.81</v>
      </c>
      <c r="F83" s="11">
        <v>0</v>
      </c>
      <c r="G83" s="29">
        <f>ROUND(E83*F83,2)</f>
        <v>0</v>
      </c>
      <c r="H83" s="29">
        <f t="shared" si="4"/>
        <v>64.81</v>
      </c>
    </row>
    <row r="84" spans="1:8" x14ac:dyDescent="0.25">
      <c r="A84" s="7" t="s">
        <v>53</v>
      </c>
      <c r="C84" s="33"/>
      <c r="E84" s="33">
        <f>SUM(E80:E83)</f>
        <v>131.30000000000001</v>
      </c>
      <c r="G84" s="12">
        <f>SUM(G80:G83)</f>
        <v>0</v>
      </c>
      <c r="H84" s="12">
        <f t="shared" si="4"/>
        <v>131.30000000000001</v>
      </c>
    </row>
    <row r="85" spans="1:8" x14ac:dyDescent="0.25">
      <c r="A85" s="7" t="s">
        <v>54</v>
      </c>
      <c r="C85" s="33"/>
      <c r="E85" s="33">
        <f>+E76+E84</f>
        <v>897.23</v>
      </c>
      <c r="G85" s="12">
        <f>+G76+G84</f>
        <v>0</v>
      </c>
      <c r="H85" s="12">
        <f t="shared" si="4"/>
        <v>897.23</v>
      </c>
    </row>
    <row r="86" spans="1:8" x14ac:dyDescent="0.25">
      <c r="A86" s="7" t="s">
        <v>55</v>
      </c>
      <c r="C86" s="33"/>
      <c r="E86" s="33">
        <f>+E8-E85</f>
        <v>-81.230000000000018</v>
      </c>
      <c r="G86" s="12">
        <f>+G8-G85</f>
        <v>0</v>
      </c>
      <c r="H86" s="12">
        <f t="shared" si="4"/>
        <v>-81.23</v>
      </c>
    </row>
    <row r="87" spans="1:8" x14ac:dyDescent="0.25">
      <c r="A87" t="s">
        <v>123</v>
      </c>
      <c r="C87" s="33"/>
      <c r="E87" s="33"/>
    </row>
    <row r="88" spans="1:8" x14ac:dyDescent="0.25">
      <c r="A88" t="s">
        <v>372</v>
      </c>
      <c r="C88" s="33"/>
      <c r="E88" s="33"/>
    </row>
    <row r="89" spans="1:8" x14ac:dyDescent="0.25">
      <c r="C89" s="33"/>
      <c r="E89" s="33"/>
    </row>
    <row r="90" spans="1:8" x14ac:dyDescent="0.25">
      <c r="A90" s="7" t="s">
        <v>124</v>
      </c>
      <c r="C90" s="33"/>
      <c r="E90" s="33"/>
    </row>
    <row r="91" spans="1:8" x14ac:dyDescent="0.25">
      <c r="A91" s="7" t="s">
        <v>125</v>
      </c>
      <c r="C91" s="33"/>
      <c r="E91" s="33"/>
    </row>
    <row r="99" spans="1:5" x14ac:dyDescent="0.25">
      <c r="A99" s="7" t="s">
        <v>50</v>
      </c>
      <c r="E99" s="37">
        <f>VLOOKUP(A99,$A$1:$H$98,5,FALSE)</f>
        <v>765.93000000000006</v>
      </c>
    </row>
    <row r="100" spans="1:5" x14ac:dyDescent="0.25">
      <c r="A100" s="7" t="s">
        <v>333</v>
      </c>
      <c r="E100" s="37">
        <f>VLOOKUP(A100,$A$1:$H$98,5,FALSE)</f>
        <v>131.30000000000001</v>
      </c>
    </row>
    <row r="101" spans="1:5" x14ac:dyDescent="0.25">
      <c r="A101" s="7" t="s">
        <v>334</v>
      </c>
      <c r="E101" s="37">
        <f t="shared" ref="E101:E102" si="5">VLOOKUP(A101,$A$1:$H$98,5,FALSE)</f>
        <v>897.23</v>
      </c>
    </row>
    <row r="102" spans="1:5" x14ac:dyDescent="0.25">
      <c r="A102" s="7" t="s">
        <v>55</v>
      </c>
      <c r="E102" s="37">
        <f t="shared" si="5"/>
        <v>-81.230000000000018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-81.230000000000018</v>
      </c>
      <c r="E105" s="37">
        <f>E102</f>
        <v>-81.230000000000018</v>
      </c>
    </row>
    <row r="106" spans="1:5" x14ac:dyDescent="0.25">
      <c r="A106">
        <f>A107-Calculator!$B$15</f>
        <v>985</v>
      </c>
      <c r="B106">
        <f t="dataTable" ref="B106:B112" dt2D="0" dtr="0" r1="D7"/>
        <v>3507.5200000000004</v>
      </c>
      <c r="D106">
        <f>D107-Calculator!$B$27</f>
        <v>45</v>
      </c>
      <c r="E106">
        <f t="dataTable" ref="E106:E112" dt2D="0" dtr="0" r1="D7" ca="1"/>
        <v>-581.48</v>
      </c>
    </row>
    <row r="107" spans="1:5" x14ac:dyDescent="0.25">
      <c r="A107">
        <f>A108-Calculator!$B$15</f>
        <v>990</v>
      </c>
      <c r="B107">
        <v>3529.2700000000004</v>
      </c>
      <c r="D107">
        <f>D108-Calculator!$B$27</f>
        <v>50</v>
      </c>
      <c r="E107">
        <v>-559.73</v>
      </c>
    </row>
    <row r="108" spans="1:5" x14ac:dyDescent="0.25">
      <c r="A108">
        <f>A109-Calculator!$B$15</f>
        <v>995</v>
      </c>
      <c r="B108">
        <v>3551.0200000000004</v>
      </c>
      <c r="D108">
        <f>D109-Calculator!$B$27</f>
        <v>55</v>
      </c>
      <c r="E108">
        <v>-537.98</v>
      </c>
    </row>
    <row r="109" spans="1:5" x14ac:dyDescent="0.25">
      <c r="A109">
        <f>Calculator!B10</f>
        <v>1000</v>
      </c>
      <c r="B109">
        <v>3572.7700000000004</v>
      </c>
      <c r="D109">
        <f>Calculator!B22</f>
        <v>60</v>
      </c>
      <c r="E109">
        <v>-516.23</v>
      </c>
    </row>
    <row r="110" spans="1:5" x14ac:dyDescent="0.25">
      <c r="A110">
        <f>A109+Calculator!$B$15</f>
        <v>1005</v>
      </c>
      <c r="B110">
        <v>3594.5200000000004</v>
      </c>
      <c r="D110">
        <f>D109+Calculator!$B$27</f>
        <v>65</v>
      </c>
      <c r="E110">
        <v>-494.48</v>
      </c>
    </row>
    <row r="111" spans="1:5" x14ac:dyDescent="0.25">
      <c r="A111">
        <f>A110+Calculator!$B$15</f>
        <v>1010</v>
      </c>
      <c r="B111">
        <v>3616.2700000000004</v>
      </c>
      <c r="D111">
        <f>D110+Calculator!$B$27</f>
        <v>70</v>
      </c>
      <c r="E111">
        <v>-472.73</v>
      </c>
    </row>
    <row r="112" spans="1:5" x14ac:dyDescent="0.25">
      <c r="A112">
        <f>A111+Calculator!$B$15</f>
        <v>1015</v>
      </c>
      <c r="B112">
        <v>3638.0200000000004</v>
      </c>
      <c r="D112">
        <f>D111+Calculator!$B$27</f>
        <v>75</v>
      </c>
      <c r="E112">
        <v>-450.98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F558-3CE3-4838-A66E-D9498D5BA377}">
  <dimension ref="A1:H112"/>
  <sheetViews>
    <sheetView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390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160</v>
      </c>
      <c r="E7" s="29">
        <f>ROUND(C7*D7,2)</f>
        <v>816</v>
      </c>
      <c r="F7" s="11">
        <v>0</v>
      </c>
      <c r="G7" s="29">
        <f>ROUND(E7*F7,2)</f>
        <v>0</v>
      </c>
      <c r="H7" s="29">
        <f>ROUND(E7-G7,2)</f>
        <v>816</v>
      </c>
    </row>
    <row r="8" spans="1:8" x14ac:dyDescent="0.25">
      <c r="A8" s="7" t="s">
        <v>11</v>
      </c>
      <c r="C8" s="33"/>
      <c r="E8" s="33">
        <f>SUM(E7:E7)</f>
        <v>816</v>
      </c>
      <c r="G8" s="12">
        <f>SUM(G7:G7)</f>
        <v>0</v>
      </c>
      <c r="H8" s="12">
        <f>ROUND(E8-G8,2)</f>
        <v>816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4</v>
      </c>
      <c r="E18" s="33">
        <f>ROUND(C18*D18,2)</f>
        <v>78.959999999999994</v>
      </c>
      <c r="F18" s="16">
        <v>0</v>
      </c>
      <c r="G18" s="33">
        <f>ROUND(E18*F18,2)</f>
        <v>0</v>
      </c>
      <c r="H18" s="33">
        <f>ROUND(E18-G18,2)</f>
        <v>78.959999999999994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0.75</v>
      </c>
      <c r="E19" s="33">
        <f>ROUND(C19*D19,2)</f>
        <v>8.3000000000000007</v>
      </c>
      <c r="F19" s="16">
        <v>0</v>
      </c>
      <c r="G19" s="33">
        <f>ROUND(E19*F19,2)</f>
        <v>0</v>
      </c>
      <c r="H19" s="33">
        <f>ROUND(E19-G19,2)</f>
        <v>8.3000000000000007</v>
      </c>
    </row>
    <row r="20" spans="1:8" x14ac:dyDescent="0.25">
      <c r="A20" s="13" t="s">
        <v>23</v>
      </c>
      <c r="C20" s="33"/>
      <c r="E20" s="33"/>
    </row>
    <row r="21" spans="1:8" x14ac:dyDescent="0.25">
      <c r="A21" s="14" t="s">
        <v>384</v>
      </c>
      <c r="B21" s="14" t="s">
        <v>18</v>
      </c>
      <c r="C21" s="15">
        <v>8.8800000000000008</v>
      </c>
      <c r="D21" s="14">
        <v>4.7</v>
      </c>
      <c r="E21" s="33">
        <f>ROUND(C21*D21,2)</f>
        <v>41.74</v>
      </c>
      <c r="F21" s="16">
        <v>0</v>
      </c>
      <c r="G21" s="33">
        <f>ROUND(E21*F21,2)</f>
        <v>0</v>
      </c>
      <c r="H21" s="33">
        <f>ROUND(E21-G21,2)</f>
        <v>41.74</v>
      </c>
    </row>
    <row r="22" spans="1:8" x14ac:dyDescent="0.25">
      <c r="A22" s="14" t="s">
        <v>385</v>
      </c>
      <c r="B22" s="14" t="s">
        <v>18</v>
      </c>
      <c r="C22" s="15">
        <v>0.76</v>
      </c>
      <c r="D22" s="14">
        <v>10</v>
      </c>
      <c r="E22" s="33">
        <f>ROUND(C22*D22,2)</f>
        <v>7.6</v>
      </c>
      <c r="F22" s="16">
        <v>0</v>
      </c>
      <c r="G22" s="33">
        <f>ROUND(E22*F22,2)</f>
        <v>0</v>
      </c>
      <c r="H22" s="33">
        <f>ROUND(E22-G22,2)</f>
        <v>7.6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25</v>
      </c>
      <c r="B24" s="14" t="s">
        <v>18</v>
      </c>
      <c r="C24" s="15">
        <v>0.13</v>
      </c>
      <c r="D24" s="14">
        <v>80</v>
      </c>
      <c r="E24" s="33">
        <f t="shared" ref="E24:E31" si="0">ROUND(C24*D24,2)</f>
        <v>10.4</v>
      </c>
      <c r="F24" s="16">
        <v>0</v>
      </c>
      <c r="G24" s="33">
        <f t="shared" ref="G24:G31" si="1">ROUND(E24*F24,2)</f>
        <v>0</v>
      </c>
      <c r="H24" s="33">
        <f t="shared" ref="H24:H31" si="2">ROUND(E24-G24,2)</f>
        <v>10.4</v>
      </c>
    </row>
    <row r="25" spans="1:8" x14ac:dyDescent="0.25">
      <c r="A25" s="14" t="s">
        <v>144</v>
      </c>
      <c r="B25" s="14" t="s">
        <v>26</v>
      </c>
      <c r="C25" s="15">
        <v>2.25</v>
      </c>
      <c r="D25" s="14">
        <v>2</v>
      </c>
      <c r="E25" s="33">
        <f t="shared" si="0"/>
        <v>4.5</v>
      </c>
      <c r="F25" s="16">
        <v>0</v>
      </c>
      <c r="G25" s="33">
        <f t="shared" si="1"/>
        <v>0</v>
      </c>
      <c r="H25" s="33">
        <f t="shared" si="2"/>
        <v>4.5</v>
      </c>
    </row>
    <row r="26" spans="1:8" x14ac:dyDescent="0.25">
      <c r="A26" s="14" t="s">
        <v>181</v>
      </c>
      <c r="B26" s="14" t="s">
        <v>26</v>
      </c>
      <c r="C26" s="15">
        <v>18.170000000000002</v>
      </c>
      <c r="D26" s="14">
        <v>1</v>
      </c>
      <c r="E26" s="33">
        <f t="shared" si="0"/>
        <v>18.170000000000002</v>
      </c>
      <c r="F26" s="16">
        <v>0</v>
      </c>
      <c r="G26" s="33">
        <f t="shared" si="1"/>
        <v>0</v>
      </c>
      <c r="H26" s="33">
        <f t="shared" si="2"/>
        <v>18.170000000000002</v>
      </c>
    </row>
    <row r="27" spans="1:8" x14ac:dyDescent="0.25">
      <c r="A27" s="14" t="s">
        <v>182</v>
      </c>
      <c r="B27" s="14" t="s">
        <v>18</v>
      </c>
      <c r="C27" s="15">
        <v>6.04</v>
      </c>
      <c r="D27" s="14">
        <v>2</v>
      </c>
      <c r="E27" s="33">
        <f t="shared" si="0"/>
        <v>12.08</v>
      </c>
      <c r="F27" s="16">
        <v>0</v>
      </c>
      <c r="G27" s="33">
        <f t="shared" si="1"/>
        <v>0</v>
      </c>
      <c r="H27" s="33">
        <f t="shared" si="2"/>
        <v>12.08</v>
      </c>
    </row>
    <row r="28" spans="1:8" x14ac:dyDescent="0.25">
      <c r="A28" s="14" t="s">
        <v>213</v>
      </c>
      <c r="B28" s="14" t="s">
        <v>18</v>
      </c>
      <c r="C28" s="15">
        <v>3.76</v>
      </c>
      <c r="D28" s="14">
        <v>9.6</v>
      </c>
      <c r="E28" s="33">
        <f t="shared" si="0"/>
        <v>36.1</v>
      </c>
      <c r="F28" s="16">
        <v>0</v>
      </c>
      <c r="G28" s="33">
        <f t="shared" si="1"/>
        <v>0</v>
      </c>
      <c r="H28" s="33">
        <f t="shared" si="2"/>
        <v>36.1</v>
      </c>
    </row>
    <row r="29" spans="1:8" x14ac:dyDescent="0.25">
      <c r="A29" s="14" t="s">
        <v>214</v>
      </c>
      <c r="B29" s="14" t="s">
        <v>18</v>
      </c>
      <c r="C29" s="15">
        <v>3.83</v>
      </c>
      <c r="D29" s="14">
        <v>6</v>
      </c>
      <c r="E29" s="33">
        <f t="shared" si="0"/>
        <v>22.98</v>
      </c>
      <c r="F29" s="16">
        <v>0</v>
      </c>
      <c r="G29" s="33">
        <f t="shared" si="1"/>
        <v>0</v>
      </c>
      <c r="H29" s="33">
        <f t="shared" si="2"/>
        <v>22.98</v>
      </c>
    </row>
    <row r="30" spans="1:8" x14ac:dyDescent="0.25">
      <c r="A30" s="14" t="s">
        <v>215</v>
      </c>
      <c r="B30" s="14" t="s">
        <v>18</v>
      </c>
      <c r="C30" s="15">
        <v>5.67</v>
      </c>
      <c r="D30" s="14">
        <v>1.5</v>
      </c>
      <c r="E30" s="33">
        <f t="shared" si="0"/>
        <v>8.51</v>
      </c>
      <c r="F30" s="16">
        <v>0</v>
      </c>
      <c r="G30" s="33">
        <f t="shared" si="1"/>
        <v>0</v>
      </c>
      <c r="H30" s="33">
        <f t="shared" si="2"/>
        <v>8.51</v>
      </c>
    </row>
    <row r="31" spans="1:8" x14ac:dyDescent="0.25">
      <c r="A31" s="14" t="s">
        <v>186</v>
      </c>
      <c r="B31" s="14" t="s">
        <v>18</v>
      </c>
      <c r="C31" s="15">
        <v>2.2599999999999998</v>
      </c>
      <c r="D31" s="14">
        <v>7.5</v>
      </c>
      <c r="E31" s="33">
        <f t="shared" si="0"/>
        <v>16.95</v>
      </c>
      <c r="F31" s="16">
        <v>0</v>
      </c>
      <c r="G31" s="33">
        <f t="shared" si="1"/>
        <v>0</v>
      </c>
      <c r="H31" s="33">
        <f t="shared" si="2"/>
        <v>16.95</v>
      </c>
    </row>
    <row r="32" spans="1:8" x14ac:dyDescent="0.25">
      <c r="A32" s="13" t="s">
        <v>27</v>
      </c>
      <c r="C32" s="33"/>
      <c r="E32" s="33"/>
    </row>
    <row r="33" spans="1:8" x14ac:dyDescent="0.25">
      <c r="A33" s="14" t="s">
        <v>187</v>
      </c>
      <c r="B33" s="14" t="s">
        <v>18</v>
      </c>
      <c r="C33" s="15">
        <v>2.4300000000000002</v>
      </c>
      <c r="D33" s="14">
        <v>3</v>
      </c>
      <c r="E33" s="33">
        <f>ROUND(C33*D33,2)</f>
        <v>7.29</v>
      </c>
      <c r="F33" s="16">
        <v>0</v>
      </c>
      <c r="G33" s="33">
        <f>ROUND(E33*F33,2)</f>
        <v>0</v>
      </c>
      <c r="H33" s="33">
        <f>ROUND(E33-G33,2)</f>
        <v>7.29</v>
      </c>
    </row>
    <row r="34" spans="1:8" x14ac:dyDescent="0.25">
      <c r="A34" s="13" t="s">
        <v>30</v>
      </c>
      <c r="C34" s="33"/>
      <c r="E34" s="33"/>
    </row>
    <row r="35" spans="1:8" x14ac:dyDescent="0.25">
      <c r="A35" s="14" t="s">
        <v>31</v>
      </c>
      <c r="B35" s="14" t="s">
        <v>32</v>
      </c>
      <c r="C35" s="15">
        <v>0.24</v>
      </c>
      <c r="D35" s="14">
        <v>33</v>
      </c>
      <c r="E35" s="33">
        <f>ROUND(C35*D35,2)</f>
        <v>7.92</v>
      </c>
      <c r="F35" s="16">
        <v>0</v>
      </c>
      <c r="G35" s="33">
        <f>ROUND(E35*F35,2)</f>
        <v>0</v>
      </c>
      <c r="H35" s="33">
        <f>ROUND(E35-G35,2)</f>
        <v>7.92</v>
      </c>
    </row>
    <row r="36" spans="1:8" x14ac:dyDescent="0.25">
      <c r="A36" s="13" t="s">
        <v>33</v>
      </c>
      <c r="C36" s="33"/>
      <c r="E36" s="33"/>
    </row>
    <row r="37" spans="1:8" x14ac:dyDescent="0.25">
      <c r="A37" s="14" t="s">
        <v>391</v>
      </c>
      <c r="B37" s="14" t="s">
        <v>29</v>
      </c>
      <c r="C37" s="15">
        <v>0.96</v>
      </c>
      <c r="D37" s="14">
        <v>65</v>
      </c>
      <c r="E37" s="33">
        <f>ROUND(C37*D37,2)</f>
        <v>62.4</v>
      </c>
      <c r="F37" s="16">
        <v>0</v>
      </c>
      <c r="G37" s="33">
        <f>ROUND(E37*F37,2)</f>
        <v>0</v>
      </c>
      <c r="H37" s="33">
        <f>ROUND(E37-G37,2)</f>
        <v>62.4</v>
      </c>
    </row>
    <row r="38" spans="1:8" x14ac:dyDescent="0.25">
      <c r="A38" s="14" t="s">
        <v>189</v>
      </c>
      <c r="B38" s="14" t="s">
        <v>190</v>
      </c>
      <c r="C38" s="15">
        <v>0.28999999999999998</v>
      </c>
      <c r="D38" s="14">
        <v>77</v>
      </c>
      <c r="E38" s="33">
        <f>ROUND(C38*D38,2)</f>
        <v>22.33</v>
      </c>
      <c r="F38" s="16">
        <v>0</v>
      </c>
      <c r="G38" s="33">
        <f>ROUND(E38*F38,2)</f>
        <v>0</v>
      </c>
      <c r="H38" s="33">
        <f>ROUND(E38-G38,2)</f>
        <v>22.33</v>
      </c>
    </row>
    <row r="39" spans="1:8" x14ac:dyDescent="0.25">
      <c r="A39" s="14" t="s">
        <v>216</v>
      </c>
      <c r="B39" s="14" t="s">
        <v>29</v>
      </c>
      <c r="C39" s="15">
        <v>0.96</v>
      </c>
      <c r="D39" s="14">
        <v>12</v>
      </c>
      <c r="E39" s="33">
        <f>ROUND(C39*D39,2)</f>
        <v>11.52</v>
      </c>
      <c r="F39" s="16">
        <v>0</v>
      </c>
      <c r="G39" s="33">
        <f>ROUND(E39*F39,2)</f>
        <v>0</v>
      </c>
      <c r="H39" s="33">
        <f>ROUND(E39-G39,2)</f>
        <v>11.52</v>
      </c>
    </row>
    <row r="40" spans="1:8" x14ac:dyDescent="0.25">
      <c r="A40" s="13" t="s">
        <v>117</v>
      </c>
      <c r="C40" s="33"/>
      <c r="E40" s="33"/>
    </row>
    <row r="41" spans="1:8" x14ac:dyDescent="0.25">
      <c r="A41" s="14" t="s">
        <v>193</v>
      </c>
      <c r="B41" s="14" t="s">
        <v>26</v>
      </c>
      <c r="C41" s="15">
        <v>2.4</v>
      </c>
      <c r="D41" s="14">
        <v>1.5</v>
      </c>
      <c r="E41" s="33">
        <f>ROUND(C41*D41,2)</f>
        <v>3.6</v>
      </c>
      <c r="F41" s="16">
        <v>0</v>
      </c>
      <c r="G41" s="33">
        <f>ROUND(E41*F41,2)</f>
        <v>0</v>
      </c>
      <c r="H41" s="33">
        <f>ROUND(E41-G41,2)</f>
        <v>3.6</v>
      </c>
    </row>
    <row r="42" spans="1:8" x14ac:dyDescent="0.25">
      <c r="A42" s="14" t="s">
        <v>192</v>
      </c>
      <c r="B42" s="14" t="s">
        <v>26</v>
      </c>
      <c r="C42" s="15">
        <v>1.75</v>
      </c>
      <c r="D42" s="14">
        <v>0.5</v>
      </c>
      <c r="E42" s="33">
        <f>ROUND(C42*D42,2)</f>
        <v>0.88</v>
      </c>
      <c r="F42" s="16">
        <v>0</v>
      </c>
      <c r="G42" s="33">
        <f>ROUND(E42*F42,2)</f>
        <v>0</v>
      </c>
      <c r="H42" s="33">
        <f>ROUND(E42-G42,2)</f>
        <v>0.88</v>
      </c>
    </row>
    <row r="43" spans="1:8" x14ac:dyDescent="0.25">
      <c r="A43" s="14" t="s">
        <v>195</v>
      </c>
      <c r="B43" s="14" t="s">
        <v>26</v>
      </c>
      <c r="C43" s="15">
        <v>2.86</v>
      </c>
      <c r="D43" s="14">
        <v>4</v>
      </c>
      <c r="E43" s="33">
        <f>ROUND(C43*D43,2)</f>
        <v>11.44</v>
      </c>
      <c r="F43" s="16">
        <v>0</v>
      </c>
      <c r="G43" s="33">
        <f>ROUND(E43*F43,2)</f>
        <v>0</v>
      </c>
      <c r="H43" s="33">
        <f>ROUND(E43-G43,2)</f>
        <v>11.44</v>
      </c>
    </row>
    <row r="44" spans="1:8" x14ac:dyDescent="0.25">
      <c r="A44" s="14" t="s">
        <v>118</v>
      </c>
      <c r="B44" s="14" t="s">
        <v>26</v>
      </c>
      <c r="C44" s="15">
        <v>3.3</v>
      </c>
      <c r="D44" s="14">
        <v>0.1</v>
      </c>
      <c r="E44" s="33">
        <f>ROUND(C44*D44,2)</f>
        <v>0.33</v>
      </c>
      <c r="F44" s="16">
        <v>0</v>
      </c>
      <c r="G44" s="33">
        <f>ROUND(E44*F44,2)</f>
        <v>0</v>
      </c>
      <c r="H44" s="33">
        <f>ROUND(E44-G44,2)</f>
        <v>0.33</v>
      </c>
    </row>
    <row r="45" spans="1:8" x14ac:dyDescent="0.25">
      <c r="A45" s="13" t="s">
        <v>61</v>
      </c>
      <c r="C45" s="33"/>
      <c r="E45" s="33"/>
    </row>
    <row r="46" spans="1:8" x14ac:dyDescent="0.25">
      <c r="A46" s="14" t="s">
        <v>196</v>
      </c>
      <c r="B46" s="14" t="s">
        <v>21</v>
      </c>
      <c r="C46" s="15">
        <v>7.5</v>
      </c>
      <c r="D46" s="14">
        <v>5</v>
      </c>
      <c r="E46" s="33">
        <f>ROUND(C46*D46,2)</f>
        <v>37.5</v>
      </c>
      <c r="F46" s="16">
        <v>0</v>
      </c>
      <c r="G46" s="33">
        <f>ROUND(E46*F46,2)</f>
        <v>0</v>
      </c>
      <c r="H46" s="33">
        <f>ROUND(E46-G46,2)</f>
        <v>37.5</v>
      </c>
    </row>
    <row r="47" spans="1:8" x14ac:dyDescent="0.25">
      <c r="A47" s="13" t="s">
        <v>136</v>
      </c>
      <c r="C47" s="33"/>
      <c r="E47" s="33"/>
    </row>
    <row r="48" spans="1:8" x14ac:dyDescent="0.25">
      <c r="A48" s="14" t="s">
        <v>197</v>
      </c>
      <c r="B48" s="14" t="s">
        <v>129</v>
      </c>
      <c r="C48" s="15">
        <v>0.35</v>
      </c>
      <c r="D48" s="14">
        <f>D7</f>
        <v>160</v>
      </c>
      <c r="E48" s="33">
        <f>ROUND(C48*D48,2)</f>
        <v>56</v>
      </c>
      <c r="F48" s="16">
        <v>0</v>
      </c>
      <c r="G48" s="33">
        <f>ROUND(E48*F48,2)</f>
        <v>0</v>
      </c>
      <c r="H48" s="33">
        <f>ROUND(E48-G48,2)</f>
        <v>56</v>
      </c>
    </row>
    <row r="49" spans="1:8" x14ac:dyDescent="0.25">
      <c r="A49" s="13" t="s">
        <v>198</v>
      </c>
      <c r="C49" s="33"/>
      <c r="E49" s="33"/>
    </row>
    <row r="50" spans="1:8" x14ac:dyDescent="0.25">
      <c r="A50" s="14" t="s">
        <v>199</v>
      </c>
      <c r="B50" s="14" t="s">
        <v>129</v>
      </c>
      <c r="C50" s="15">
        <v>0.4</v>
      </c>
      <c r="D50" s="14">
        <f>D7</f>
        <v>160</v>
      </c>
      <c r="E50" s="33">
        <f>ROUND(C50*D50,2)</f>
        <v>64</v>
      </c>
      <c r="F50" s="16">
        <v>0</v>
      </c>
      <c r="G50" s="33">
        <f>ROUND(E50*F50,2)</f>
        <v>0</v>
      </c>
      <c r="H50" s="33">
        <f>ROUND(E50-G50,2)</f>
        <v>64</v>
      </c>
    </row>
    <row r="51" spans="1:8" x14ac:dyDescent="0.25">
      <c r="A51" s="13" t="s">
        <v>99</v>
      </c>
      <c r="C51" s="33"/>
      <c r="E51" s="33"/>
    </row>
    <row r="52" spans="1:8" x14ac:dyDescent="0.25">
      <c r="A52" s="14" t="s">
        <v>200</v>
      </c>
      <c r="B52" s="14" t="s">
        <v>48</v>
      </c>
      <c r="C52" s="15">
        <v>4.5</v>
      </c>
      <c r="D52" s="14">
        <v>0.5</v>
      </c>
      <c r="E52" s="33">
        <f>ROUND(C52*D52,2)</f>
        <v>2.25</v>
      </c>
      <c r="F52" s="16">
        <v>0</v>
      </c>
      <c r="G52" s="33">
        <f>ROUND(E52*F52,2)</f>
        <v>0</v>
      </c>
      <c r="H52" s="33">
        <f>ROUND(E52-G52,2)</f>
        <v>2.25</v>
      </c>
    </row>
    <row r="53" spans="1:8" x14ac:dyDescent="0.25">
      <c r="A53" s="13" t="s">
        <v>119</v>
      </c>
      <c r="C53" s="33"/>
      <c r="E53" s="33"/>
    </row>
    <row r="54" spans="1:8" x14ac:dyDescent="0.25">
      <c r="A54" s="14" t="s">
        <v>201</v>
      </c>
      <c r="B54" s="14" t="s">
        <v>48</v>
      </c>
      <c r="C54" s="15">
        <v>8</v>
      </c>
      <c r="D54" s="14">
        <v>1</v>
      </c>
      <c r="E54" s="33">
        <f>ROUND(C54*D54,2)</f>
        <v>8</v>
      </c>
      <c r="F54" s="16">
        <v>0</v>
      </c>
      <c r="G54" s="33">
        <f>ROUND(E54*F54,2)</f>
        <v>0</v>
      </c>
      <c r="H54" s="33">
        <f>ROUND(E54-G54,2)</f>
        <v>8</v>
      </c>
    </row>
    <row r="55" spans="1:8" x14ac:dyDescent="0.25">
      <c r="A55" s="13" t="s">
        <v>121</v>
      </c>
      <c r="C55" s="33"/>
      <c r="E55" s="33"/>
    </row>
    <row r="56" spans="1:8" x14ac:dyDescent="0.25">
      <c r="A56" s="14" t="s">
        <v>122</v>
      </c>
      <c r="B56" s="14" t="s">
        <v>48</v>
      </c>
      <c r="C56" s="15">
        <v>10</v>
      </c>
      <c r="D56" s="14">
        <v>0.33300000000000002</v>
      </c>
      <c r="E56" s="33">
        <f>ROUND(C56*D56,2)</f>
        <v>3.33</v>
      </c>
      <c r="F56" s="16">
        <v>0</v>
      </c>
      <c r="G56" s="33">
        <f>ROUND(E56*F56,2)</f>
        <v>0</v>
      </c>
      <c r="H56" s="33">
        <f>ROUND(E56-G56,2)</f>
        <v>3.33</v>
      </c>
    </row>
    <row r="57" spans="1:8" x14ac:dyDescent="0.25">
      <c r="A57" s="13" t="s">
        <v>37</v>
      </c>
      <c r="C57" s="33"/>
      <c r="E57" s="33"/>
    </row>
    <row r="58" spans="1:8" x14ac:dyDescent="0.25">
      <c r="A58" s="14" t="s">
        <v>38</v>
      </c>
      <c r="B58" s="14" t="s">
        <v>39</v>
      </c>
      <c r="C58" s="15">
        <v>14.68</v>
      </c>
      <c r="D58" s="14">
        <v>0.52810000000000001</v>
      </c>
      <c r="E58" s="33">
        <f>ROUND(C58*D58,2)</f>
        <v>7.75</v>
      </c>
      <c r="F58" s="16">
        <v>0</v>
      </c>
      <c r="G58" s="33">
        <f>ROUND(E58*F58,2)</f>
        <v>0</v>
      </c>
      <c r="H58" s="33">
        <f>ROUND(E58-G58,2)</f>
        <v>7.75</v>
      </c>
    </row>
    <row r="59" spans="1:8" x14ac:dyDescent="0.25">
      <c r="A59" s="14" t="s">
        <v>139</v>
      </c>
      <c r="B59" s="14" t="s">
        <v>39</v>
      </c>
      <c r="C59" s="15">
        <v>14.68</v>
      </c>
      <c r="D59" s="14">
        <v>0.17599999999999999</v>
      </c>
      <c r="E59" s="33">
        <f>ROUND(C59*D59,2)</f>
        <v>2.58</v>
      </c>
      <c r="F59" s="16">
        <v>0</v>
      </c>
      <c r="G59" s="33">
        <f>ROUND(E59*F59,2)</f>
        <v>0</v>
      </c>
      <c r="H59" s="33">
        <f>ROUND(E59-G59,2)</f>
        <v>2.58</v>
      </c>
    </row>
    <row r="60" spans="1:8" x14ac:dyDescent="0.25">
      <c r="A60" s="13" t="s">
        <v>40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1.125</v>
      </c>
      <c r="E61" s="33">
        <f>ROUND(C61*D61,2)</f>
        <v>10.19</v>
      </c>
      <c r="F61" s="16">
        <v>0</v>
      </c>
      <c r="G61" s="33">
        <f>ROUND(E61*F61,2)</f>
        <v>0</v>
      </c>
      <c r="H61" s="33">
        <f>ROUND(E61-G61,2)</f>
        <v>10.19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3.7499999999999999E-2</v>
      </c>
      <c r="E62" s="33">
        <f>ROUND(C62*D62,2)</f>
        <v>0.34</v>
      </c>
      <c r="F62" s="16">
        <v>0</v>
      </c>
      <c r="G62" s="33">
        <f>ROUND(E62*F62,2)</f>
        <v>0</v>
      </c>
      <c r="H62" s="33">
        <f>ROUND(E62-G62,2)</f>
        <v>0.34</v>
      </c>
    </row>
    <row r="63" spans="1:8" x14ac:dyDescent="0.25">
      <c r="A63" s="13" t="s">
        <v>43</v>
      </c>
      <c r="C63" s="33"/>
      <c r="E63" s="33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0.25</v>
      </c>
      <c r="E64" s="33">
        <f>ROUND(C64*D64,2)</f>
        <v>2.27</v>
      </c>
      <c r="F64" s="16">
        <v>0</v>
      </c>
      <c r="G64" s="33">
        <f>ROUND(E64*F64,2)</f>
        <v>0</v>
      </c>
      <c r="H64" s="33">
        <f>ROUND(E64-G64,2)</f>
        <v>2.27</v>
      </c>
    </row>
    <row r="65" spans="1:8" x14ac:dyDescent="0.25">
      <c r="A65" s="14" t="s">
        <v>42</v>
      </c>
      <c r="B65" s="14" t="s">
        <v>39</v>
      </c>
      <c r="C65" s="15">
        <v>9.06</v>
      </c>
      <c r="D65" s="14">
        <v>7.8600000000000003E-2</v>
      </c>
      <c r="E65" s="33">
        <f>ROUND(C65*D65,2)</f>
        <v>0.71</v>
      </c>
      <c r="F65" s="16">
        <v>0</v>
      </c>
      <c r="G65" s="33">
        <f>ROUND(E65*F65,2)</f>
        <v>0</v>
      </c>
      <c r="H65" s="33">
        <f>ROUND(E65-G65,2)</f>
        <v>0.71</v>
      </c>
    </row>
    <row r="66" spans="1:8" x14ac:dyDescent="0.25">
      <c r="A66" s="13" t="s">
        <v>100</v>
      </c>
      <c r="C66" s="33"/>
      <c r="E66" s="33"/>
    </row>
    <row r="67" spans="1:8" x14ac:dyDescent="0.25">
      <c r="A67" s="14" t="s">
        <v>41</v>
      </c>
      <c r="B67" s="14" t="s">
        <v>39</v>
      </c>
      <c r="C67" s="15">
        <v>9.06</v>
      </c>
      <c r="D67" s="14">
        <v>0.7</v>
      </c>
      <c r="E67" s="33">
        <f>ROUND(C67*D67,2)</f>
        <v>6.34</v>
      </c>
      <c r="F67" s="16">
        <v>0</v>
      </c>
      <c r="G67" s="33">
        <f>ROUND(E67*F67,2)</f>
        <v>0</v>
      </c>
      <c r="H67" s="33">
        <f>ROUND(E67-G67,2)</f>
        <v>6.34</v>
      </c>
    </row>
    <row r="68" spans="1:8" x14ac:dyDescent="0.25">
      <c r="A68" s="14" t="s">
        <v>44</v>
      </c>
      <c r="B68" s="14" t="s">
        <v>39</v>
      </c>
      <c r="C68" s="15">
        <v>14.7</v>
      </c>
      <c r="D68" s="14">
        <v>0.53900000000000003</v>
      </c>
      <c r="E68" s="33">
        <f>ROUND(C68*D68,2)</f>
        <v>7.92</v>
      </c>
      <c r="F68" s="16">
        <v>0</v>
      </c>
      <c r="G68" s="33">
        <f>ROUND(E68*F68,2)</f>
        <v>0</v>
      </c>
      <c r="H68" s="33">
        <f>ROUND(E68-G68,2)</f>
        <v>7.92</v>
      </c>
    </row>
    <row r="69" spans="1:8" x14ac:dyDescent="0.25">
      <c r="A69" s="13" t="s">
        <v>45</v>
      </c>
      <c r="C69" s="33"/>
      <c r="E69" s="33"/>
    </row>
    <row r="70" spans="1:8" x14ac:dyDescent="0.25">
      <c r="A70" s="14" t="s">
        <v>38</v>
      </c>
      <c r="B70" s="14" t="s">
        <v>19</v>
      </c>
      <c r="C70" s="15">
        <v>1.53</v>
      </c>
      <c r="D70" s="14">
        <v>5.8181000000000003</v>
      </c>
      <c r="E70" s="33">
        <f>ROUND(C70*D70,2)</f>
        <v>8.9</v>
      </c>
      <c r="F70" s="16">
        <v>0</v>
      </c>
      <c r="G70" s="33">
        <f>ROUND(E70*F70,2)</f>
        <v>0</v>
      </c>
      <c r="H70" s="33">
        <f>ROUND(E70-G70,2)</f>
        <v>8.9</v>
      </c>
    </row>
    <row r="71" spans="1:8" x14ac:dyDescent="0.25">
      <c r="A71" s="14" t="s">
        <v>139</v>
      </c>
      <c r="B71" s="14" t="s">
        <v>19</v>
      </c>
      <c r="C71" s="15">
        <v>1.53</v>
      </c>
      <c r="D71" s="14">
        <v>2.9445000000000001</v>
      </c>
      <c r="E71" s="33">
        <f>ROUND(C71*D71,2)</f>
        <v>4.51</v>
      </c>
      <c r="F71" s="16">
        <v>0</v>
      </c>
      <c r="G71" s="33">
        <f>ROUND(E71*F71,2)</f>
        <v>0</v>
      </c>
      <c r="H71" s="33">
        <f>ROUND(E71-G71,2)</f>
        <v>4.51</v>
      </c>
    </row>
    <row r="72" spans="1:8" x14ac:dyDescent="0.25">
      <c r="A72" s="14" t="s">
        <v>202</v>
      </c>
      <c r="B72" s="14" t="s">
        <v>19</v>
      </c>
      <c r="C72" s="15">
        <v>1.53</v>
      </c>
      <c r="D72" s="14">
        <v>18.736499999999999</v>
      </c>
      <c r="E72" s="33">
        <f>ROUND(C72*D72,2)</f>
        <v>28.67</v>
      </c>
      <c r="F72" s="16">
        <v>0</v>
      </c>
      <c r="G72" s="33">
        <f>ROUND(E72*F72,2)</f>
        <v>0</v>
      </c>
      <c r="H72" s="33">
        <f>ROUND(E72-G72,2)</f>
        <v>28.67</v>
      </c>
    </row>
    <row r="73" spans="1:8" x14ac:dyDescent="0.25">
      <c r="A73" s="13" t="s">
        <v>47</v>
      </c>
      <c r="C73" s="33"/>
      <c r="E73" s="33"/>
    </row>
    <row r="74" spans="1:8" x14ac:dyDescent="0.25">
      <c r="A74" s="14" t="s">
        <v>42</v>
      </c>
      <c r="B74" s="14" t="s">
        <v>48</v>
      </c>
      <c r="C74" s="15">
        <v>8.58</v>
      </c>
      <c r="D74" s="14">
        <v>1</v>
      </c>
      <c r="E74" s="33">
        <f>ROUND(C74*D74,2)</f>
        <v>8.58</v>
      </c>
      <c r="F74" s="16">
        <v>0</v>
      </c>
      <c r="G74" s="33">
        <f>ROUND(E74*F74,2)</f>
        <v>0</v>
      </c>
      <c r="H74" s="33">
        <f t="shared" ref="H74:H80" si="3">ROUND(E74-G74,2)</f>
        <v>8.58</v>
      </c>
    </row>
    <row r="75" spans="1:8" x14ac:dyDescent="0.25">
      <c r="A75" s="14" t="s">
        <v>38</v>
      </c>
      <c r="B75" s="14" t="s">
        <v>48</v>
      </c>
      <c r="C75" s="15">
        <v>3.59</v>
      </c>
      <c r="D75" s="14">
        <v>1</v>
      </c>
      <c r="E75" s="33">
        <f>ROUND(C75*D75,2)</f>
        <v>3.59</v>
      </c>
      <c r="F75" s="16">
        <v>0</v>
      </c>
      <c r="G75" s="33">
        <f>ROUND(E75*F75,2)</f>
        <v>0</v>
      </c>
      <c r="H75" s="33">
        <f t="shared" si="3"/>
        <v>3.59</v>
      </c>
    </row>
    <row r="76" spans="1:8" x14ac:dyDescent="0.25">
      <c r="A76" s="14" t="s">
        <v>139</v>
      </c>
      <c r="B76" s="14" t="s">
        <v>48</v>
      </c>
      <c r="C76" s="15">
        <v>7.24</v>
      </c>
      <c r="D76" s="14">
        <v>1</v>
      </c>
      <c r="E76" s="33">
        <f>ROUND(C76*D76,2)</f>
        <v>7.24</v>
      </c>
      <c r="F76" s="16">
        <v>0</v>
      </c>
      <c r="G76" s="33">
        <f>ROUND(E76*F76,2)</f>
        <v>0</v>
      </c>
      <c r="H76" s="33">
        <f t="shared" si="3"/>
        <v>7.24</v>
      </c>
    </row>
    <row r="77" spans="1:8" x14ac:dyDescent="0.25">
      <c r="A77" s="14" t="s">
        <v>202</v>
      </c>
      <c r="B77" s="14" t="s">
        <v>48</v>
      </c>
      <c r="C77" s="15">
        <v>13.96</v>
      </c>
      <c r="D77" s="14">
        <v>1</v>
      </c>
      <c r="E77" s="33">
        <f>ROUND(C77*D77,2)</f>
        <v>13.96</v>
      </c>
      <c r="F77" s="16">
        <v>0</v>
      </c>
      <c r="G77" s="33">
        <f>ROUND(E77*F77,2)</f>
        <v>0</v>
      </c>
      <c r="H77" s="33">
        <f t="shared" si="3"/>
        <v>13.96</v>
      </c>
    </row>
    <row r="78" spans="1:8" x14ac:dyDescent="0.25">
      <c r="A78" s="9" t="s">
        <v>49</v>
      </c>
      <c r="B78" s="9" t="s">
        <v>48</v>
      </c>
      <c r="C78" s="10">
        <v>11.24</v>
      </c>
      <c r="D78" s="9">
        <v>1</v>
      </c>
      <c r="E78" s="29">
        <f>ROUND(C78*D78,2)</f>
        <v>11.24</v>
      </c>
      <c r="F78" s="11">
        <v>0</v>
      </c>
      <c r="G78" s="29">
        <f>ROUND(E78*F78,2)</f>
        <v>0</v>
      </c>
      <c r="H78" s="29">
        <f t="shared" si="3"/>
        <v>11.24</v>
      </c>
    </row>
    <row r="79" spans="1:8" x14ac:dyDescent="0.25">
      <c r="A79" s="7" t="s">
        <v>50</v>
      </c>
      <c r="C79" s="33"/>
      <c r="E79" s="33">
        <f>SUM(E12:E78)</f>
        <v>758.45000000000016</v>
      </c>
      <c r="G79" s="12">
        <f>SUM(G12:G78)</f>
        <v>0</v>
      </c>
      <c r="H79" s="12">
        <f t="shared" si="3"/>
        <v>758.45</v>
      </c>
    </row>
    <row r="80" spans="1:8" x14ac:dyDescent="0.25">
      <c r="A80" s="7" t="s">
        <v>51</v>
      </c>
      <c r="C80" s="33"/>
      <c r="E80" s="33">
        <f>+E8-E79</f>
        <v>57.549999999999841</v>
      </c>
      <c r="G80" s="12">
        <f>+G8-G79</f>
        <v>0</v>
      </c>
      <c r="H80" s="12">
        <f t="shared" si="3"/>
        <v>57.55</v>
      </c>
    </row>
    <row r="81" spans="1:8" x14ac:dyDescent="0.25">
      <c r="A81" t="s">
        <v>12</v>
      </c>
      <c r="C81" s="33"/>
      <c r="E81" s="33"/>
    </row>
    <row r="82" spans="1:8" x14ac:dyDescent="0.25">
      <c r="A82" s="7" t="s">
        <v>52</v>
      </c>
      <c r="C82" s="33"/>
      <c r="E82" s="33"/>
    </row>
    <row r="83" spans="1:8" x14ac:dyDescent="0.25">
      <c r="A83" s="14" t="s">
        <v>42</v>
      </c>
      <c r="B83" s="14" t="s">
        <v>48</v>
      </c>
      <c r="C83" s="15">
        <v>18.29</v>
      </c>
      <c r="D83" s="14">
        <v>1</v>
      </c>
      <c r="E83" s="33">
        <f>ROUND(C83*D83,2)</f>
        <v>18.29</v>
      </c>
      <c r="F83" s="16">
        <v>0</v>
      </c>
      <c r="G83" s="33">
        <f>ROUND(E83*F83,2)</f>
        <v>0</v>
      </c>
      <c r="H83" s="33">
        <f t="shared" ref="H83:H89" si="4">ROUND(E83-G83,2)</f>
        <v>18.29</v>
      </c>
    </row>
    <row r="84" spans="1:8" x14ac:dyDescent="0.25">
      <c r="A84" s="14" t="s">
        <v>38</v>
      </c>
      <c r="B84" s="14" t="s">
        <v>48</v>
      </c>
      <c r="C84" s="15">
        <v>21.98</v>
      </c>
      <c r="D84" s="14">
        <v>1</v>
      </c>
      <c r="E84" s="33">
        <f>ROUND(C84*D84,2)</f>
        <v>21.98</v>
      </c>
      <c r="F84" s="16">
        <v>0</v>
      </c>
      <c r="G84" s="33">
        <f>ROUND(E84*F84,2)</f>
        <v>0</v>
      </c>
      <c r="H84" s="33">
        <f t="shared" si="4"/>
        <v>21.98</v>
      </c>
    </row>
    <row r="85" spans="1:8" x14ac:dyDescent="0.25">
      <c r="A85" s="14" t="s">
        <v>139</v>
      </c>
      <c r="B85" s="14" t="s">
        <v>48</v>
      </c>
      <c r="C85" s="15">
        <v>27.72</v>
      </c>
      <c r="D85" s="14">
        <v>1</v>
      </c>
      <c r="E85" s="33">
        <f>ROUND(C85*D85,2)</f>
        <v>27.72</v>
      </c>
      <c r="F85" s="16">
        <v>0</v>
      </c>
      <c r="G85" s="33">
        <f>ROUND(E85*F85,2)</f>
        <v>0</v>
      </c>
      <c r="H85" s="33">
        <f t="shared" si="4"/>
        <v>27.72</v>
      </c>
    </row>
    <row r="86" spans="1:8" x14ac:dyDescent="0.25">
      <c r="A86" s="9" t="s">
        <v>202</v>
      </c>
      <c r="B86" s="9" t="s">
        <v>48</v>
      </c>
      <c r="C86" s="10">
        <v>64.48</v>
      </c>
      <c r="D86" s="9">
        <v>1</v>
      </c>
      <c r="E86" s="29">
        <f>ROUND(C86*D86,2)</f>
        <v>64.48</v>
      </c>
      <c r="F86" s="11">
        <v>0</v>
      </c>
      <c r="G86" s="29">
        <f>ROUND(E86*F86,2)</f>
        <v>0</v>
      </c>
      <c r="H86" s="29">
        <f t="shared" si="4"/>
        <v>64.48</v>
      </c>
    </row>
    <row r="87" spans="1:8" x14ac:dyDescent="0.25">
      <c r="A87" s="7" t="s">
        <v>53</v>
      </c>
      <c r="C87" s="33"/>
      <c r="E87" s="33">
        <f>SUM(E83:E86)</f>
        <v>132.47</v>
      </c>
      <c r="G87" s="12">
        <f>SUM(G83:G86)</f>
        <v>0</v>
      </c>
      <c r="H87" s="12">
        <f t="shared" si="4"/>
        <v>132.47</v>
      </c>
    </row>
    <row r="88" spans="1:8" x14ac:dyDescent="0.25">
      <c r="A88" s="7" t="s">
        <v>54</v>
      </c>
      <c r="C88" s="33"/>
      <c r="E88" s="33">
        <f>+E79+E87</f>
        <v>890.92000000000019</v>
      </c>
      <c r="G88" s="12">
        <f>+G79+G87</f>
        <v>0</v>
      </c>
      <c r="H88" s="12">
        <f t="shared" si="4"/>
        <v>890.92</v>
      </c>
    </row>
    <row r="89" spans="1:8" x14ac:dyDescent="0.25">
      <c r="A89" s="7" t="s">
        <v>55</v>
      </c>
      <c r="C89" s="33"/>
      <c r="E89" s="33">
        <f>+E8-E88</f>
        <v>-74.920000000000186</v>
      </c>
      <c r="G89" s="12">
        <f>+G8-G88</f>
        <v>0</v>
      </c>
      <c r="H89" s="12">
        <f t="shared" si="4"/>
        <v>-74.92</v>
      </c>
    </row>
    <row r="90" spans="1:8" x14ac:dyDescent="0.25">
      <c r="A90" t="s">
        <v>123</v>
      </c>
      <c r="C90" s="33"/>
      <c r="E90" s="33"/>
    </row>
    <row r="91" spans="1:8" x14ac:dyDescent="0.25">
      <c r="A91" t="s">
        <v>372</v>
      </c>
      <c r="C91" s="33"/>
      <c r="E91" s="33"/>
    </row>
    <row r="92" spans="1:8" x14ac:dyDescent="0.25">
      <c r="C92" s="33"/>
      <c r="E92" s="33"/>
    </row>
    <row r="93" spans="1:8" x14ac:dyDescent="0.25">
      <c r="A93" s="7" t="s">
        <v>124</v>
      </c>
      <c r="C93" s="33"/>
      <c r="E93" s="33"/>
    </row>
    <row r="94" spans="1:8" x14ac:dyDescent="0.25">
      <c r="A94" s="7" t="s">
        <v>125</v>
      </c>
      <c r="C94" s="33"/>
      <c r="E94" s="33"/>
    </row>
    <row r="99" spans="1:5" x14ac:dyDescent="0.25">
      <c r="A99" s="7" t="s">
        <v>50</v>
      </c>
      <c r="E99" s="37">
        <f>VLOOKUP(A99,$A$1:$H$98,5,FALSE)</f>
        <v>758.45000000000016</v>
      </c>
    </row>
    <row r="100" spans="1:5" x14ac:dyDescent="0.25">
      <c r="A100" s="7" t="s">
        <v>333</v>
      </c>
      <c r="E100" s="37">
        <f>VLOOKUP(A100,$A$1:$H$98,5,FALSE)</f>
        <v>132.47</v>
      </c>
    </row>
    <row r="101" spans="1:5" x14ac:dyDescent="0.25">
      <c r="A101" s="7" t="s">
        <v>334</v>
      </c>
      <c r="E101" s="37">
        <f t="shared" ref="E101:E102" si="5">VLOOKUP(A101,$A$1:$H$98,5,FALSE)</f>
        <v>890.92000000000019</v>
      </c>
    </row>
    <row r="102" spans="1:5" x14ac:dyDescent="0.25">
      <c r="A102" s="7" t="s">
        <v>55</v>
      </c>
      <c r="E102" s="37">
        <f t="shared" si="5"/>
        <v>-74.920000000000186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-74.920000000000186</v>
      </c>
      <c r="E105" s="37">
        <f>E102</f>
        <v>-74.920000000000186</v>
      </c>
    </row>
    <row r="106" spans="1:5" x14ac:dyDescent="0.25">
      <c r="A106">
        <f>A107-Calculator!$B$15</f>
        <v>985</v>
      </c>
      <c r="B106">
        <f t="dataTable" ref="B106:B112" dt2D="0" dtr="0" r1="D7"/>
        <v>3513.83</v>
      </c>
      <c r="D106">
        <f>D107-Calculator!$B$27</f>
        <v>45</v>
      </c>
      <c r="E106">
        <f t="dataTable" ref="E106:E112" dt2D="0" dtr="0" r1="D7" ca="1"/>
        <v>-575.17000000000019</v>
      </c>
    </row>
    <row r="107" spans="1:5" x14ac:dyDescent="0.25">
      <c r="A107">
        <f>A108-Calculator!$B$15</f>
        <v>990</v>
      </c>
      <c r="B107">
        <v>3535.58</v>
      </c>
      <c r="D107">
        <f>D108-Calculator!$B$27</f>
        <v>50</v>
      </c>
      <c r="E107">
        <v>-553.42000000000019</v>
      </c>
    </row>
    <row r="108" spans="1:5" x14ac:dyDescent="0.25">
      <c r="A108">
        <f>A109-Calculator!$B$15</f>
        <v>995</v>
      </c>
      <c r="B108">
        <v>3557.33</v>
      </c>
      <c r="D108">
        <f>D109-Calculator!$B$27</f>
        <v>55</v>
      </c>
      <c r="E108">
        <v>-531.67000000000019</v>
      </c>
    </row>
    <row r="109" spans="1:5" x14ac:dyDescent="0.25">
      <c r="A109">
        <f>Calculator!B10</f>
        <v>1000</v>
      </c>
      <c r="B109">
        <v>3579.08</v>
      </c>
      <c r="D109">
        <f>Calculator!B22</f>
        <v>60</v>
      </c>
      <c r="E109">
        <v>-509.92000000000019</v>
      </c>
    </row>
    <row r="110" spans="1:5" x14ac:dyDescent="0.25">
      <c r="A110">
        <f>A109+Calculator!$B$15</f>
        <v>1005</v>
      </c>
      <c r="B110">
        <v>3600.83</v>
      </c>
      <c r="D110">
        <f>D109+Calculator!$B$27</f>
        <v>65</v>
      </c>
      <c r="E110">
        <v>-488.17000000000019</v>
      </c>
    </row>
    <row r="111" spans="1:5" x14ac:dyDescent="0.25">
      <c r="A111">
        <f>A110+Calculator!$B$15</f>
        <v>1010</v>
      </c>
      <c r="B111">
        <v>3622.58</v>
      </c>
      <c r="D111">
        <f>D110+Calculator!$B$27</f>
        <v>70</v>
      </c>
      <c r="E111">
        <v>-466.42000000000019</v>
      </c>
    </row>
    <row r="112" spans="1:5" x14ac:dyDescent="0.25">
      <c r="A112">
        <f>A111+Calculator!$B$15</f>
        <v>1015</v>
      </c>
      <c r="B112">
        <v>3644.33</v>
      </c>
      <c r="D112">
        <f>D111+Calculator!$B$27</f>
        <v>75</v>
      </c>
      <c r="E112">
        <v>-444.67000000000019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725B-D225-4A8E-85A3-A014F2ACD4ED}">
  <dimension ref="A1:H112"/>
  <sheetViews>
    <sheetView workbookViewId="0">
      <selection activeCell="B106" sqref="B106"/>
    </sheetView>
  </sheetViews>
  <sheetFormatPr defaultRowHeight="15" x14ac:dyDescent="0.25"/>
  <cols>
    <col min="1" max="1" width="25.7109375" customWidth="1"/>
    <col min="4" max="4" width="10.7109375" customWidth="1"/>
    <col min="5" max="5" width="12.28515625" customWidth="1"/>
  </cols>
  <sheetData>
    <row r="1" spans="1:8" x14ac:dyDescent="0.25">
      <c r="A1" s="59" t="s">
        <v>166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370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371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56</v>
      </c>
      <c r="B7" s="9" t="s">
        <v>129</v>
      </c>
      <c r="C7" s="52">
        <f>IF(Calculator!B7="Corn",Calculator!B13,IF(Calculator!B19="Corn",Calculator!B25,3.73))</f>
        <v>3.73</v>
      </c>
      <c r="D7" s="9">
        <v>220</v>
      </c>
      <c r="E7" s="29">
        <f>ROUND(C7*D7,2)</f>
        <v>820.6</v>
      </c>
      <c r="F7" s="11">
        <v>0</v>
      </c>
      <c r="G7" s="29">
        <f>ROUND(E7*F7,2)</f>
        <v>0</v>
      </c>
      <c r="H7" s="29">
        <f>ROUND(E7-G7,2)</f>
        <v>820.6</v>
      </c>
    </row>
    <row r="8" spans="1:8" x14ac:dyDescent="0.25">
      <c r="A8" s="7" t="s">
        <v>11</v>
      </c>
      <c r="C8" s="33"/>
      <c r="E8" s="33">
        <f>SUM(E7:E7)</f>
        <v>820.6</v>
      </c>
      <c r="G8" s="12">
        <f>SUM(G7:G7)</f>
        <v>0</v>
      </c>
      <c r="H8" s="12">
        <f>ROUND(E8-G8,2)</f>
        <v>820.6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3">
        <f>ROUND(C12*D12,2)</f>
        <v>7</v>
      </c>
      <c r="F12" s="16">
        <v>0</v>
      </c>
      <c r="G12" s="33">
        <f>ROUND(E12*F12,2)</f>
        <v>0</v>
      </c>
      <c r="H12" s="33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0.2</v>
      </c>
      <c r="E13" s="33">
        <f>ROUND(C13*D13,2)</f>
        <v>1.1000000000000001</v>
      </c>
      <c r="F13" s="16">
        <v>0</v>
      </c>
      <c r="G13" s="33">
        <f>ROUND(E13*F13,2)</f>
        <v>0</v>
      </c>
      <c r="H13" s="33">
        <f>ROUND(E13-G13,2)</f>
        <v>1.1000000000000001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130</v>
      </c>
      <c r="B15" s="14" t="s">
        <v>21</v>
      </c>
      <c r="C15" s="15">
        <v>17.309999999999999</v>
      </c>
      <c r="D15" s="14">
        <v>1.9570000000000001</v>
      </c>
      <c r="E15" s="33">
        <f t="shared" ref="E15:E20" si="0">ROUND(C15*D15,2)</f>
        <v>33.880000000000003</v>
      </c>
      <c r="F15" s="16">
        <v>0</v>
      </c>
      <c r="G15" s="33">
        <f t="shared" ref="G15:G20" si="1">ROUND(E15*F15,2)</f>
        <v>0</v>
      </c>
      <c r="H15" s="33">
        <f t="shared" ref="H15:H20" si="2">ROUND(E15-G15,2)</f>
        <v>33.880000000000003</v>
      </c>
    </row>
    <row r="16" spans="1:8" x14ac:dyDescent="0.25">
      <c r="A16" s="14" t="s">
        <v>22</v>
      </c>
      <c r="B16" s="14" t="s">
        <v>21</v>
      </c>
      <c r="C16" s="15">
        <v>22.11</v>
      </c>
      <c r="D16" s="14">
        <v>1.5</v>
      </c>
      <c r="E16" s="33">
        <f t="shared" si="0"/>
        <v>33.17</v>
      </c>
      <c r="F16" s="16">
        <v>0</v>
      </c>
      <c r="G16" s="33">
        <f t="shared" si="1"/>
        <v>0</v>
      </c>
      <c r="H16" s="33">
        <f t="shared" si="2"/>
        <v>33.17</v>
      </c>
    </row>
    <row r="17" spans="1:8" x14ac:dyDescent="0.25">
      <c r="A17" s="14" t="s">
        <v>156</v>
      </c>
      <c r="B17" s="14" t="s">
        <v>19</v>
      </c>
      <c r="C17" s="15">
        <v>2.8</v>
      </c>
      <c r="D17" s="14">
        <v>4</v>
      </c>
      <c r="E17" s="33">
        <f t="shared" si="0"/>
        <v>11.2</v>
      </c>
      <c r="F17" s="16">
        <v>0</v>
      </c>
      <c r="G17" s="33">
        <f t="shared" si="1"/>
        <v>0</v>
      </c>
      <c r="H17" s="33">
        <f t="shared" si="2"/>
        <v>11.2</v>
      </c>
    </row>
    <row r="18" spans="1:8" x14ac:dyDescent="0.25">
      <c r="A18" s="14" t="s">
        <v>157</v>
      </c>
      <c r="B18" s="14" t="s">
        <v>26</v>
      </c>
      <c r="C18" s="15">
        <v>2.99</v>
      </c>
      <c r="D18" s="14">
        <v>2</v>
      </c>
      <c r="E18" s="33">
        <f t="shared" si="0"/>
        <v>5.98</v>
      </c>
      <c r="F18" s="16">
        <v>0</v>
      </c>
      <c r="G18" s="33">
        <f t="shared" si="1"/>
        <v>0</v>
      </c>
      <c r="H18" s="33">
        <f t="shared" si="2"/>
        <v>5.98</v>
      </c>
    </row>
    <row r="19" spans="1:8" x14ac:dyDescent="0.25">
      <c r="A19" s="14" t="s">
        <v>131</v>
      </c>
      <c r="B19" s="14" t="s">
        <v>19</v>
      </c>
      <c r="C19" s="15">
        <v>1.61</v>
      </c>
      <c r="D19" s="14">
        <v>32.171199999999999</v>
      </c>
      <c r="E19" s="33">
        <f t="shared" si="0"/>
        <v>51.8</v>
      </c>
      <c r="F19" s="16">
        <v>0</v>
      </c>
      <c r="G19" s="33">
        <f t="shared" si="1"/>
        <v>0</v>
      </c>
      <c r="H19" s="33">
        <f t="shared" si="2"/>
        <v>51.8</v>
      </c>
    </row>
    <row r="20" spans="1:8" x14ac:dyDescent="0.25">
      <c r="A20" s="14" t="s">
        <v>103</v>
      </c>
      <c r="B20" s="14" t="s">
        <v>19</v>
      </c>
      <c r="C20" s="15">
        <v>1.34</v>
      </c>
      <c r="D20" s="14">
        <v>39.557000000000002</v>
      </c>
      <c r="E20" s="33">
        <f t="shared" si="0"/>
        <v>53.01</v>
      </c>
      <c r="F20" s="16">
        <v>0</v>
      </c>
      <c r="G20" s="33">
        <f t="shared" si="1"/>
        <v>0</v>
      </c>
      <c r="H20" s="33">
        <f t="shared" si="2"/>
        <v>53.01</v>
      </c>
    </row>
    <row r="21" spans="1:8" x14ac:dyDescent="0.25">
      <c r="A21" s="13" t="s">
        <v>24</v>
      </c>
      <c r="C21" s="33"/>
      <c r="E21" s="33"/>
    </row>
    <row r="22" spans="1:8" x14ac:dyDescent="0.25">
      <c r="A22" s="14" t="s">
        <v>25</v>
      </c>
      <c r="B22" s="14" t="s">
        <v>18</v>
      </c>
      <c r="C22" s="15">
        <v>0.13</v>
      </c>
      <c r="D22" s="14">
        <v>32</v>
      </c>
      <c r="E22" s="33">
        <f>ROUND(C22*D22,2)</f>
        <v>4.16</v>
      </c>
      <c r="F22" s="16">
        <v>0</v>
      </c>
      <c r="G22" s="33">
        <f>ROUND(E22*F22,2)</f>
        <v>0</v>
      </c>
      <c r="H22" s="33">
        <f>ROUND(E22-G22,2)</f>
        <v>4.16</v>
      </c>
    </row>
    <row r="23" spans="1:8" x14ac:dyDescent="0.25">
      <c r="A23" s="14" t="s">
        <v>59</v>
      </c>
      <c r="B23" s="14" t="s">
        <v>26</v>
      </c>
      <c r="C23" s="15">
        <v>10.73</v>
      </c>
      <c r="D23" s="14">
        <v>0.5</v>
      </c>
      <c r="E23" s="33">
        <f>ROUND(C23*D23,2)</f>
        <v>5.37</v>
      </c>
      <c r="F23" s="16">
        <v>0</v>
      </c>
      <c r="G23" s="33">
        <f>ROUND(E23*F23,2)</f>
        <v>0</v>
      </c>
      <c r="H23" s="33">
        <f>ROUND(E23-G23,2)</f>
        <v>5.37</v>
      </c>
    </row>
    <row r="24" spans="1:8" x14ac:dyDescent="0.25">
      <c r="A24" s="14" t="s">
        <v>104</v>
      </c>
      <c r="B24" s="14" t="s">
        <v>26</v>
      </c>
      <c r="C24" s="15">
        <v>12.74</v>
      </c>
      <c r="D24" s="14">
        <v>1</v>
      </c>
      <c r="E24" s="33">
        <f>ROUND(C24*D24,2)</f>
        <v>12.74</v>
      </c>
      <c r="F24" s="16">
        <v>0</v>
      </c>
      <c r="G24" s="33">
        <f>ROUND(E24*F24,2)</f>
        <v>0</v>
      </c>
      <c r="H24" s="33">
        <f>ROUND(E24-G24,2)</f>
        <v>12.74</v>
      </c>
    </row>
    <row r="25" spans="1:8" x14ac:dyDescent="0.25">
      <c r="A25" s="14" t="s">
        <v>132</v>
      </c>
      <c r="B25" s="14" t="s">
        <v>26</v>
      </c>
      <c r="C25" s="15">
        <v>1.91</v>
      </c>
      <c r="D25" s="14">
        <v>4</v>
      </c>
      <c r="E25" s="33">
        <f>ROUND(C25*D25,2)</f>
        <v>7.64</v>
      </c>
      <c r="F25" s="16">
        <v>0</v>
      </c>
      <c r="G25" s="33">
        <f>ROUND(E25*F25,2)</f>
        <v>0</v>
      </c>
      <c r="H25" s="33">
        <f>ROUND(E25-G25,2)</f>
        <v>7.64</v>
      </c>
    </row>
    <row r="26" spans="1:8" x14ac:dyDescent="0.25">
      <c r="A26" s="14" t="s">
        <v>133</v>
      </c>
      <c r="B26" s="14" t="s">
        <v>26</v>
      </c>
      <c r="C26" s="15">
        <v>7.13</v>
      </c>
      <c r="D26" s="14">
        <v>3.6</v>
      </c>
      <c r="E26" s="33">
        <f>ROUND(C26*D26,2)</f>
        <v>25.67</v>
      </c>
      <c r="F26" s="16">
        <v>0</v>
      </c>
      <c r="G26" s="33">
        <f>ROUND(E26*F26,2)</f>
        <v>0</v>
      </c>
      <c r="H26" s="33">
        <f>ROUND(E26-G26,2)</f>
        <v>25.67</v>
      </c>
    </row>
    <row r="27" spans="1:8" x14ac:dyDescent="0.25">
      <c r="A27" s="13" t="s">
        <v>27</v>
      </c>
      <c r="C27" s="33"/>
      <c r="E27" s="33"/>
    </row>
    <row r="28" spans="1:8" x14ac:dyDescent="0.25">
      <c r="A28" s="14" t="s">
        <v>112</v>
      </c>
      <c r="B28" s="14" t="s">
        <v>18</v>
      </c>
      <c r="C28" s="15">
        <v>0.94</v>
      </c>
      <c r="D28" s="14">
        <v>1.28</v>
      </c>
      <c r="E28" s="33">
        <f>ROUND(C28*D28,2)</f>
        <v>1.2</v>
      </c>
      <c r="F28" s="16">
        <v>0</v>
      </c>
      <c r="G28" s="33">
        <f>ROUND(E28*F28,2)</f>
        <v>0</v>
      </c>
      <c r="H28" s="33">
        <f>ROUND(E28-G28,2)</f>
        <v>1.2</v>
      </c>
    </row>
    <row r="29" spans="1:8" x14ac:dyDescent="0.25">
      <c r="A29" s="13" t="s">
        <v>30</v>
      </c>
      <c r="C29" s="33"/>
      <c r="E29" s="33"/>
    </row>
    <row r="30" spans="1:8" x14ac:dyDescent="0.25">
      <c r="A30" s="14" t="s">
        <v>31</v>
      </c>
      <c r="B30" s="14" t="s">
        <v>32</v>
      </c>
      <c r="C30" s="15">
        <v>0.24</v>
      </c>
      <c r="D30" s="14">
        <v>33</v>
      </c>
      <c r="E30" s="33">
        <f>ROUND(C30*D30,2)</f>
        <v>7.92</v>
      </c>
      <c r="F30" s="16">
        <v>0</v>
      </c>
      <c r="G30" s="33">
        <f>ROUND(E30*F30,2)</f>
        <v>0</v>
      </c>
      <c r="H30" s="33">
        <f>ROUND(E30-G30,2)</f>
        <v>7.92</v>
      </c>
    </row>
    <row r="31" spans="1:8" x14ac:dyDescent="0.25">
      <c r="A31" s="13" t="s">
        <v>33</v>
      </c>
      <c r="C31" s="33"/>
      <c r="E31" s="33"/>
    </row>
    <row r="32" spans="1:8" x14ac:dyDescent="0.25">
      <c r="A32" s="14" t="s">
        <v>158</v>
      </c>
      <c r="B32" s="14" t="s">
        <v>60</v>
      </c>
      <c r="C32" s="15">
        <v>3.99</v>
      </c>
      <c r="D32" s="14">
        <v>34</v>
      </c>
      <c r="E32" s="33">
        <f>ROUND(C32*D32,2)</f>
        <v>135.66</v>
      </c>
      <c r="F32" s="16">
        <v>0</v>
      </c>
      <c r="G32" s="33">
        <f>ROUND(E32*F32,2)</f>
        <v>0</v>
      </c>
      <c r="H32" s="33">
        <f>ROUND(E32-G32,2)</f>
        <v>135.66</v>
      </c>
    </row>
    <row r="33" spans="1:8" x14ac:dyDescent="0.25">
      <c r="A33" s="13" t="s">
        <v>61</v>
      </c>
      <c r="C33" s="33"/>
      <c r="E33" s="33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3">
        <f>ROUND(C34*D34,2)</f>
        <v>7.5</v>
      </c>
      <c r="F34" s="16">
        <v>0</v>
      </c>
      <c r="G34" s="33">
        <f>ROUND(E34*F34,2)</f>
        <v>0</v>
      </c>
      <c r="H34" s="33">
        <f>ROUND(E34-G34,2)</f>
        <v>7.5</v>
      </c>
    </row>
    <row r="35" spans="1:8" x14ac:dyDescent="0.25">
      <c r="A35" s="13" t="s">
        <v>136</v>
      </c>
      <c r="C35" s="33"/>
      <c r="E35" s="33"/>
    </row>
    <row r="36" spans="1:8" x14ac:dyDescent="0.25">
      <c r="A36" s="14" t="s">
        <v>137</v>
      </c>
      <c r="B36" s="14" t="s">
        <v>129</v>
      </c>
      <c r="C36" s="15">
        <v>0.23</v>
      </c>
      <c r="D36" s="14">
        <f>D7</f>
        <v>220</v>
      </c>
      <c r="E36" s="33">
        <f>ROUND(C36*D36,2)</f>
        <v>50.6</v>
      </c>
      <c r="F36" s="16">
        <v>0</v>
      </c>
      <c r="G36" s="33">
        <f>ROUND(E36*F36,2)</f>
        <v>0</v>
      </c>
      <c r="H36" s="33">
        <f>ROUND(E36-G36,2)</f>
        <v>50.6</v>
      </c>
    </row>
    <row r="37" spans="1:8" x14ac:dyDescent="0.25">
      <c r="A37" s="13" t="s">
        <v>34</v>
      </c>
      <c r="C37" s="33"/>
      <c r="E37" s="33"/>
    </row>
    <row r="38" spans="1:8" x14ac:dyDescent="0.25">
      <c r="A38" s="14" t="s">
        <v>35</v>
      </c>
      <c r="B38" s="14" t="s">
        <v>36</v>
      </c>
      <c r="C38" s="15">
        <v>47.45</v>
      </c>
      <c r="D38" s="14">
        <v>0.66600000000000004</v>
      </c>
      <c r="E38" s="33">
        <f>ROUND(C38*D38,2)</f>
        <v>31.6</v>
      </c>
      <c r="F38" s="16">
        <v>0</v>
      </c>
      <c r="G38" s="33">
        <f>ROUND(E38*F38,2)</f>
        <v>0</v>
      </c>
      <c r="H38" s="33">
        <f>ROUND(E38-G38,2)</f>
        <v>31.6</v>
      </c>
    </row>
    <row r="39" spans="1:8" x14ac:dyDescent="0.25">
      <c r="A39" s="13" t="s">
        <v>119</v>
      </c>
      <c r="C39" s="33"/>
      <c r="E39" s="33"/>
    </row>
    <row r="40" spans="1:8" x14ac:dyDescent="0.25">
      <c r="A40" s="14" t="s">
        <v>138</v>
      </c>
      <c r="B40" s="14" t="s">
        <v>48</v>
      </c>
      <c r="C40" s="15">
        <v>6</v>
      </c>
      <c r="D40" s="14">
        <v>1</v>
      </c>
      <c r="E40" s="33">
        <f>ROUND(C40*D40,2)</f>
        <v>6</v>
      </c>
      <c r="F40" s="16">
        <v>0</v>
      </c>
      <c r="G40" s="33">
        <f>ROUND(E40*F40,2)</f>
        <v>0</v>
      </c>
      <c r="H40" s="33">
        <f>ROUND(E40-G40,2)</f>
        <v>6</v>
      </c>
    </row>
    <row r="41" spans="1:8" x14ac:dyDescent="0.25">
      <c r="A41" s="13" t="s">
        <v>121</v>
      </c>
      <c r="C41" s="33"/>
      <c r="E41" s="33"/>
    </row>
    <row r="42" spans="1:8" x14ac:dyDescent="0.25">
      <c r="A42" s="14" t="s">
        <v>122</v>
      </c>
      <c r="B42" s="14" t="s">
        <v>48</v>
      </c>
      <c r="C42" s="15">
        <v>10</v>
      </c>
      <c r="D42" s="14">
        <v>0.33300000000000002</v>
      </c>
      <c r="E42" s="33">
        <f>ROUND(C42*D42,2)</f>
        <v>3.33</v>
      </c>
      <c r="F42" s="16">
        <v>0</v>
      </c>
      <c r="G42" s="33">
        <f>ROUND(E42*F42,2)</f>
        <v>0</v>
      </c>
      <c r="H42" s="33">
        <f>ROUND(E42-G42,2)</f>
        <v>3.33</v>
      </c>
    </row>
    <row r="43" spans="1:8" x14ac:dyDescent="0.25">
      <c r="A43" s="13" t="s">
        <v>37</v>
      </c>
      <c r="C43" s="33"/>
      <c r="E43" s="33"/>
    </row>
    <row r="44" spans="1:8" x14ac:dyDescent="0.25">
      <c r="A44" s="14" t="s">
        <v>38</v>
      </c>
      <c r="B44" s="14" t="s">
        <v>39</v>
      </c>
      <c r="C44" s="15">
        <v>14.68</v>
      </c>
      <c r="D44" s="14">
        <v>0.42430000000000001</v>
      </c>
      <c r="E44" s="33">
        <f>ROUND(C44*D44,2)</f>
        <v>6.23</v>
      </c>
      <c r="F44" s="16">
        <v>0</v>
      </c>
      <c r="G44" s="33">
        <f>ROUND(E44*F44,2)</f>
        <v>0</v>
      </c>
      <c r="H44" s="33">
        <f>ROUND(E44-G44,2)</f>
        <v>6.23</v>
      </c>
    </row>
    <row r="45" spans="1:8" x14ac:dyDescent="0.25">
      <c r="A45" s="14" t="s">
        <v>139</v>
      </c>
      <c r="B45" s="14" t="s">
        <v>39</v>
      </c>
      <c r="C45" s="15">
        <v>14.68</v>
      </c>
      <c r="D45" s="14">
        <v>0.10100000000000001</v>
      </c>
      <c r="E45" s="33">
        <f>ROUND(C45*D45,2)</f>
        <v>1.48</v>
      </c>
      <c r="F45" s="16">
        <v>0</v>
      </c>
      <c r="G45" s="33">
        <f>ROUND(E45*F45,2)</f>
        <v>0</v>
      </c>
      <c r="H45" s="33">
        <f>ROUND(E45-G45,2)</f>
        <v>1.48</v>
      </c>
    </row>
    <row r="46" spans="1:8" x14ac:dyDescent="0.25">
      <c r="A46" s="13" t="s">
        <v>40</v>
      </c>
      <c r="C46" s="33"/>
      <c r="E46" s="33"/>
    </row>
    <row r="47" spans="1:8" x14ac:dyDescent="0.25">
      <c r="A47" s="14" t="s">
        <v>41</v>
      </c>
      <c r="B47" s="14" t="s">
        <v>39</v>
      </c>
      <c r="C47" s="15">
        <v>9.06</v>
      </c>
      <c r="D47" s="14">
        <v>0.32500000000000001</v>
      </c>
      <c r="E47" s="33">
        <f>ROUND(C47*D47,2)</f>
        <v>2.94</v>
      </c>
      <c r="F47" s="16">
        <v>0</v>
      </c>
      <c r="G47" s="33">
        <f>ROUND(E47*F47,2)</f>
        <v>0</v>
      </c>
      <c r="H47" s="33">
        <f>ROUND(E47-G47,2)</f>
        <v>2.94</v>
      </c>
    </row>
    <row r="48" spans="1:8" x14ac:dyDescent="0.25">
      <c r="A48" s="14" t="s">
        <v>42</v>
      </c>
      <c r="B48" s="14" t="s">
        <v>39</v>
      </c>
      <c r="C48" s="15">
        <v>9.06</v>
      </c>
      <c r="D48" s="14">
        <v>6.25E-2</v>
      </c>
      <c r="E48" s="33">
        <f>ROUND(C48*D48,2)</f>
        <v>0.56999999999999995</v>
      </c>
      <c r="F48" s="16">
        <v>0</v>
      </c>
      <c r="G48" s="33">
        <f>ROUND(E48*F48,2)</f>
        <v>0</v>
      </c>
      <c r="H48" s="33">
        <f>ROUND(E48-G48,2)</f>
        <v>0.56999999999999995</v>
      </c>
    </row>
    <row r="49" spans="1:8" x14ac:dyDescent="0.25">
      <c r="A49" s="13" t="s">
        <v>43</v>
      </c>
      <c r="C49" s="33"/>
      <c r="E49" s="33"/>
    </row>
    <row r="50" spans="1:8" x14ac:dyDescent="0.25">
      <c r="A50" s="14" t="s">
        <v>42</v>
      </c>
      <c r="B50" s="14" t="s">
        <v>39</v>
      </c>
      <c r="C50" s="15">
        <v>9.06</v>
      </c>
      <c r="D50" s="14">
        <v>0.13550000000000001</v>
      </c>
      <c r="E50" s="33">
        <f>ROUND(C50*D50,2)</f>
        <v>1.23</v>
      </c>
      <c r="F50" s="16">
        <v>0</v>
      </c>
      <c r="G50" s="33">
        <f>ROUND(E50*F50,2)</f>
        <v>0</v>
      </c>
      <c r="H50" s="33">
        <f>ROUND(E50-G50,2)</f>
        <v>1.23</v>
      </c>
    </row>
    <row r="51" spans="1:8" x14ac:dyDescent="0.25">
      <c r="A51" s="14" t="s">
        <v>44</v>
      </c>
      <c r="B51" s="14" t="s">
        <v>39</v>
      </c>
      <c r="C51" s="15">
        <v>14.68</v>
      </c>
      <c r="D51" s="14">
        <v>0.40200000000000002</v>
      </c>
      <c r="E51" s="33">
        <f>ROUND(C51*D51,2)</f>
        <v>5.9</v>
      </c>
      <c r="F51" s="16">
        <v>0</v>
      </c>
      <c r="G51" s="33">
        <f>ROUND(E51*F51,2)</f>
        <v>0</v>
      </c>
      <c r="H51" s="33">
        <f>ROUND(E51-G51,2)</f>
        <v>5.9</v>
      </c>
    </row>
    <row r="52" spans="1:8" x14ac:dyDescent="0.25">
      <c r="A52" s="13" t="s">
        <v>45</v>
      </c>
      <c r="C52" s="33"/>
      <c r="E52" s="33"/>
    </row>
    <row r="53" spans="1:8" x14ac:dyDescent="0.25">
      <c r="A53" s="14" t="s">
        <v>38</v>
      </c>
      <c r="B53" s="14" t="s">
        <v>19</v>
      </c>
      <c r="C53" s="15">
        <v>1.53</v>
      </c>
      <c r="D53" s="14">
        <v>4.7302999999999997</v>
      </c>
      <c r="E53" s="33">
        <f>ROUND(C53*D53,2)</f>
        <v>7.24</v>
      </c>
      <c r="F53" s="16">
        <v>0</v>
      </c>
      <c r="G53" s="33">
        <f>ROUND(E53*F53,2)</f>
        <v>0</v>
      </c>
      <c r="H53" s="33">
        <f>ROUND(E53-G53,2)</f>
        <v>7.24</v>
      </c>
    </row>
    <row r="54" spans="1:8" x14ac:dyDescent="0.25">
      <c r="A54" s="14" t="s">
        <v>139</v>
      </c>
      <c r="B54" s="14" t="s">
        <v>19</v>
      </c>
      <c r="C54" s="15">
        <v>1.53</v>
      </c>
      <c r="D54" s="14">
        <v>1.6891</v>
      </c>
      <c r="E54" s="33">
        <f>ROUND(C54*D54,2)</f>
        <v>2.58</v>
      </c>
      <c r="F54" s="16">
        <v>0</v>
      </c>
      <c r="G54" s="33">
        <f>ROUND(E54*F54,2)</f>
        <v>0</v>
      </c>
      <c r="H54" s="33">
        <f>ROUND(E54-G54,2)</f>
        <v>2.58</v>
      </c>
    </row>
    <row r="55" spans="1:8" x14ac:dyDescent="0.25">
      <c r="A55" s="14" t="s">
        <v>46</v>
      </c>
      <c r="B55" s="14" t="s">
        <v>19</v>
      </c>
      <c r="C55" s="15">
        <v>1.53</v>
      </c>
      <c r="D55" s="14">
        <v>10.590199999999999</v>
      </c>
      <c r="E55" s="33">
        <f>ROUND(C55*D55,2)</f>
        <v>16.2</v>
      </c>
      <c r="F55" s="16">
        <v>0</v>
      </c>
      <c r="G55" s="33">
        <f>ROUND(E55*F55,2)</f>
        <v>0</v>
      </c>
      <c r="H55" s="33">
        <f>ROUND(E55-G55,2)</f>
        <v>16.2</v>
      </c>
    </row>
    <row r="56" spans="1:8" x14ac:dyDescent="0.25">
      <c r="A56" s="13" t="s">
        <v>47</v>
      </c>
      <c r="C56" s="33"/>
      <c r="E56" s="33"/>
    </row>
    <row r="57" spans="1:8" x14ac:dyDescent="0.25">
      <c r="A57" s="14" t="s">
        <v>42</v>
      </c>
      <c r="B57" s="14" t="s">
        <v>48</v>
      </c>
      <c r="C57" s="15">
        <v>8.36</v>
      </c>
      <c r="D57" s="14">
        <v>1</v>
      </c>
      <c r="E57" s="33">
        <f>ROUND(C57*D57,2)</f>
        <v>8.36</v>
      </c>
      <c r="F57" s="16">
        <v>0</v>
      </c>
      <c r="G57" s="33">
        <f>ROUND(E57*F57,2)</f>
        <v>0</v>
      </c>
      <c r="H57" s="33">
        <f t="shared" ref="H57:H63" si="3">ROUND(E57-G57,2)</f>
        <v>8.36</v>
      </c>
    </row>
    <row r="58" spans="1:8" x14ac:dyDescent="0.25">
      <c r="A58" s="14" t="s">
        <v>38</v>
      </c>
      <c r="B58" s="14" t="s">
        <v>48</v>
      </c>
      <c r="C58" s="15">
        <v>2.96</v>
      </c>
      <c r="D58" s="14">
        <v>1</v>
      </c>
      <c r="E58" s="33">
        <f>ROUND(C58*D58,2)</f>
        <v>2.96</v>
      </c>
      <c r="F58" s="16">
        <v>0</v>
      </c>
      <c r="G58" s="33">
        <f>ROUND(E58*F58,2)</f>
        <v>0</v>
      </c>
      <c r="H58" s="33">
        <f t="shared" si="3"/>
        <v>2.96</v>
      </c>
    </row>
    <row r="59" spans="1:8" x14ac:dyDescent="0.25">
      <c r="A59" s="14" t="s">
        <v>139</v>
      </c>
      <c r="B59" s="14" t="s">
        <v>48</v>
      </c>
      <c r="C59" s="15">
        <v>4.1500000000000004</v>
      </c>
      <c r="D59" s="14">
        <v>1</v>
      </c>
      <c r="E59" s="33">
        <f>ROUND(C59*D59,2)</f>
        <v>4.1500000000000004</v>
      </c>
      <c r="F59" s="16">
        <v>0</v>
      </c>
      <c r="G59" s="33">
        <f>ROUND(E59*F59,2)</f>
        <v>0</v>
      </c>
      <c r="H59" s="33">
        <f t="shared" si="3"/>
        <v>4.1500000000000004</v>
      </c>
    </row>
    <row r="60" spans="1:8" x14ac:dyDescent="0.25">
      <c r="A60" s="14" t="s">
        <v>46</v>
      </c>
      <c r="B60" s="14" t="s">
        <v>48</v>
      </c>
      <c r="C60" s="15">
        <v>7.16</v>
      </c>
      <c r="D60" s="14">
        <v>1</v>
      </c>
      <c r="E60" s="33">
        <f>ROUND(C60*D60,2)</f>
        <v>7.16</v>
      </c>
      <c r="F60" s="16">
        <v>0</v>
      </c>
      <c r="G60" s="33">
        <f>ROUND(E60*F60,2)</f>
        <v>0</v>
      </c>
      <c r="H60" s="33">
        <f t="shared" si="3"/>
        <v>7.16</v>
      </c>
    </row>
    <row r="61" spans="1:8" x14ac:dyDescent="0.25">
      <c r="A61" s="9" t="s">
        <v>49</v>
      </c>
      <c r="B61" s="9" t="s">
        <v>48</v>
      </c>
      <c r="C61" s="10">
        <v>12.55</v>
      </c>
      <c r="D61" s="9">
        <v>1</v>
      </c>
      <c r="E61" s="29">
        <f>ROUND(C61*D61,2)</f>
        <v>12.55</v>
      </c>
      <c r="F61" s="11">
        <v>0</v>
      </c>
      <c r="G61" s="29">
        <f>ROUND(E61*F61,2)</f>
        <v>0</v>
      </c>
      <c r="H61" s="29">
        <f t="shared" si="3"/>
        <v>12.55</v>
      </c>
    </row>
    <row r="62" spans="1:8" x14ac:dyDescent="0.25">
      <c r="A62" s="7" t="s">
        <v>50</v>
      </c>
      <c r="C62" s="33"/>
      <c r="E62" s="33">
        <f>SUM(E12:E61)</f>
        <v>576.08000000000015</v>
      </c>
      <c r="G62" s="12">
        <f>SUM(G12:G61)</f>
        <v>0</v>
      </c>
      <c r="H62" s="12">
        <f t="shared" si="3"/>
        <v>576.08000000000004</v>
      </c>
    </row>
    <row r="63" spans="1:8" x14ac:dyDescent="0.25">
      <c r="A63" s="7" t="s">
        <v>51</v>
      </c>
      <c r="C63" s="33"/>
      <c r="E63" s="33">
        <f>+E8-E62</f>
        <v>244.51999999999987</v>
      </c>
      <c r="G63" s="12">
        <f>+G8-G62</f>
        <v>0</v>
      </c>
      <c r="H63" s="12">
        <f t="shared" si="3"/>
        <v>244.52</v>
      </c>
    </row>
    <row r="64" spans="1:8" x14ac:dyDescent="0.25">
      <c r="A64" t="s">
        <v>12</v>
      </c>
      <c r="C64" s="33"/>
      <c r="E64" s="33"/>
    </row>
    <row r="65" spans="1:8" x14ac:dyDescent="0.25">
      <c r="A65" s="7" t="s">
        <v>52</v>
      </c>
      <c r="C65" s="33"/>
      <c r="E65" s="33"/>
    </row>
    <row r="66" spans="1:8" x14ac:dyDescent="0.25">
      <c r="A66" s="14" t="s">
        <v>42</v>
      </c>
      <c r="B66" s="14" t="s">
        <v>48</v>
      </c>
      <c r="C66" s="15">
        <v>12.52</v>
      </c>
      <c r="D66" s="14">
        <v>1</v>
      </c>
      <c r="E66" s="33">
        <f>ROUND(C66*D66,2)</f>
        <v>12.52</v>
      </c>
      <c r="F66" s="16">
        <v>0</v>
      </c>
      <c r="G66" s="33">
        <f>ROUND(E66*F66,2)</f>
        <v>0</v>
      </c>
      <c r="H66" s="33">
        <f t="shared" ref="H66:H72" si="4">ROUND(E66-G66,2)</f>
        <v>12.52</v>
      </c>
    </row>
    <row r="67" spans="1:8" x14ac:dyDescent="0.25">
      <c r="A67" s="14" t="s">
        <v>38</v>
      </c>
      <c r="B67" s="14" t="s">
        <v>48</v>
      </c>
      <c r="C67" s="15">
        <v>17.97</v>
      </c>
      <c r="D67" s="14">
        <v>1</v>
      </c>
      <c r="E67" s="33">
        <f>ROUND(C67*D67,2)</f>
        <v>17.97</v>
      </c>
      <c r="F67" s="16">
        <v>0</v>
      </c>
      <c r="G67" s="33">
        <f>ROUND(E67*F67,2)</f>
        <v>0</v>
      </c>
      <c r="H67" s="33">
        <f t="shared" si="4"/>
        <v>17.97</v>
      </c>
    </row>
    <row r="68" spans="1:8" x14ac:dyDescent="0.25">
      <c r="A68" s="14" t="s">
        <v>139</v>
      </c>
      <c r="B68" s="14" t="s">
        <v>48</v>
      </c>
      <c r="C68" s="15">
        <v>15.9</v>
      </c>
      <c r="D68" s="14">
        <v>1</v>
      </c>
      <c r="E68" s="33">
        <f>ROUND(C68*D68,2)</f>
        <v>15.9</v>
      </c>
      <c r="F68" s="16">
        <v>0</v>
      </c>
      <c r="G68" s="33">
        <f>ROUND(E68*F68,2)</f>
        <v>0</v>
      </c>
      <c r="H68" s="33">
        <f t="shared" si="4"/>
        <v>15.9</v>
      </c>
    </row>
    <row r="69" spans="1:8" x14ac:dyDescent="0.25">
      <c r="A69" s="9" t="s">
        <v>46</v>
      </c>
      <c r="B69" s="9" t="s">
        <v>48</v>
      </c>
      <c r="C69" s="10">
        <v>51.84</v>
      </c>
      <c r="D69" s="9">
        <v>1</v>
      </c>
      <c r="E69" s="29">
        <f>ROUND(C69*D69,2)</f>
        <v>51.84</v>
      </c>
      <c r="F69" s="11">
        <v>0</v>
      </c>
      <c r="G69" s="29">
        <f>ROUND(E69*F69,2)</f>
        <v>0</v>
      </c>
      <c r="H69" s="29">
        <f t="shared" si="4"/>
        <v>51.84</v>
      </c>
    </row>
    <row r="70" spans="1:8" x14ac:dyDescent="0.25">
      <c r="A70" s="7" t="s">
        <v>53</v>
      </c>
      <c r="C70" s="33"/>
      <c r="E70" s="33">
        <f>SUM(E66:E69)</f>
        <v>98.23</v>
      </c>
      <c r="G70" s="12">
        <f>SUM(G66:G69)</f>
        <v>0</v>
      </c>
      <c r="H70" s="12">
        <f t="shared" si="4"/>
        <v>98.23</v>
      </c>
    </row>
    <row r="71" spans="1:8" x14ac:dyDescent="0.25">
      <c r="A71" s="7" t="s">
        <v>54</v>
      </c>
      <c r="C71" s="33"/>
      <c r="E71" s="33">
        <f>+E62+E70</f>
        <v>674.31000000000017</v>
      </c>
      <c r="G71" s="12">
        <f>+G62+G70</f>
        <v>0</v>
      </c>
      <c r="H71" s="12">
        <f t="shared" si="4"/>
        <v>674.31</v>
      </c>
    </row>
    <row r="72" spans="1:8" x14ac:dyDescent="0.25">
      <c r="A72" s="7" t="s">
        <v>55</v>
      </c>
      <c r="C72" s="33"/>
      <c r="E72" s="33">
        <f>+E8-E71</f>
        <v>146.28999999999985</v>
      </c>
      <c r="G72" s="12">
        <f>+G8-G71</f>
        <v>0</v>
      </c>
      <c r="H72" s="12">
        <f t="shared" si="4"/>
        <v>146.29</v>
      </c>
    </row>
    <row r="73" spans="1:8" x14ac:dyDescent="0.25">
      <c r="A73" t="s">
        <v>123</v>
      </c>
      <c r="C73" s="33"/>
      <c r="E73" s="33"/>
    </row>
    <row r="74" spans="1:8" x14ac:dyDescent="0.25">
      <c r="A74" t="s">
        <v>372</v>
      </c>
      <c r="C74" s="33"/>
      <c r="E74" s="33"/>
    </row>
    <row r="75" spans="1:8" x14ac:dyDescent="0.25">
      <c r="C75" s="33"/>
      <c r="E75" s="33"/>
    </row>
    <row r="76" spans="1:8" x14ac:dyDescent="0.25">
      <c r="A76" s="7" t="s">
        <v>124</v>
      </c>
      <c r="C76" s="33"/>
      <c r="E76" s="33"/>
    </row>
    <row r="77" spans="1:8" x14ac:dyDescent="0.25">
      <c r="A77" s="7" t="s">
        <v>125</v>
      </c>
      <c r="C77" s="33"/>
      <c r="E77" s="33"/>
    </row>
    <row r="78" spans="1:8" x14ac:dyDescent="0.25">
      <c r="C78" s="33"/>
      <c r="E78" s="33"/>
    </row>
    <row r="99" spans="1:5" x14ac:dyDescent="0.25">
      <c r="A99" s="7" t="s">
        <v>50</v>
      </c>
      <c r="E99" s="37">
        <f>VLOOKUP(A99,$A$1:$H$98,5,FALSE)</f>
        <v>576.08000000000015</v>
      </c>
    </row>
    <row r="100" spans="1:5" x14ac:dyDescent="0.25">
      <c r="A100" s="7" t="s">
        <v>333</v>
      </c>
      <c r="E100" s="37">
        <f>VLOOKUP(A100,$A$1:$H$98,5,FALSE)</f>
        <v>98.23</v>
      </c>
    </row>
    <row r="101" spans="1:5" x14ac:dyDescent="0.25">
      <c r="A101" s="7" t="s">
        <v>334</v>
      </c>
      <c r="E101" s="37">
        <f t="shared" ref="E101" si="5">VLOOKUP(A101,$A$1:$H$98,5,FALSE)</f>
        <v>674.31000000000017</v>
      </c>
    </row>
    <row r="102" spans="1:5" x14ac:dyDescent="0.25">
      <c r="A102" s="4" t="s">
        <v>55</v>
      </c>
      <c r="B102" s="1"/>
      <c r="C102" s="1"/>
      <c r="D102" s="1"/>
      <c r="E102" s="44">
        <f>VLOOKUP(A102,$A$1:$H$98,5,FALSE)</f>
        <v>146.28999999999985</v>
      </c>
    </row>
    <row r="104" spans="1:5" x14ac:dyDescent="0.25">
      <c r="A104" s="42" t="s">
        <v>295</v>
      </c>
      <c r="B104" s="43"/>
      <c r="C104" s="43"/>
      <c r="D104" s="42" t="s">
        <v>296</v>
      </c>
    </row>
    <row r="105" spans="1:5" x14ac:dyDescent="0.25">
      <c r="B105" s="37">
        <f>E102</f>
        <v>146.28999999999985</v>
      </c>
      <c r="E105" s="37">
        <f>E102</f>
        <v>146.28999999999985</v>
      </c>
    </row>
    <row r="106" spans="1:5" x14ac:dyDescent="0.25">
      <c r="A106">
        <f>A107-Calculator!$B$15</f>
        <v>985</v>
      </c>
      <c r="B106">
        <f t="dataTable" ref="B106:B112" dt2D="0" dtr="0" r1="D7" ca="1"/>
        <v>2823.79</v>
      </c>
      <c r="D106">
        <f>D107-Calculator!$B$27</f>
        <v>45</v>
      </c>
      <c r="E106">
        <f t="dataTable" ref="E106:E112" dt2D="0" dtr="0" r1="D7"/>
        <v>-466.20999999999992</v>
      </c>
    </row>
    <row r="107" spans="1:5" x14ac:dyDescent="0.25">
      <c r="A107">
        <f>A108-Calculator!$B$15</f>
        <v>990</v>
      </c>
      <c r="B107">
        <v>2841.2899999999995</v>
      </c>
      <c r="D107">
        <f>D108-Calculator!$B$27</f>
        <v>50</v>
      </c>
      <c r="E107">
        <v>-448.70999999999992</v>
      </c>
    </row>
    <row r="108" spans="1:5" x14ac:dyDescent="0.25">
      <c r="A108">
        <f>A109-Calculator!$B$15</f>
        <v>995</v>
      </c>
      <c r="B108">
        <v>2858.7899999999995</v>
      </c>
      <c r="D108">
        <f>D109-Calculator!$B$27</f>
        <v>55</v>
      </c>
      <c r="E108">
        <v>-431.20999999999992</v>
      </c>
    </row>
    <row r="109" spans="1:5" x14ac:dyDescent="0.25">
      <c r="A109">
        <f>Calculator!B10</f>
        <v>1000</v>
      </c>
      <c r="B109">
        <v>2876.29</v>
      </c>
      <c r="D109">
        <f>Calculator!B22</f>
        <v>60</v>
      </c>
      <c r="E109">
        <v>-413.71</v>
      </c>
    </row>
    <row r="110" spans="1:5" x14ac:dyDescent="0.25">
      <c r="A110">
        <f>A109+Calculator!$B$15</f>
        <v>1005</v>
      </c>
      <c r="B110">
        <v>2893.79</v>
      </c>
      <c r="D110">
        <f>D109+Calculator!$B$27</f>
        <v>65</v>
      </c>
      <c r="E110">
        <v>-396.21</v>
      </c>
    </row>
    <row r="111" spans="1:5" x14ac:dyDescent="0.25">
      <c r="A111">
        <f>A110+Calculator!$B$15</f>
        <v>1010</v>
      </c>
      <c r="B111">
        <v>2911.29</v>
      </c>
      <c r="D111">
        <f>D110+Calculator!$B$27</f>
        <v>70</v>
      </c>
      <c r="E111">
        <v>-378.70999999999992</v>
      </c>
    </row>
    <row r="112" spans="1:5" x14ac:dyDescent="0.25">
      <c r="A112">
        <f>A111+Calculator!$B$15</f>
        <v>1015</v>
      </c>
      <c r="B112">
        <v>2928.7899999999995</v>
      </c>
      <c r="D112">
        <f>D111+Calculator!$B$27</f>
        <v>75</v>
      </c>
      <c r="E112">
        <v>-361.20999999999992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E6652-D40D-4FF0-B48B-E5055C077871}">
  <dimension ref="A1:H112"/>
  <sheetViews>
    <sheetView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140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160</v>
      </c>
      <c r="E7" s="29">
        <f>ROUND(C7*D7,2)</f>
        <v>816</v>
      </c>
      <c r="F7" s="11">
        <v>0</v>
      </c>
      <c r="G7" s="29">
        <f>ROUND(E7*F7,2)</f>
        <v>0</v>
      </c>
      <c r="H7" s="29">
        <f>ROUND(E7-G7,2)</f>
        <v>816</v>
      </c>
    </row>
    <row r="8" spans="1:8" x14ac:dyDescent="0.25">
      <c r="A8" s="7" t="s">
        <v>11</v>
      </c>
      <c r="C8" s="33"/>
      <c r="E8" s="33">
        <f>SUM(E7:E7)</f>
        <v>816</v>
      </c>
      <c r="G8" s="12">
        <f>SUM(G7:G7)</f>
        <v>0</v>
      </c>
      <c r="H8" s="12">
        <f>ROUND(E8-G8,2)</f>
        <v>816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4</v>
      </c>
      <c r="E18" s="33">
        <f>ROUND(C18*D18,2)</f>
        <v>78.959999999999994</v>
      </c>
      <c r="F18" s="16">
        <v>0</v>
      </c>
      <c r="G18" s="33">
        <f>ROUND(E18*F18,2)</f>
        <v>0</v>
      </c>
      <c r="H18" s="33">
        <f>ROUND(E18-G18,2)</f>
        <v>78.959999999999994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0.75</v>
      </c>
      <c r="E19" s="33">
        <f>ROUND(C19*D19,2)</f>
        <v>8.3000000000000007</v>
      </c>
      <c r="F19" s="16">
        <v>0</v>
      </c>
      <c r="G19" s="33">
        <f>ROUND(E19*F19,2)</f>
        <v>0</v>
      </c>
      <c r="H19" s="33">
        <f>ROUND(E19-G19,2)</f>
        <v>8.3000000000000007</v>
      </c>
    </row>
    <row r="20" spans="1:8" x14ac:dyDescent="0.25">
      <c r="A20" s="13" t="s">
        <v>23</v>
      </c>
      <c r="C20" s="33"/>
      <c r="E20" s="33"/>
    </row>
    <row r="21" spans="1:8" x14ac:dyDescent="0.25">
      <c r="A21" s="14" t="s">
        <v>384</v>
      </c>
      <c r="B21" s="14" t="s">
        <v>18</v>
      </c>
      <c r="C21" s="15">
        <v>8.8800000000000008</v>
      </c>
      <c r="D21" s="14">
        <v>4.7</v>
      </c>
      <c r="E21" s="33">
        <f>ROUND(C21*D21,2)</f>
        <v>41.74</v>
      </c>
      <c r="F21" s="16">
        <v>0</v>
      </c>
      <c r="G21" s="33">
        <f>ROUND(E21*F21,2)</f>
        <v>0</v>
      </c>
      <c r="H21" s="33">
        <f>ROUND(E21-G21,2)</f>
        <v>41.74</v>
      </c>
    </row>
    <row r="22" spans="1:8" x14ac:dyDescent="0.25">
      <c r="A22" s="14" t="s">
        <v>385</v>
      </c>
      <c r="B22" s="14" t="s">
        <v>18</v>
      </c>
      <c r="C22" s="15">
        <v>0.76</v>
      </c>
      <c r="D22" s="14">
        <v>10</v>
      </c>
      <c r="E22" s="33">
        <f>ROUND(C22*D22,2)</f>
        <v>7.6</v>
      </c>
      <c r="F22" s="16">
        <v>0</v>
      </c>
      <c r="G22" s="33">
        <f>ROUND(E22*F22,2)</f>
        <v>0</v>
      </c>
      <c r="H22" s="33">
        <f>ROUND(E22-G22,2)</f>
        <v>7.6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25</v>
      </c>
      <c r="B24" s="14" t="s">
        <v>18</v>
      </c>
      <c r="C24" s="15">
        <v>0.13</v>
      </c>
      <c r="D24" s="14">
        <v>80</v>
      </c>
      <c r="E24" s="33">
        <f t="shared" ref="E24:E31" si="0">ROUND(C24*D24,2)</f>
        <v>10.4</v>
      </c>
      <c r="F24" s="16">
        <v>0</v>
      </c>
      <c r="G24" s="33">
        <f t="shared" ref="G24:G31" si="1">ROUND(E24*F24,2)</f>
        <v>0</v>
      </c>
      <c r="H24" s="33">
        <f t="shared" ref="H24:H31" si="2">ROUND(E24-G24,2)</f>
        <v>10.4</v>
      </c>
    </row>
    <row r="25" spans="1:8" x14ac:dyDescent="0.25">
      <c r="A25" s="14" t="s">
        <v>144</v>
      </c>
      <c r="B25" s="14" t="s">
        <v>26</v>
      </c>
      <c r="C25" s="15">
        <v>2.25</v>
      </c>
      <c r="D25" s="14">
        <v>2</v>
      </c>
      <c r="E25" s="33">
        <f t="shared" si="0"/>
        <v>4.5</v>
      </c>
      <c r="F25" s="16">
        <v>0</v>
      </c>
      <c r="G25" s="33">
        <f t="shared" si="1"/>
        <v>0</v>
      </c>
      <c r="H25" s="33">
        <f t="shared" si="2"/>
        <v>4.5</v>
      </c>
    </row>
    <row r="26" spans="1:8" x14ac:dyDescent="0.25">
      <c r="A26" s="14" t="s">
        <v>181</v>
      </c>
      <c r="B26" s="14" t="s">
        <v>26</v>
      </c>
      <c r="C26" s="15">
        <v>18.170000000000002</v>
      </c>
      <c r="D26" s="14">
        <v>1</v>
      </c>
      <c r="E26" s="33">
        <f t="shared" si="0"/>
        <v>18.170000000000002</v>
      </c>
      <c r="F26" s="16">
        <v>0</v>
      </c>
      <c r="G26" s="33">
        <f t="shared" si="1"/>
        <v>0</v>
      </c>
      <c r="H26" s="33">
        <f t="shared" si="2"/>
        <v>18.170000000000002</v>
      </c>
    </row>
    <row r="27" spans="1:8" x14ac:dyDescent="0.25">
      <c r="A27" s="14" t="s">
        <v>182</v>
      </c>
      <c r="B27" s="14" t="s">
        <v>18</v>
      </c>
      <c r="C27" s="15">
        <v>6.04</v>
      </c>
      <c r="D27" s="14">
        <v>2</v>
      </c>
      <c r="E27" s="33">
        <f t="shared" si="0"/>
        <v>12.08</v>
      </c>
      <c r="F27" s="16">
        <v>0</v>
      </c>
      <c r="G27" s="33">
        <f t="shared" si="1"/>
        <v>0</v>
      </c>
      <c r="H27" s="33">
        <f t="shared" si="2"/>
        <v>12.08</v>
      </c>
    </row>
    <row r="28" spans="1:8" x14ac:dyDescent="0.25">
      <c r="A28" s="14" t="s">
        <v>213</v>
      </c>
      <c r="B28" s="14" t="s">
        <v>18</v>
      </c>
      <c r="C28" s="15">
        <v>3.76</v>
      </c>
      <c r="D28" s="14">
        <v>9.6</v>
      </c>
      <c r="E28" s="33">
        <f t="shared" si="0"/>
        <v>36.1</v>
      </c>
      <c r="F28" s="16">
        <v>0</v>
      </c>
      <c r="G28" s="33">
        <f t="shared" si="1"/>
        <v>0</v>
      </c>
      <c r="H28" s="33">
        <f t="shared" si="2"/>
        <v>36.1</v>
      </c>
    </row>
    <row r="29" spans="1:8" x14ac:dyDescent="0.25">
      <c r="A29" s="14" t="s">
        <v>214</v>
      </c>
      <c r="B29" s="14" t="s">
        <v>18</v>
      </c>
      <c r="C29" s="15">
        <v>3.83</v>
      </c>
      <c r="D29" s="14">
        <v>6</v>
      </c>
      <c r="E29" s="33">
        <f t="shared" si="0"/>
        <v>22.98</v>
      </c>
      <c r="F29" s="16">
        <v>0</v>
      </c>
      <c r="G29" s="33">
        <f t="shared" si="1"/>
        <v>0</v>
      </c>
      <c r="H29" s="33">
        <f t="shared" si="2"/>
        <v>22.98</v>
      </c>
    </row>
    <row r="30" spans="1:8" x14ac:dyDescent="0.25">
      <c r="A30" s="14" t="s">
        <v>215</v>
      </c>
      <c r="B30" s="14" t="s">
        <v>18</v>
      </c>
      <c r="C30" s="15">
        <v>5.67</v>
      </c>
      <c r="D30" s="14">
        <v>1.5</v>
      </c>
      <c r="E30" s="33">
        <f t="shared" si="0"/>
        <v>8.51</v>
      </c>
      <c r="F30" s="16">
        <v>0</v>
      </c>
      <c r="G30" s="33">
        <f t="shared" si="1"/>
        <v>0</v>
      </c>
      <c r="H30" s="33">
        <f t="shared" si="2"/>
        <v>8.51</v>
      </c>
    </row>
    <row r="31" spans="1:8" x14ac:dyDescent="0.25">
      <c r="A31" s="14" t="s">
        <v>186</v>
      </c>
      <c r="B31" s="14" t="s">
        <v>18</v>
      </c>
      <c r="C31" s="15">
        <v>2.2599999999999998</v>
      </c>
      <c r="D31" s="14">
        <v>7.5</v>
      </c>
      <c r="E31" s="33">
        <f t="shared" si="0"/>
        <v>16.95</v>
      </c>
      <c r="F31" s="16">
        <v>0</v>
      </c>
      <c r="G31" s="33">
        <f t="shared" si="1"/>
        <v>0</v>
      </c>
      <c r="H31" s="33">
        <f t="shared" si="2"/>
        <v>16.95</v>
      </c>
    </row>
    <row r="32" spans="1:8" x14ac:dyDescent="0.25">
      <c r="A32" s="13" t="s">
        <v>27</v>
      </c>
      <c r="C32" s="33"/>
      <c r="E32" s="33"/>
    </row>
    <row r="33" spans="1:8" x14ac:dyDescent="0.25">
      <c r="A33" s="14" t="s">
        <v>187</v>
      </c>
      <c r="B33" s="14" t="s">
        <v>18</v>
      </c>
      <c r="C33" s="15">
        <v>2.4300000000000002</v>
      </c>
      <c r="D33" s="14">
        <v>3</v>
      </c>
      <c r="E33" s="33">
        <f>ROUND(C33*D33,2)</f>
        <v>7.29</v>
      </c>
      <c r="F33" s="16">
        <v>0</v>
      </c>
      <c r="G33" s="33">
        <f>ROUND(E33*F33,2)</f>
        <v>0</v>
      </c>
      <c r="H33" s="33">
        <f>ROUND(E33-G33,2)</f>
        <v>7.29</v>
      </c>
    </row>
    <row r="34" spans="1:8" x14ac:dyDescent="0.25">
      <c r="A34" s="13" t="s">
        <v>33</v>
      </c>
      <c r="C34" s="33"/>
      <c r="E34" s="33"/>
    </row>
    <row r="35" spans="1:8" x14ac:dyDescent="0.25">
      <c r="A35" s="14" t="s">
        <v>391</v>
      </c>
      <c r="B35" s="14" t="s">
        <v>29</v>
      </c>
      <c r="C35" s="15">
        <v>0.96</v>
      </c>
      <c r="D35" s="14">
        <v>65</v>
      </c>
      <c r="E35" s="33">
        <f>ROUND(C35*D35,2)</f>
        <v>62.4</v>
      </c>
      <c r="F35" s="16">
        <v>0</v>
      </c>
      <c r="G35" s="33">
        <f>ROUND(E35*F35,2)</f>
        <v>0</v>
      </c>
      <c r="H35" s="33">
        <f>ROUND(E35-G35,2)</f>
        <v>62.4</v>
      </c>
    </row>
    <row r="36" spans="1:8" x14ac:dyDescent="0.25">
      <c r="A36" s="14" t="s">
        <v>189</v>
      </c>
      <c r="B36" s="14" t="s">
        <v>190</v>
      </c>
      <c r="C36" s="15">
        <v>0.28999999999999998</v>
      </c>
      <c r="D36" s="14">
        <v>77</v>
      </c>
      <c r="E36" s="33">
        <f>ROUND(C36*D36,2)</f>
        <v>22.33</v>
      </c>
      <c r="F36" s="16">
        <v>0</v>
      </c>
      <c r="G36" s="33">
        <f>ROUND(E36*F36,2)</f>
        <v>0</v>
      </c>
      <c r="H36" s="33">
        <f>ROUND(E36-G36,2)</f>
        <v>22.33</v>
      </c>
    </row>
    <row r="37" spans="1:8" x14ac:dyDescent="0.25">
      <c r="A37" s="14" t="s">
        <v>216</v>
      </c>
      <c r="B37" s="14" t="s">
        <v>29</v>
      </c>
      <c r="C37" s="15">
        <v>0.96</v>
      </c>
      <c r="D37" s="14">
        <v>12</v>
      </c>
      <c r="E37" s="33">
        <f>ROUND(C37*D37,2)</f>
        <v>11.52</v>
      </c>
      <c r="F37" s="16">
        <v>0</v>
      </c>
      <c r="G37" s="33">
        <f>ROUND(E37*F37,2)</f>
        <v>0</v>
      </c>
      <c r="H37" s="33">
        <f>ROUND(E37-G37,2)</f>
        <v>11.52</v>
      </c>
    </row>
    <row r="38" spans="1:8" x14ac:dyDescent="0.25">
      <c r="A38" s="13" t="s">
        <v>117</v>
      </c>
      <c r="C38" s="33"/>
      <c r="E38" s="33"/>
    </row>
    <row r="39" spans="1:8" x14ac:dyDescent="0.25">
      <c r="A39" s="14" t="s">
        <v>193</v>
      </c>
      <c r="B39" s="14" t="s">
        <v>26</v>
      </c>
      <c r="C39" s="15">
        <v>2.4</v>
      </c>
      <c r="D39" s="14">
        <v>1.5</v>
      </c>
      <c r="E39" s="33">
        <f>ROUND(C39*D39,2)</f>
        <v>3.6</v>
      </c>
      <c r="F39" s="16">
        <v>0</v>
      </c>
      <c r="G39" s="33">
        <f>ROUND(E39*F39,2)</f>
        <v>0</v>
      </c>
      <c r="H39" s="33">
        <f>ROUND(E39-G39,2)</f>
        <v>3.6</v>
      </c>
    </row>
    <row r="40" spans="1:8" x14ac:dyDescent="0.25">
      <c r="A40" s="14" t="s">
        <v>192</v>
      </c>
      <c r="B40" s="14" t="s">
        <v>26</v>
      </c>
      <c r="C40" s="15">
        <v>1.75</v>
      </c>
      <c r="D40" s="14">
        <v>0.5</v>
      </c>
      <c r="E40" s="33">
        <f>ROUND(C40*D40,2)</f>
        <v>0.88</v>
      </c>
      <c r="F40" s="16">
        <v>0</v>
      </c>
      <c r="G40" s="33">
        <f>ROUND(E40*F40,2)</f>
        <v>0</v>
      </c>
      <c r="H40" s="33">
        <f>ROUND(E40-G40,2)</f>
        <v>0.88</v>
      </c>
    </row>
    <row r="41" spans="1:8" x14ac:dyDescent="0.25">
      <c r="A41" s="14" t="s">
        <v>195</v>
      </c>
      <c r="B41" s="14" t="s">
        <v>26</v>
      </c>
      <c r="C41" s="15">
        <v>2.86</v>
      </c>
      <c r="D41" s="14">
        <v>4</v>
      </c>
      <c r="E41" s="33">
        <f>ROUND(C41*D41,2)</f>
        <v>11.44</v>
      </c>
      <c r="F41" s="16">
        <v>0</v>
      </c>
      <c r="G41" s="33">
        <f>ROUND(E41*F41,2)</f>
        <v>0</v>
      </c>
      <c r="H41" s="33">
        <f>ROUND(E41-G41,2)</f>
        <v>11.44</v>
      </c>
    </row>
    <row r="42" spans="1:8" x14ac:dyDescent="0.25">
      <c r="A42" s="14" t="s">
        <v>118</v>
      </c>
      <c r="B42" s="14" t="s">
        <v>26</v>
      </c>
      <c r="C42" s="15">
        <v>3.3</v>
      </c>
      <c r="D42" s="14">
        <v>0.1</v>
      </c>
      <c r="E42" s="33">
        <f>ROUND(C42*D42,2)</f>
        <v>0.33</v>
      </c>
      <c r="F42" s="16">
        <v>0</v>
      </c>
      <c r="G42" s="33">
        <f>ROUND(E42*F42,2)</f>
        <v>0</v>
      </c>
      <c r="H42" s="33">
        <f>ROUND(E42-G42,2)</f>
        <v>0.33</v>
      </c>
    </row>
    <row r="43" spans="1:8" x14ac:dyDescent="0.25">
      <c r="A43" s="13" t="s">
        <v>61</v>
      </c>
      <c r="C43" s="33"/>
      <c r="E43" s="33"/>
    </row>
    <row r="44" spans="1:8" x14ac:dyDescent="0.25">
      <c r="A44" s="14" t="s">
        <v>196</v>
      </c>
      <c r="B44" s="14" t="s">
        <v>21</v>
      </c>
      <c r="C44" s="15">
        <v>7.5</v>
      </c>
      <c r="D44" s="14">
        <v>5</v>
      </c>
      <c r="E44" s="33">
        <f>ROUND(C44*D44,2)</f>
        <v>37.5</v>
      </c>
      <c r="F44" s="16">
        <v>0</v>
      </c>
      <c r="G44" s="33">
        <f>ROUND(E44*F44,2)</f>
        <v>0</v>
      </c>
      <c r="H44" s="33">
        <f>ROUND(E44-G44,2)</f>
        <v>37.5</v>
      </c>
    </row>
    <row r="45" spans="1:8" x14ac:dyDescent="0.25">
      <c r="A45" s="13" t="s">
        <v>136</v>
      </c>
      <c r="C45" s="33"/>
      <c r="E45" s="33"/>
    </row>
    <row r="46" spans="1:8" x14ac:dyDescent="0.25">
      <c r="A46" s="14" t="s">
        <v>197</v>
      </c>
      <c r="B46" s="14" t="s">
        <v>129</v>
      </c>
      <c r="C46" s="15">
        <v>0.35</v>
      </c>
      <c r="D46" s="14">
        <f>D7</f>
        <v>160</v>
      </c>
      <c r="E46" s="33">
        <f>ROUND(C46*D46,2)</f>
        <v>56</v>
      </c>
      <c r="F46" s="16">
        <v>0</v>
      </c>
      <c r="G46" s="33">
        <f>ROUND(E46*F46,2)</f>
        <v>0</v>
      </c>
      <c r="H46" s="33">
        <f>ROUND(E46-G46,2)</f>
        <v>56</v>
      </c>
    </row>
    <row r="47" spans="1:8" x14ac:dyDescent="0.25">
      <c r="A47" s="13" t="s">
        <v>198</v>
      </c>
      <c r="C47" s="33"/>
      <c r="E47" s="33"/>
    </row>
    <row r="48" spans="1:8" x14ac:dyDescent="0.25">
      <c r="A48" s="14" t="s">
        <v>199</v>
      </c>
      <c r="B48" s="14" t="s">
        <v>129</v>
      </c>
      <c r="C48" s="15">
        <v>0.4</v>
      </c>
      <c r="D48" s="14">
        <f>D7</f>
        <v>160</v>
      </c>
      <c r="E48" s="33">
        <f>ROUND(C48*D48,2)</f>
        <v>64</v>
      </c>
      <c r="F48" s="16">
        <v>0</v>
      </c>
      <c r="G48" s="33">
        <f>ROUND(E48*F48,2)</f>
        <v>0</v>
      </c>
      <c r="H48" s="33">
        <f>ROUND(E48-G48,2)</f>
        <v>64</v>
      </c>
    </row>
    <row r="49" spans="1:8" x14ac:dyDescent="0.25">
      <c r="A49" s="13" t="s">
        <v>119</v>
      </c>
      <c r="C49" s="33"/>
      <c r="E49" s="33"/>
    </row>
    <row r="50" spans="1:8" x14ac:dyDescent="0.25">
      <c r="A50" s="14" t="s">
        <v>201</v>
      </c>
      <c r="B50" s="14" t="s">
        <v>48</v>
      </c>
      <c r="C50" s="15">
        <v>8</v>
      </c>
      <c r="D50" s="14">
        <v>1</v>
      </c>
      <c r="E50" s="33">
        <f>ROUND(C50*D50,2)</f>
        <v>8</v>
      </c>
      <c r="F50" s="16">
        <v>0</v>
      </c>
      <c r="G50" s="33">
        <f>ROUND(E50*F50,2)</f>
        <v>0</v>
      </c>
      <c r="H50" s="33">
        <f>ROUND(E50-G50,2)</f>
        <v>8</v>
      </c>
    </row>
    <row r="51" spans="1:8" x14ac:dyDescent="0.25">
      <c r="A51" s="13" t="s">
        <v>121</v>
      </c>
      <c r="C51" s="33"/>
      <c r="E51" s="33"/>
    </row>
    <row r="52" spans="1:8" x14ac:dyDescent="0.25">
      <c r="A52" s="14" t="s">
        <v>122</v>
      </c>
      <c r="B52" s="14" t="s">
        <v>48</v>
      </c>
      <c r="C52" s="15">
        <v>10</v>
      </c>
      <c r="D52" s="14">
        <v>0.33300000000000002</v>
      </c>
      <c r="E52" s="33">
        <f>ROUND(C52*D52,2)</f>
        <v>3.33</v>
      </c>
      <c r="F52" s="16">
        <v>0</v>
      </c>
      <c r="G52" s="33">
        <f>ROUND(E52*F52,2)</f>
        <v>0</v>
      </c>
      <c r="H52" s="33">
        <f>ROUND(E52-G52,2)</f>
        <v>3.33</v>
      </c>
    </row>
    <row r="53" spans="1:8" x14ac:dyDescent="0.25">
      <c r="A53" s="13" t="s">
        <v>37</v>
      </c>
      <c r="C53" s="33"/>
      <c r="E53" s="33"/>
    </row>
    <row r="54" spans="1:8" x14ac:dyDescent="0.25">
      <c r="A54" s="14" t="s">
        <v>38</v>
      </c>
      <c r="B54" s="14" t="s">
        <v>39</v>
      </c>
      <c r="C54" s="15">
        <v>14.68</v>
      </c>
      <c r="D54" s="14">
        <v>0.42280000000000001</v>
      </c>
      <c r="E54" s="33">
        <f>ROUND(C54*D54,2)</f>
        <v>6.21</v>
      </c>
      <c r="F54" s="16">
        <v>0</v>
      </c>
      <c r="G54" s="33">
        <f>ROUND(E54*F54,2)</f>
        <v>0</v>
      </c>
      <c r="H54" s="33">
        <f>ROUND(E54-G54,2)</f>
        <v>6.21</v>
      </c>
    </row>
    <row r="55" spans="1:8" x14ac:dyDescent="0.25">
      <c r="A55" s="14" t="s">
        <v>139</v>
      </c>
      <c r="B55" s="14" t="s">
        <v>39</v>
      </c>
      <c r="C55" s="15">
        <v>14.68</v>
      </c>
      <c r="D55" s="14">
        <v>0.17599999999999999</v>
      </c>
      <c r="E55" s="33">
        <f>ROUND(C55*D55,2)</f>
        <v>2.58</v>
      </c>
      <c r="F55" s="16">
        <v>0</v>
      </c>
      <c r="G55" s="33">
        <f>ROUND(E55*F55,2)</f>
        <v>0</v>
      </c>
      <c r="H55" s="33">
        <f>ROUND(E55-G55,2)</f>
        <v>2.58</v>
      </c>
    </row>
    <row r="56" spans="1:8" x14ac:dyDescent="0.25">
      <c r="A56" s="13" t="s">
        <v>40</v>
      </c>
      <c r="C56" s="33"/>
      <c r="E56" s="33"/>
    </row>
    <row r="57" spans="1:8" x14ac:dyDescent="0.25">
      <c r="A57" s="14" t="s">
        <v>41</v>
      </c>
      <c r="B57" s="14" t="s">
        <v>39</v>
      </c>
      <c r="C57" s="15">
        <v>9.06</v>
      </c>
      <c r="D57" s="14">
        <v>1.05</v>
      </c>
      <c r="E57" s="33">
        <f>ROUND(C57*D57,2)</f>
        <v>9.51</v>
      </c>
      <c r="F57" s="16">
        <v>0</v>
      </c>
      <c r="G57" s="33">
        <f>ROUND(E57*F57,2)</f>
        <v>0</v>
      </c>
      <c r="H57" s="33">
        <f>ROUND(E57-G57,2)</f>
        <v>9.51</v>
      </c>
    </row>
    <row r="58" spans="1:8" x14ac:dyDescent="0.25">
      <c r="A58" s="13" t="s">
        <v>43</v>
      </c>
      <c r="C58" s="33"/>
      <c r="E58" s="33"/>
    </row>
    <row r="59" spans="1:8" x14ac:dyDescent="0.25">
      <c r="A59" s="14" t="s">
        <v>41</v>
      </c>
      <c r="B59" s="14" t="s">
        <v>39</v>
      </c>
      <c r="C59" s="15">
        <v>9.06</v>
      </c>
      <c r="D59" s="14">
        <v>0.25</v>
      </c>
      <c r="E59" s="33">
        <f>ROUND(C59*D59,2)</f>
        <v>2.27</v>
      </c>
      <c r="F59" s="16">
        <v>0</v>
      </c>
      <c r="G59" s="33">
        <f>ROUND(E59*F59,2)</f>
        <v>0</v>
      </c>
      <c r="H59" s="33">
        <f>ROUND(E59-G59,2)</f>
        <v>2.27</v>
      </c>
    </row>
    <row r="60" spans="1:8" x14ac:dyDescent="0.25">
      <c r="A60" s="14" t="s">
        <v>42</v>
      </c>
      <c r="B60" s="14" t="s">
        <v>39</v>
      </c>
      <c r="C60" s="15">
        <v>9.06</v>
      </c>
      <c r="D60" s="14">
        <v>7.8600000000000003E-2</v>
      </c>
      <c r="E60" s="33">
        <f>ROUND(C60*D60,2)</f>
        <v>0.71</v>
      </c>
      <c r="F60" s="16">
        <v>0</v>
      </c>
      <c r="G60" s="33">
        <f>ROUND(E60*F60,2)</f>
        <v>0</v>
      </c>
      <c r="H60" s="33">
        <f>ROUND(E60-G60,2)</f>
        <v>0.71</v>
      </c>
    </row>
    <row r="61" spans="1:8" x14ac:dyDescent="0.25">
      <c r="A61" s="13" t="s">
        <v>100</v>
      </c>
      <c r="C61" s="33"/>
      <c r="E61" s="33"/>
    </row>
    <row r="62" spans="1:8" x14ac:dyDescent="0.25">
      <c r="A62" s="14" t="s">
        <v>41</v>
      </c>
      <c r="B62" s="14" t="s">
        <v>39</v>
      </c>
      <c r="C62" s="15">
        <v>9.06</v>
      </c>
      <c r="D62" s="14">
        <v>0.7</v>
      </c>
      <c r="E62" s="33">
        <f>ROUND(C62*D62,2)</f>
        <v>6.34</v>
      </c>
      <c r="F62" s="16">
        <v>0</v>
      </c>
      <c r="G62" s="33">
        <f>ROUND(E62*F62,2)</f>
        <v>0</v>
      </c>
      <c r="H62" s="33">
        <f>ROUND(E62-G62,2)</f>
        <v>6.34</v>
      </c>
    </row>
    <row r="63" spans="1:8" x14ac:dyDescent="0.25">
      <c r="A63" s="14" t="s">
        <v>44</v>
      </c>
      <c r="B63" s="14" t="s">
        <v>39</v>
      </c>
      <c r="C63" s="15">
        <v>14.7</v>
      </c>
      <c r="D63" s="14">
        <v>0.53900000000000003</v>
      </c>
      <c r="E63" s="33">
        <f>ROUND(C63*D63,2)</f>
        <v>7.92</v>
      </c>
      <c r="F63" s="16">
        <v>0</v>
      </c>
      <c r="G63" s="33">
        <f>ROUND(E63*F63,2)</f>
        <v>0</v>
      </c>
      <c r="H63" s="33">
        <f>ROUND(E63-G63,2)</f>
        <v>7.92</v>
      </c>
    </row>
    <row r="64" spans="1:8" x14ac:dyDescent="0.25">
      <c r="A64" s="13" t="s">
        <v>45</v>
      </c>
      <c r="C64" s="33"/>
      <c r="E64" s="33"/>
    </row>
    <row r="65" spans="1:8" x14ac:dyDescent="0.25">
      <c r="A65" s="14" t="s">
        <v>38</v>
      </c>
      <c r="B65" s="14" t="s">
        <v>19</v>
      </c>
      <c r="C65" s="15">
        <v>1.53</v>
      </c>
      <c r="D65" s="14">
        <v>4.8970000000000002</v>
      </c>
      <c r="E65" s="33">
        <f>ROUND(C65*D65,2)</f>
        <v>7.49</v>
      </c>
      <c r="F65" s="16">
        <v>0</v>
      </c>
      <c r="G65" s="33">
        <f>ROUND(E65*F65,2)</f>
        <v>0</v>
      </c>
      <c r="H65" s="33">
        <f>ROUND(E65-G65,2)</f>
        <v>7.49</v>
      </c>
    </row>
    <row r="66" spans="1:8" x14ac:dyDescent="0.25">
      <c r="A66" s="14" t="s">
        <v>139</v>
      </c>
      <c r="B66" s="14" t="s">
        <v>19</v>
      </c>
      <c r="C66" s="15">
        <v>1.53</v>
      </c>
      <c r="D66" s="14">
        <v>2.9445000000000001</v>
      </c>
      <c r="E66" s="33">
        <f>ROUND(C66*D66,2)</f>
        <v>4.51</v>
      </c>
      <c r="F66" s="16">
        <v>0</v>
      </c>
      <c r="G66" s="33">
        <f>ROUND(E66*F66,2)</f>
        <v>0</v>
      </c>
      <c r="H66" s="33">
        <f>ROUND(E66-G66,2)</f>
        <v>4.51</v>
      </c>
    </row>
    <row r="67" spans="1:8" x14ac:dyDescent="0.25">
      <c r="A67" s="14" t="s">
        <v>202</v>
      </c>
      <c r="B67" s="14" t="s">
        <v>19</v>
      </c>
      <c r="C67" s="15">
        <v>1.53</v>
      </c>
      <c r="D67" s="14">
        <v>15.4779</v>
      </c>
      <c r="E67" s="33">
        <f>ROUND(C67*D67,2)</f>
        <v>23.68</v>
      </c>
      <c r="F67" s="16">
        <v>0</v>
      </c>
      <c r="G67" s="33">
        <f>ROUND(E67*F67,2)</f>
        <v>0</v>
      </c>
      <c r="H67" s="33">
        <f>ROUND(E67-G67,2)</f>
        <v>23.68</v>
      </c>
    </row>
    <row r="68" spans="1:8" x14ac:dyDescent="0.25">
      <c r="A68" s="13" t="s">
        <v>47</v>
      </c>
      <c r="C68" s="33"/>
      <c r="E68" s="33"/>
    </row>
    <row r="69" spans="1:8" x14ac:dyDescent="0.25">
      <c r="A69" s="14" t="s">
        <v>42</v>
      </c>
      <c r="B69" s="14" t="s">
        <v>48</v>
      </c>
      <c r="C69" s="15">
        <v>8.4</v>
      </c>
      <c r="D69" s="14">
        <v>1</v>
      </c>
      <c r="E69" s="33">
        <f>ROUND(C69*D69,2)</f>
        <v>8.4</v>
      </c>
      <c r="F69" s="16">
        <v>0</v>
      </c>
      <c r="G69" s="33">
        <f>ROUND(E69*F69,2)</f>
        <v>0</v>
      </c>
      <c r="H69" s="33">
        <f t="shared" ref="H69:H75" si="3">ROUND(E69-G69,2)</f>
        <v>8.4</v>
      </c>
    </row>
    <row r="70" spans="1:8" x14ac:dyDescent="0.25">
      <c r="A70" s="14" t="s">
        <v>38</v>
      </c>
      <c r="B70" s="14" t="s">
        <v>48</v>
      </c>
      <c r="C70" s="15">
        <v>3.07</v>
      </c>
      <c r="D70" s="14">
        <v>1</v>
      </c>
      <c r="E70" s="33">
        <f>ROUND(C70*D70,2)</f>
        <v>3.07</v>
      </c>
      <c r="F70" s="16">
        <v>0</v>
      </c>
      <c r="G70" s="33">
        <f>ROUND(E70*F70,2)</f>
        <v>0</v>
      </c>
      <c r="H70" s="33">
        <f t="shared" si="3"/>
        <v>3.07</v>
      </c>
    </row>
    <row r="71" spans="1:8" x14ac:dyDescent="0.25">
      <c r="A71" s="14" t="s">
        <v>139</v>
      </c>
      <c r="B71" s="14" t="s">
        <v>48</v>
      </c>
      <c r="C71" s="15">
        <v>7.24</v>
      </c>
      <c r="D71" s="14">
        <v>1</v>
      </c>
      <c r="E71" s="33">
        <f>ROUND(C71*D71,2)</f>
        <v>7.24</v>
      </c>
      <c r="F71" s="16">
        <v>0</v>
      </c>
      <c r="G71" s="33">
        <f>ROUND(E71*F71,2)</f>
        <v>0</v>
      </c>
      <c r="H71" s="33">
        <f t="shared" si="3"/>
        <v>7.24</v>
      </c>
    </row>
    <row r="72" spans="1:8" x14ac:dyDescent="0.25">
      <c r="A72" s="14" t="s">
        <v>202</v>
      </c>
      <c r="B72" s="14" t="s">
        <v>48</v>
      </c>
      <c r="C72" s="15">
        <v>11.8</v>
      </c>
      <c r="D72" s="14">
        <v>1</v>
      </c>
      <c r="E72" s="33">
        <f>ROUND(C72*D72,2)</f>
        <v>11.8</v>
      </c>
      <c r="F72" s="16">
        <v>0</v>
      </c>
      <c r="G72" s="33">
        <f>ROUND(E72*F72,2)</f>
        <v>0</v>
      </c>
      <c r="H72" s="33">
        <f t="shared" si="3"/>
        <v>11.8</v>
      </c>
    </row>
    <row r="73" spans="1:8" x14ac:dyDescent="0.25">
      <c r="A73" s="9" t="s">
        <v>49</v>
      </c>
      <c r="B73" s="9" t="s">
        <v>48</v>
      </c>
      <c r="C73" s="10">
        <v>10.84</v>
      </c>
      <c r="D73" s="9">
        <v>1</v>
      </c>
      <c r="E73" s="29">
        <f>ROUND(C73*D73,2)</f>
        <v>10.84</v>
      </c>
      <c r="F73" s="11">
        <v>0</v>
      </c>
      <c r="G73" s="29">
        <f>ROUND(E73*F73,2)</f>
        <v>0</v>
      </c>
      <c r="H73" s="29">
        <f t="shared" si="3"/>
        <v>10.84</v>
      </c>
    </row>
    <row r="74" spans="1:8" x14ac:dyDescent="0.25">
      <c r="A74" s="7" t="s">
        <v>50</v>
      </c>
      <c r="C74" s="33"/>
      <c r="E74" s="33">
        <f>SUM(E12:E73)</f>
        <v>736.06000000000006</v>
      </c>
      <c r="G74" s="12">
        <f>SUM(G12:G73)</f>
        <v>0</v>
      </c>
      <c r="H74" s="12">
        <f t="shared" si="3"/>
        <v>736.06</v>
      </c>
    </row>
    <row r="75" spans="1:8" x14ac:dyDescent="0.25">
      <c r="A75" s="7" t="s">
        <v>51</v>
      </c>
      <c r="C75" s="33"/>
      <c r="E75" s="33">
        <f>+E8-E74</f>
        <v>79.939999999999941</v>
      </c>
      <c r="G75" s="12">
        <f>+G8-G74</f>
        <v>0</v>
      </c>
      <c r="H75" s="12">
        <f t="shared" si="3"/>
        <v>79.94</v>
      </c>
    </row>
    <row r="76" spans="1:8" x14ac:dyDescent="0.25">
      <c r="A76" t="s">
        <v>12</v>
      </c>
      <c r="C76" s="33"/>
      <c r="E76" s="33"/>
    </row>
    <row r="77" spans="1:8" x14ac:dyDescent="0.25">
      <c r="A77" s="7" t="s">
        <v>52</v>
      </c>
      <c r="C77" s="33"/>
      <c r="E77" s="33"/>
    </row>
    <row r="78" spans="1:8" x14ac:dyDescent="0.25">
      <c r="A78" s="14" t="s">
        <v>42</v>
      </c>
      <c r="B78" s="14" t="s">
        <v>48</v>
      </c>
      <c r="C78" s="15">
        <v>17.16</v>
      </c>
      <c r="D78" s="14">
        <v>1</v>
      </c>
      <c r="E78" s="33">
        <f>ROUND(C78*D78,2)</f>
        <v>17.16</v>
      </c>
      <c r="F78" s="16">
        <v>0</v>
      </c>
      <c r="G78" s="33">
        <f>ROUND(E78*F78,2)</f>
        <v>0</v>
      </c>
      <c r="H78" s="33">
        <f t="shared" ref="H78:H84" si="4">ROUND(E78-G78,2)</f>
        <v>17.16</v>
      </c>
    </row>
    <row r="79" spans="1:8" x14ac:dyDescent="0.25">
      <c r="A79" s="14" t="s">
        <v>38</v>
      </c>
      <c r="B79" s="14" t="s">
        <v>48</v>
      </c>
      <c r="C79" s="15">
        <v>18.77</v>
      </c>
      <c r="D79" s="14">
        <v>1</v>
      </c>
      <c r="E79" s="33">
        <f>ROUND(C79*D79,2)</f>
        <v>18.77</v>
      </c>
      <c r="F79" s="16">
        <v>0</v>
      </c>
      <c r="G79" s="33">
        <f>ROUND(E79*F79,2)</f>
        <v>0</v>
      </c>
      <c r="H79" s="33">
        <f t="shared" si="4"/>
        <v>18.77</v>
      </c>
    </row>
    <row r="80" spans="1:8" x14ac:dyDescent="0.25">
      <c r="A80" s="14" t="s">
        <v>139</v>
      </c>
      <c r="B80" s="14" t="s">
        <v>48</v>
      </c>
      <c r="C80" s="15">
        <v>27.72</v>
      </c>
      <c r="D80" s="14">
        <v>1</v>
      </c>
      <c r="E80" s="33">
        <f>ROUND(C80*D80,2)</f>
        <v>27.72</v>
      </c>
      <c r="F80" s="16">
        <v>0</v>
      </c>
      <c r="G80" s="33">
        <f>ROUND(E80*F80,2)</f>
        <v>0</v>
      </c>
      <c r="H80" s="33">
        <f t="shared" si="4"/>
        <v>27.72</v>
      </c>
    </row>
    <row r="81" spans="1:8" x14ac:dyDescent="0.25">
      <c r="A81" s="9" t="s">
        <v>202</v>
      </c>
      <c r="B81" s="9" t="s">
        <v>48</v>
      </c>
      <c r="C81" s="10">
        <v>64.16</v>
      </c>
      <c r="D81" s="9">
        <v>1</v>
      </c>
      <c r="E81" s="29">
        <f>ROUND(C81*D81,2)</f>
        <v>64.16</v>
      </c>
      <c r="F81" s="11">
        <v>0</v>
      </c>
      <c r="G81" s="29">
        <f>ROUND(E81*F81,2)</f>
        <v>0</v>
      </c>
      <c r="H81" s="29">
        <f t="shared" si="4"/>
        <v>64.16</v>
      </c>
    </row>
    <row r="82" spans="1:8" x14ac:dyDescent="0.25">
      <c r="A82" s="7" t="s">
        <v>53</v>
      </c>
      <c r="C82" s="33"/>
      <c r="E82" s="33">
        <f>SUM(E78:E81)</f>
        <v>127.81</v>
      </c>
      <c r="G82" s="12">
        <f>SUM(G78:G81)</f>
        <v>0</v>
      </c>
      <c r="H82" s="12">
        <f t="shared" si="4"/>
        <v>127.81</v>
      </c>
    </row>
    <row r="83" spans="1:8" x14ac:dyDescent="0.25">
      <c r="A83" s="7" t="s">
        <v>54</v>
      </c>
      <c r="C83" s="33"/>
      <c r="E83" s="33">
        <f>+E74+E82</f>
        <v>863.87000000000012</v>
      </c>
      <c r="G83" s="12">
        <f>+G74+G82</f>
        <v>0</v>
      </c>
      <c r="H83" s="12">
        <f t="shared" si="4"/>
        <v>863.87</v>
      </c>
    </row>
    <row r="84" spans="1:8" x14ac:dyDescent="0.25">
      <c r="A84" s="7" t="s">
        <v>55</v>
      </c>
      <c r="C84" s="33"/>
      <c r="E84" s="33">
        <f>+E8-E83</f>
        <v>-47.870000000000118</v>
      </c>
      <c r="G84" s="12">
        <f>+G8-G83</f>
        <v>0</v>
      </c>
      <c r="H84" s="12">
        <f t="shared" si="4"/>
        <v>-47.87</v>
      </c>
    </row>
    <row r="85" spans="1:8" x14ac:dyDescent="0.25">
      <c r="A85" t="s">
        <v>123</v>
      </c>
      <c r="C85" s="33"/>
      <c r="E85" s="33"/>
    </row>
    <row r="86" spans="1:8" x14ac:dyDescent="0.25">
      <c r="A86" t="s">
        <v>372</v>
      </c>
      <c r="C86" s="33"/>
      <c r="E86" s="33"/>
    </row>
    <row r="87" spans="1:8" x14ac:dyDescent="0.25">
      <c r="C87" s="33"/>
      <c r="E87" s="33"/>
    </row>
    <row r="88" spans="1:8" x14ac:dyDescent="0.25">
      <c r="A88" s="7" t="s">
        <v>124</v>
      </c>
      <c r="C88" s="33"/>
      <c r="E88" s="33"/>
    </row>
    <row r="89" spans="1:8" x14ac:dyDescent="0.25">
      <c r="A89" s="7" t="s">
        <v>125</v>
      </c>
      <c r="C89" s="33"/>
      <c r="E89" s="33"/>
    </row>
    <row r="99" spans="1:5" x14ac:dyDescent="0.25">
      <c r="A99" s="7" t="s">
        <v>50</v>
      </c>
      <c r="E99" s="37">
        <f>VLOOKUP(A99,$A$1:$H$98,5,FALSE)</f>
        <v>736.06000000000006</v>
      </c>
    </row>
    <row r="100" spans="1:5" x14ac:dyDescent="0.25">
      <c r="A100" s="7" t="s">
        <v>333</v>
      </c>
      <c r="E100" s="37">
        <f>VLOOKUP(A100,$A$1:$H$98,5,FALSE)</f>
        <v>127.81</v>
      </c>
    </row>
    <row r="101" spans="1:5" x14ac:dyDescent="0.25">
      <c r="A101" s="7" t="s">
        <v>334</v>
      </c>
      <c r="E101" s="37">
        <f t="shared" ref="E101:E102" si="5">VLOOKUP(A101,$A$1:$H$98,5,FALSE)</f>
        <v>863.87000000000012</v>
      </c>
    </row>
    <row r="102" spans="1:5" x14ac:dyDescent="0.25">
      <c r="A102" s="7" t="s">
        <v>55</v>
      </c>
      <c r="E102" s="37">
        <f t="shared" si="5"/>
        <v>-47.870000000000118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-47.870000000000118</v>
      </c>
      <c r="E105" s="37">
        <f>E102</f>
        <v>-47.870000000000118</v>
      </c>
    </row>
    <row r="106" spans="1:5" x14ac:dyDescent="0.25">
      <c r="A106">
        <f>A107-Calculator!$B$15</f>
        <v>985</v>
      </c>
      <c r="B106">
        <f t="dataTable" ref="B106:B112" dt2D="0" dtr="0" r1="D7"/>
        <v>3540.88</v>
      </c>
      <c r="D106">
        <f>D107-Calculator!$B$27</f>
        <v>45</v>
      </c>
      <c r="E106">
        <f t="dataTable" ref="E106:E112" dt2D="0" dtr="0" r1="D7" ca="1"/>
        <v>-548.12000000000012</v>
      </c>
    </row>
    <row r="107" spans="1:5" x14ac:dyDescent="0.25">
      <c r="A107">
        <f>A108-Calculator!$B$15</f>
        <v>990</v>
      </c>
      <c r="B107">
        <v>3562.63</v>
      </c>
      <c r="D107">
        <f>D108-Calculator!$B$27</f>
        <v>50</v>
      </c>
      <c r="E107">
        <v>-526.37000000000012</v>
      </c>
    </row>
    <row r="108" spans="1:5" x14ac:dyDescent="0.25">
      <c r="A108">
        <f>A109-Calculator!$B$15</f>
        <v>995</v>
      </c>
      <c r="B108">
        <v>3584.38</v>
      </c>
      <c r="D108">
        <f>D109-Calculator!$B$27</f>
        <v>55</v>
      </c>
      <c r="E108">
        <v>-504.62000000000012</v>
      </c>
    </row>
    <row r="109" spans="1:5" x14ac:dyDescent="0.25">
      <c r="A109">
        <f>Calculator!B10</f>
        <v>1000</v>
      </c>
      <c r="B109">
        <v>3606.13</v>
      </c>
      <c r="D109">
        <f>Calculator!B22</f>
        <v>60</v>
      </c>
      <c r="E109">
        <v>-482.87000000000012</v>
      </c>
    </row>
    <row r="110" spans="1:5" x14ac:dyDescent="0.25">
      <c r="A110">
        <f>A109+Calculator!$B$15</f>
        <v>1005</v>
      </c>
      <c r="B110">
        <v>3627.88</v>
      </c>
      <c r="D110">
        <f>D109+Calculator!$B$27</f>
        <v>65</v>
      </c>
      <c r="E110">
        <v>-461.12000000000012</v>
      </c>
    </row>
    <row r="111" spans="1:5" x14ac:dyDescent="0.25">
      <c r="A111">
        <f>A110+Calculator!$B$15</f>
        <v>1010</v>
      </c>
      <c r="B111">
        <v>3649.63</v>
      </c>
      <c r="D111">
        <f>D110+Calculator!$B$27</f>
        <v>70</v>
      </c>
      <c r="E111">
        <v>-439.37000000000012</v>
      </c>
    </row>
    <row r="112" spans="1:5" x14ac:dyDescent="0.25">
      <c r="A112">
        <f>A111+Calculator!$B$15</f>
        <v>1015</v>
      </c>
      <c r="B112">
        <v>3671.38</v>
      </c>
      <c r="D112">
        <f>D111+Calculator!$B$27</f>
        <v>75</v>
      </c>
      <c r="E112">
        <v>-417.62000000000012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BDAA-4171-45B7-9CBA-8FFB43159E51}">
  <dimension ref="A1:H112"/>
  <sheetViews>
    <sheetView topLeftCell="A100"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239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392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180</v>
      </c>
      <c r="E7" s="29">
        <f>ROUND(C7*D7,2)</f>
        <v>918</v>
      </c>
      <c r="F7" s="11">
        <v>0</v>
      </c>
      <c r="G7" s="29">
        <f>ROUND(E7*F7,2)</f>
        <v>0</v>
      </c>
      <c r="H7" s="29">
        <f>ROUND(E7-G7,2)</f>
        <v>918</v>
      </c>
    </row>
    <row r="8" spans="1:8" x14ac:dyDescent="0.25">
      <c r="A8" s="7" t="s">
        <v>11</v>
      </c>
      <c r="C8" s="33"/>
      <c r="E8" s="33">
        <f>SUM(E7:E7)</f>
        <v>918</v>
      </c>
      <c r="G8" s="12">
        <f>SUM(G7:G7)</f>
        <v>0</v>
      </c>
      <c r="H8" s="12">
        <f>ROUND(E8-G8,2)</f>
        <v>918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3.5</v>
      </c>
      <c r="E12" s="33">
        <f>ROUND(C12*D12,2)</f>
        <v>24.5</v>
      </c>
      <c r="F12" s="16">
        <v>0</v>
      </c>
      <c r="G12" s="33">
        <f>ROUND(E12*F12,2)</f>
        <v>0</v>
      </c>
      <c r="H12" s="33">
        <f>ROUND(E12-G12,2)</f>
        <v>24.5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3.3220000000000001</v>
      </c>
      <c r="E18" s="33">
        <f>ROUND(C18*D18,2)</f>
        <v>65.58</v>
      </c>
      <c r="F18" s="16">
        <v>0</v>
      </c>
      <c r="G18" s="33">
        <f>ROUND(E18*F18,2)</f>
        <v>0</v>
      </c>
      <c r="H18" s="33">
        <f>ROUND(E18-G18,2)</f>
        <v>65.58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0.8</v>
      </c>
      <c r="E19" s="33">
        <f>ROUND(C19*D19,2)</f>
        <v>8.85</v>
      </c>
      <c r="F19" s="16">
        <v>0</v>
      </c>
      <c r="G19" s="33">
        <f>ROUND(E19*F19,2)</f>
        <v>0</v>
      </c>
      <c r="H19" s="33">
        <f>ROUND(E19-G19,2)</f>
        <v>8.85</v>
      </c>
    </row>
    <row r="20" spans="1:8" x14ac:dyDescent="0.25">
      <c r="A20" s="13" t="s">
        <v>24</v>
      </c>
      <c r="C20" s="33"/>
      <c r="E20" s="33"/>
    </row>
    <row r="21" spans="1:8" x14ac:dyDescent="0.25">
      <c r="A21" s="14" t="s">
        <v>25</v>
      </c>
      <c r="B21" s="14" t="s">
        <v>18</v>
      </c>
      <c r="C21" s="15">
        <v>0.13</v>
      </c>
      <c r="D21" s="14">
        <v>80</v>
      </c>
      <c r="E21" s="33">
        <f t="shared" ref="E21:E28" si="0">ROUND(C21*D21,2)</f>
        <v>10.4</v>
      </c>
      <c r="F21" s="16">
        <v>0</v>
      </c>
      <c r="G21" s="33">
        <f t="shared" ref="G21:G28" si="1">ROUND(E21*F21,2)</f>
        <v>0</v>
      </c>
      <c r="H21" s="33">
        <f t="shared" ref="H21:H28" si="2">ROUND(E21-G21,2)</f>
        <v>10.4</v>
      </c>
    </row>
    <row r="22" spans="1:8" x14ac:dyDescent="0.25">
      <c r="A22" s="14" t="s">
        <v>144</v>
      </c>
      <c r="B22" s="14" t="s">
        <v>26</v>
      </c>
      <c r="C22" s="15">
        <v>2.25</v>
      </c>
      <c r="D22" s="14">
        <v>2</v>
      </c>
      <c r="E22" s="33">
        <f t="shared" si="0"/>
        <v>4.5</v>
      </c>
      <c r="F22" s="16">
        <v>0</v>
      </c>
      <c r="G22" s="33">
        <f t="shared" si="1"/>
        <v>0</v>
      </c>
      <c r="H22" s="33">
        <f t="shared" si="2"/>
        <v>4.5</v>
      </c>
    </row>
    <row r="23" spans="1:8" x14ac:dyDescent="0.25">
      <c r="A23" s="14" t="s">
        <v>181</v>
      </c>
      <c r="B23" s="14" t="s">
        <v>26</v>
      </c>
      <c r="C23" s="15">
        <v>18.170000000000002</v>
      </c>
      <c r="D23" s="14">
        <v>1</v>
      </c>
      <c r="E23" s="33">
        <f t="shared" si="0"/>
        <v>18.170000000000002</v>
      </c>
      <c r="F23" s="16">
        <v>0</v>
      </c>
      <c r="G23" s="33">
        <f t="shared" si="1"/>
        <v>0</v>
      </c>
      <c r="H23" s="33">
        <f t="shared" si="2"/>
        <v>18.170000000000002</v>
      </c>
    </row>
    <row r="24" spans="1:8" x14ac:dyDescent="0.25">
      <c r="A24" s="14" t="s">
        <v>182</v>
      </c>
      <c r="B24" s="14" t="s">
        <v>18</v>
      </c>
      <c r="C24" s="15">
        <v>6.04</v>
      </c>
      <c r="D24" s="14">
        <v>2</v>
      </c>
      <c r="E24" s="33">
        <f t="shared" si="0"/>
        <v>12.08</v>
      </c>
      <c r="F24" s="16">
        <v>0</v>
      </c>
      <c r="G24" s="33">
        <f t="shared" si="1"/>
        <v>0</v>
      </c>
      <c r="H24" s="33">
        <f t="shared" si="2"/>
        <v>12.08</v>
      </c>
    </row>
    <row r="25" spans="1:8" x14ac:dyDescent="0.25">
      <c r="A25" s="14" t="s">
        <v>393</v>
      </c>
      <c r="B25" s="14" t="s">
        <v>18</v>
      </c>
      <c r="C25" s="15">
        <v>4.05</v>
      </c>
      <c r="D25" s="14">
        <v>11</v>
      </c>
      <c r="E25" s="33">
        <f t="shared" si="0"/>
        <v>44.55</v>
      </c>
      <c r="F25" s="16">
        <v>0</v>
      </c>
      <c r="G25" s="33">
        <f t="shared" si="1"/>
        <v>0</v>
      </c>
      <c r="H25" s="33">
        <f t="shared" si="2"/>
        <v>44.55</v>
      </c>
    </row>
    <row r="26" spans="1:8" x14ac:dyDescent="0.25">
      <c r="A26" s="14" t="s">
        <v>184</v>
      </c>
      <c r="B26" s="14" t="s">
        <v>26</v>
      </c>
      <c r="C26" s="15">
        <v>14.57</v>
      </c>
      <c r="D26" s="14">
        <v>2</v>
      </c>
      <c r="E26" s="33">
        <f t="shared" si="0"/>
        <v>29.14</v>
      </c>
      <c r="F26" s="16">
        <v>0</v>
      </c>
      <c r="G26" s="33">
        <f t="shared" si="1"/>
        <v>0</v>
      </c>
      <c r="H26" s="33">
        <f t="shared" si="2"/>
        <v>29.14</v>
      </c>
    </row>
    <row r="27" spans="1:8" x14ac:dyDescent="0.25">
      <c r="A27" s="14" t="s">
        <v>215</v>
      </c>
      <c r="B27" s="14" t="s">
        <v>18</v>
      </c>
      <c r="C27" s="15">
        <v>5.67</v>
      </c>
      <c r="D27" s="14">
        <v>1.5</v>
      </c>
      <c r="E27" s="33">
        <f t="shared" si="0"/>
        <v>8.51</v>
      </c>
      <c r="F27" s="16">
        <v>0</v>
      </c>
      <c r="G27" s="33">
        <f t="shared" si="1"/>
        <v>0</v>
      </c>
      <c r="H27" s="33">
        <f t="shared" si="2"/>
        <v>8.51</v>
      </c>
    </row>
    <row r="28" spans="1:8" x14ac:dyDescent="0.25">
      <c r="A28" s="14" t="s">
        <v>186</v>
      </c>
      <c r="B28" s="14" t="s">
        <v>18</v>
      </c>
      <c r="C28" s="15">
        <v>2.2599999999999998</v>
      </c>
      <c r="D28" s="14">
        <v>7.5</v>
      </c>
      <c r="E28" s="33">
        <f t="shared" si="0"/>
        <v>16.95</v>
      </c>
      <c r="F28" s="16">
        <v>0</v>
      </c>
      <c r="G28" s="33">
        <f t="shared" si="1"/>
        <v>0</v>
      </c>
      <c r="H28" s="33">
        <f t="shared" si="2"/>
        <v>16.95</v>
      </c>
    </row>
    <row r="29" spans="1:8" x14ac:dyDescent="0.25">
      <c r="A29" s="13" t="s">
        <v>27</v>
      </c>
      <c r="C29" s="33"/>
      <c r="E29" s="33"/>
    </row>
    <row r="30" spans="1:8" x14ac:dyDescent="0.25">
      <c r="A30" s="14" t="s">
        <v>187</v>
      </c>
      <c r="B30" s="14" t="s">
        <v>18</v>
      </c>
      <c r="C30" s="15">
        <v>2.4300000000000002</v>
      </c>
      <c r="D30" s="14">
        <v>3</v>
      </c>
      <c r="E30" s="33">
        <f>ROUND(C30*D30,2)</f>
        <v>7.29</v>
      </c>
      <c r="F30" s="16">
        <v>0</v>
      </c>
      <c r="G30" s="33">
        <f>ROUND(E30*F30,2)</f>
        <v>0</v>
      </c>
      <c r="H30" s="33">
        <f>ROUND(E30-G30,2)</f>
        <v>7.29</v>
      </c>
    </row>
    <row r="31" spans="1:8" x14ac:dyDescent="0.25">
      <c r="A31" s="13" t="s">
        <v>33</v>
      </c>
      <c r="C31" s="33"/>
      <c r="E31" s="33"/>
    </row>
    <row r="32" spans="1:8" x14ac:dyDescent="0.25">
      <c r="A32" s="14" t="s">
        <v>394</v>
      </c>
      <c r="B32" s="14" t="s">
        <v>29</v>
      </c>
      <c r="C32" s="15">
        <v>6.97</v>
      </c>
      <c r="D32" s="14">
        <v>23</v>
      </c>
      <c r="E32" s="33">
        <f>ROUND(C32*D32,2)</f>
        <v>160.31</v>
      </c>
      <c r="F32" s="16">
        <v>0</v>
      </c>
      <c r="G32" s="33">
        <f>ROUND(E32*F32,2)</f>
        <v>0</v>
      </c>
      <c r="H32" s="33">
        <f>ROUND(E32-G32,2)</f>
        <v>160.31</v>
      </c>
    </row>
    <row r="33" spans="1:8" x14ac:dyDescent="0.25">
      <c r="A33" s="14" t="s">
        <v>395</v>
      </c>
      <c r="B33" s="14" t="s">
        <v>29</v>
      </c>
      <c r="C33" s="15">
        <v>2.67</v>
      </c>
      <c r="D33" s="14">
        <v>4.25</v>
      </c>
      <c r="E33" s="33">
        <f>ROUND(C33*D33,2)</f>
        <v>11.35</v>
      </c>
      <c r="F33" s="16">
        <v>0</v>
      </c>
      <c r="G33" s="33">
        <f>ROUND(E33*F33,2)</f>
        <v>0</v>
      </c>
      <c r="H33" s="33">
        <f>ROUND(E33-G33,2)</f>
        <v>11.35</v>
      </c>
    </row>
    <row r="34" spans="1:8" x14ac:dyDescent="0.25">
      <c r="A34" s="14" t="s">
        <v>189</v>
      </c>
      <c r="B34" s="14" t="s">
        <v>190</v>
      </c>
      <c r="C34" s="15">
        <v>0.28999999999999998</v>
      </c>
      <c r="D34" s="14">
        <v>4.25</v>
      </c>
      <c r="E34" s="33">
        <f>ROUND(C34*D34,2)</f>
        <v>1.23</v>
      </c>
      <c r="F34" s="16">
        <v>0</v>
      </c>
      <c r="G34" s="33">
        <f>ROUND(E34*F34,2)</f>
        <v>0</v>
      </c>
      <c r="H34" s="33">
        <f>ROUND(E34-G34,2)</f>
        <v>1.23</v>
      </c>
    </row>
    <row r="35" spans="1:8" x14ac:dyDescent="0.25">
      <c r="A35" s="13" t="s">
        <v>117</v>
      </c>
      <c r="C35" s="33"/>
      <c r="E35" s="33"/>
    </row>
    <row r="36" spans="1:8" x14ac:dyDescent="0.25">
      <c r="A36" s="14" t="s">
        <v>193</v>
      </c>
      <c r="B36" s="14" t="s">
        <v>26</v>
      </c>
      <c r="C36" s="15">
        <v>2.4</v>
      </c>
      <c r="D36" s="14">
        <v>1.5</v>
      </c>
      <c r="E36" s="33">
        <f>ROUND(C36*D36,2)</f>
        <v>3.6</v>
      </c>
      <c r="F36" s="16">
        <v>0</v>
      </c>
      <c r="G36" s="33">
        <f>ROUND(E36*F36,2)</f>
        <v>0</v>
      </c>
      <c r="H36" s="33">
        <f>ROUND(E36-G36,2)</f>
        <v>3.6</v>
      </c>
    </row>
    <row r="37" spans="1:8" x14ac:dyDescent="0.25">
      <c r="A37" s="14" t="s">
        <v>192</v>
      </c>
      <c r="B37" s="14" t="s">
        <v>26</v>
      </c>
      <c r="C37" s="15">
        <v>1.75</v>
      </c>
      <c r="D37" s="14">
        <v>0.5</v>
      </c>
      <c r="E37" s="33">
        <f>ROUND(C37*D37,2)</f>
        <v>0.88</v>
      </c>
      <c r="F37" s="16">
        <v>0</v>
      </c>
      <c r="G37" s="33">
        <f>ROUND(E37*F37,2)</f>
        <v>0</v>
      </c>
      <c r="H37" s="33">
        <f>ROUND(E37-G37,2)</f>
        <v>0.88</v>
      </c>
    </row>
    <row r="38" spans="1:8" x14ac:dyDescent="0.25">
      <c r="A38" s="14" t="s">
        <v>195</v>
      </c>
      <c r="B38" s="14" t="s">
        <v>26</v>
      </c>
      <c r="C38" s="15">
        <v>2.86</v>
      </c>
      <c r="D38" s="14">
        <v>4</v>
      </c>
      <c r="E38" s="33">
        <f>ROUND(C38*D38,2)</f>
        <v>11.44</v>
      </c>
      <c r="F38" s="16">
        <v>0</v>
      </c>
      <c r="G38" s="33">
        <f>ROUND(E38*F38,2)</f>
        <v>0</v>
      </c>
      <c r="H38" s="33">
        <f>ROUND(E38-G38,2)</f>
        <v>11.44</v>
      </c>
    </row>
    <row r="39" spans="1:8" x14ac:dyDescent="0.25">
      <c r="A39" s="13" t="s">
        <v>61</v>
      </c>
      <c r="C39" s="33"/>
      <c r="E39" s="33"/>
    </row>
    <row r="40" spans="1:8" x14ac:dyDescent="0.25">
      <c r="A40" s="14" t="s">
        <v>196</v>
      </c>
      <c r="B40" s="14" t="s">
        <v>21</v>
      </c>
      <c r="C40" s="15">
        <v>7.5</v>
      </c>
      <c r="D40" s="14">
        <v>4.3220000000000001</v>
      </c>
      <c r="E40" s="33">
        <f>ROUND(C40*D40,2)</f>
        <v>32.42</v>
      </c>
      <c r="F40" s="16">
        <v>0</v>
      </c>
      <c r="G40" s="33">
        <f>ROUND(E40*F40,2)</f>
        <v>0</v>
      </c>
      <c r="H40" s="33">
        <f>ROUND(E40-G40,2)</f>
        <v>32.42</v>
      </c>
    </row>
    <row r="41" spans="1:8" x14ac:dyDescent="0.25">
      <c r="A41" s="13" t="s">
        <v>136</v>
      </c>
      <c r="C41" s="33"/>
      <c r="E41" s="33"/>
    </row>
    <row r="42" spans="1:8" x14ac:dyDescent="0.25">
      <c r="A42" s="14" t="s">
        <v>197</v>
      </c>
      <c r="B42" s="14" t="s">
        <v>129</v>
      </c>
      <c r="C42" s="15">
        <v>0.35</v>
      </c>
      <c r="D42" s="14">
        <f>D7</f>
        <v>180</v>
      </c>
      <c r="E42" s="33">
        <f>ROUND(C42*D42,2)</f>
        <v>63</v>
      </c>
      <c r="F42" s="16">
        <v>0</v>
      </c>
      <c r="G42" s="33">
        <f>ROUND(E42*F42,2)</f>
        <v>0</v>
      </c>
      <c r="H42" s="33">
        <f>ROUND(E42-G42,2)</f>
        <v>63</v>
      </c>
    </row>
    <row r="43" spans="1:8" x14ac:dyDescent="0.25">
      <c r="A43" s="13" t="s">
        <v>198</v>
      </c>
      <c r="C43" s="33"/>
      <c r="E43" s="33"/>
    </row>
    <row r="44" spans="1:8" x14ac:dyDescent="0.25">
      <c r="A44" s="14" t="s">
        <v>199</v>
      </c>
      <c r="B44" s="14" t="s">
        <v>129</v>
      </c>
      <c r="C44" s="15">
        <v>0.4</v>
      </c>
      <c r="D44" s="14">
        <f>D7</f>
        <v>180</v>
      </c>
      <c r="E44" s="33">
        <f>ROUND(C44*D44,2)</f>
        <v>72</v>
      </c>
      <c r="F44" s="16">
        <v>0</v>
      </c>
      <c r="G44" s="33">
        <f>ROUND(E44*F44,2)</f>
        <v>0</v>
      </c>
      <c r="H44" s="33">
        <f>ROUND(E44-G44,2)</f>
        <v>72</v>
      </c>
    </row>
    <row r="45" spans="1:8" x14ac:dyDescent="0.25">
      <c r="A45" s="13" t="s">
        <v>99</v>
      </c>
      <c r="C45" s="33"/>
      <c r="E45" s="33"/>
    </row>
    <row r="46" spans="1:8" x14ac:dyDescent="0.25">
      <c r="A46" s="14" t="s">
        <v>200</v>
      </c>
      <c r="B46" s="14" t="s">
        <v>48</v>
      </c>
      <c r="C46" s="15">
        <v>4.5</v>
      </c>
      <c r="D46" s="14">
        <v>1</v>
      </c>
      <c r="E46" s="33">
        <f>ROUND(C46*D46,2)</f>
        <v>4.5</v>
      </c>
      <c r="F46" s="16">
        <v>0</v>
      </c>
      <c r="G46" s="33">
        <f>ROUND(E46*F46,2)</f>
        <v>0</v>
      </c>
      <c r="H46" s="33">
        <f>ROUND(E46-G46,2)</f>
        <v>4.5</v>
      </c>
    </row>
    <row r="47" spans="1:8" x14ac:dyDescent="0.25">
      <c r="A47" s="13" t="s">
        <v>119</v>
      </c>
      <c r="C47" s="33"/>
      <c r="E47" s="33"/>
    </row>
    <row r="48" spans="1:8" x14ac:dyDescent="0.25">
      <c r="A48" s="14" t="s">
        <v>201</v>
      </c>
      <c r="B48" s="14" t="s">
        <v>48</v>
      </c>
      <c r="C48" s="15">
        <v>8</v>
      </c>
      <c r="D48" s="14">
        <v>1</v>
      </c>
      <c r="E48" s="33">
        <f>ROUND(C48*D48,2)</f>
        <v>8</v>
      </c>
      <c r="F48" s="16">
        <v>0</v>
      </c>
      <c r="G48" s="33">
        <f>ROUND(E48*F48,2)</f>
        <v>0</v>
      </c>
      <c r="H48" s="33">
        <f>ROUND(E48-G48,2)</f>
        <v>8</v>
      </c>
    </row>
    <row r="49" spans="1:8" x14ac:dyDescent="0.25">
      <c r="A49" s="13" t="s">
        <v>121</v>
      </c>
      <c r="C49" s="33"/>
      <c r="E49" s="33"/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  <c r="C51" s="33"/>
      <c r="E51" s="33"/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0.54759999999999998</v>
      </c>
      <c r="E52" s="33">
        <f>ROUND(C52*D52,2)</f>
        <v>8.0399999999999991</v>
      </c>
      <c r="F52" s="16">
        <v>0</v>
      </c>
      <c r="G52" s="33">
        <f>ROUND(E52*F52,2)</f>
        <v>0</v>
      </c>
      <c r="H52" s="33">
        <f>ROUND(E52-G52,2)</f>
        <v>8.0399999999999991</v>
      </c>
    </row>
    <row r="53" spans="1:8" x14ac:dyDescent="0.25">
      <c r="A53" s="14" t="s">
        <v>139</v>
      </c>
      <c r="B53" s="14" t="s">
        <v>39</v>
      </c>
      <c r="C53" s="15">
        <v>14.68</v>
      </c>
      <c r="D53" s="14">
        <v>0.17599999999999999</v>
      </c>
      <c r="E53" s="33">
        <f>ROUND(C53*D53,2)</f>
        <v>2.58</v>
      </c>
      <c r="F53" s="16">
        <v>0</v>
      </c>
      <c r="G53" s="33">
        <f>ROUND(E53*F53,2)</f>
        <v>0</v>
      </c>
      <c r="H53" s="33">
        <f>ROUND(E53-G53,2)</f>
        <v>2.58</v>
      </c>
    </row>
    <row r="54" spans="1:8" x14ac:dyDescent="0.25">
      <c r="A54" s="13" t="s">
        <v>40</v>
      </c>
      <c r="C54" s="33"/>
      <c r="E54" s="33"/>
    </row>
    <row r="55" spans="1:8" x14ac:dyDescent="0.25">
      <c r="A55" s="14" t="s">
        <v>41</v>
      </c>
      <c r="B55" s="14" t="s">
        <v>39</v>
      </c>
      <c r="C55" s="15">
        <v>9.06</v>
      </c>
      <c r="D55" s="14">
        <v>3.5249999999999999</v>
      </c>
      <c r="E55" s="33">
        <f>ROUND(C55*D55,2)</f>
        <v>31.94</v>
      </c>
      <c r="F55" s="16">
        <v>0</v>
      </c>
      <c r="G55" s="33">
        <f>ROUND(E55*F55,2)</f>
        <v>0</v>
      </c>
      <c r="H55" s="33">
        <f>ROUND(E55-G55,2)</f>
        <v>31.94</v>
      </c>
    </row>
    <row r="56" spans="1:8" x14ac:dyDescent="0.25">
      <c r="A56" s="13" t="s">
        <v>43</v>
      </c>
      <c r="C56" s="33"/>
      <c r="E56" s="33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3">
        <f>ROUND(C57*D57,2)</f>
        <v>2.27</v>
      </c>
      <c r="F57" s="16">
        <v>0</v>
      </c>
      <c r="G57" s="33">
        <f>ROUND(E57*F57,2)</f>
        <v>0</v>
      </c>
      <c r="H57" s="33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3">
        <f>ROUND(C58*D58,2)</f>
        <v>0.71</v>
      </c>
      <c r="F58" s="16">
        <v>0</v>
      </c>
      <c r="G58" s="33">
        <f>ROUND(E58*F58,2)</f>
        <v>0</v>
      </c>
      <c r="H58" s="33">
        <f>ROUND(E58-G58,2)</f>
        <v>0.71</v>
      </c>
    </row>
    <row r="59" spans="1:8" x14ac:dyDescent="0.25">
      <c r="A59" s="13" t="s">
        <v>100</v>
      </c>
      <c r="C59" s="33"/>
      <c r="E59" s="33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3">
        <f>ROUND(C60*D60,2)</f>
        <v>6.34</v>
      </c>
      <c r="F60" s="16">
        <v>0</v>
      </c>
      <c r="G60" s="33">
        <f>ROUND(E60*F60,2)</f>
        <v>0</v>
      </c>
      <c r="H60" s="33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14.7</v>
      </c>
      <c r="D61" s="14">
        <v>0.53900000000000003</v>
      </c>
      <c r="E61" s="33">
        <f>ROUND(C61*D61,2)</f>
        <v>7.92</v>
      </c>
      <c r="F61" s="16">
        <v>0</v>
      </c>
      <c r="G61" s="33">
        <f>ROUND(E61*F61,2)</f>
        <v>0</v>
      </c>
      <c r="H61" s="33">
        <f>ROUND(E61-G61,2)</f>
        <v>7.92</v>
      </c>
    </row>
    <row r="62" spans="1:8" x14ac:dyDescent="0.25">
      <c r="A62" s="13" t="s">
        <v>45</v>
      </c>
      <c r="C62" s="33"/>
      <c r="E62" s="33"/>
    </row>
    <row r="63" spans="1:8" x14ac:dyDescent="0.25">
      <c r="A63" s="14" t="s">
        <v>38</v>
      </c>
      <c r="B63" s="14" t="s">
        <v>19</v>
      </c>
      <c r="C63" s="15">
        <v>1.53</v>
      </c>
      <c r="D63" s="14">
        <v>5.9885999999999999</v>
      </c>
      <c r="E63" s="33">
        <f>ROUND(C63*D63,2)</f>
        <v>9.16</v>
      </c>
      <c r="F63" s="16">
        <v>0</v>
      </c>
      <c r="G63" s="33">
        <f>ROUND(E63*F63,2)</f>
        <v>0</v>
      </c>
      <c r="H63" s="33">
        <f>ROUND(E63-G63,2)</f>
        <v>9.16</v>
      </c>
    </row>
    <row r="64" spans="1:8" x14ac:dyDescent="0.25">
      <c r="A64" s="14" t="s">
        <v>139</v>
      </c>
      <c r="B64" s="14" t="s">
        <v>19</v>
      </c>
      <c r="C64" s="15">
        <v>1.53</v>
      </c>
      <c r="D64" s="14">
        <v>2.9445000000000001</v>
      </c>
      <c r="E64" s="33">
        <f>ROUND(C64*D64,2)</f>
        <v>4.51</v>
      </c>
      <c r="F64" s="16">
        <v>0</v>
      </c>
      <c r="G64" s="33">
        <f>ROUND(E64*F64,2)</f>
        <v>0</v>
      </c>
      <c r="H64" s="33">
        <f>ROUND(E64-G64,2)</f>
        <v>4.51</v>
      </c>
    </row>
    <row r="65" spans="1:8" x14ac:dyDescent="0.25">
      <c r="A65" s="14" t="s">
        <v>202</v>
      </c>
      <c r="B65" s="14" t="s">
        <v>19</v>
      </c>
      <c r="C65" s="15">
        <v>1.53</v>
      </c>
      <c r="D65" s="14">
        <v>26.8827</v>
      </c>
      <c r="E65" s="33">
        <f>ROUND(C65*D65,2)</f>
        <v>41.13</v>
      </c>
      <c r="F65" s="16">
        <v>0</v>
      </c>
      <c r="G65" s="33">
        <f>ROUND(E65*F65,2)</f>
        <v>0</v>
      </c>
      <c r="H65" s="33">
        <f>ROUND(E65-G65,2)</f>
        <v>41.13</v>
      </c>
    </row>
    <row r="66" spans="1:8" x14ac:dyDescent="0.25">
      <c r="A66" s="13" t="s">
        <v>47</v>
      </c>
      <c r="C66" s="33"/>
      <c r="E66" s="33"/>
    </row>
    <row r="67" spans="1:8" x14ac:dyDescent="0.25">
      <c r="A67" s="14" t="s">
        <v>42</v>
      </c>
      <c r="B67" s="14" t="s">
        <v>48</v>
      </c>
      <c r="C67" s="15">
        <v>8.59</v>
      </c>
      <c r="D67" s="14">
        <v>1</v>
      </c>
      <c r="E67" s="33">
        <f>ROUND(C67*D67,2)</f>
        <v>8.59</v>
      </c>
      <c r="F67" s="16">
        <v>0</v>
      </c>
      <c r="G67" s="33">
        <f>ROUND(E67*F67,2)</f>
        <v>0</v>
      </c>
      <c r="H67" s="33">
        <f t="shared" ref="H67:H73" si="3">ROUND(E67-G67,2)</f>
        <v>8.59</v>
      </c>
    </row>
    <row r="68" spans="1:8" x14ac:dyDescent="0.25">
      <c r="A68" s="14" t="s">
        <v>38</v>
      </c>
      <c r="B68" s="14" t="s">
        <v>48</v>
      </c>
      <c r="C68" s="15">
        <v>3.69</v>
      </c>
      <c r="D68" s="14">
        <v>1</v>
      </c>
      <c r="E68" s="33">
        <f>ROUND(C68*D68,2)</f>
        <v>3.69</v>
      </c>
      <c r="F68" s="16">
        <v>0</v>
      </c>
      <c r="G68" s="33">
        <f>ROUND(E68*F68,2)</f>
        <v>0</v>
      </c>
      <c r="H68" s="33">
        <f t="shared" si="3"/>
        <v>3.69</v>
      </c>
    </row>
    <row r="69" spans="1:8" x14ac:dyDescent="0.25">
      <c r="A69" s="14" t="s">
        <v>139</v>
      </c>
      <c r="B69" s="14" t="s">
        <v>48</v>
      </c>
      <c r="C69" s="15">
        <v>7.24</v>
      </c>
      <c r="D69" s="14">
        <v>1</v>
      </c>
      <c r="E69" s="33">
        <f>ROUND(C69*D69,2)</f>
        <v>7.24</v>
      </c>
      <c r="F69" s="16">
        <v>0</v>
      </c>
      <c r="G69" s="33">
        <f>ROUND(E69*F69,2)</f>
        <v>0</v>
      </c>
      <c r="H69" s="33">
        <f t="shared" si="3"/>
        <v>7.24</v>
      </c>
    </row>
    <row r="70" spans="1:8" x14ac:dyDescent="0.25">
      <c r="A70" s="14" t="s">
        <v>202</v>
      </c>
      <c r="B70" s="14" t="s">
        <v>48</v>
      </c>
      <c r="C70" s="15">
        <v>14.31</v>
      </c>
      <c r="D70" s="14">
        <v>1</v>
      </c>
      <c r="E70" s="33">
        <f>ROUND(C70*D70,2)</f>
        <v>14.31</v>
      </c>
      <c r="F70" s="16">
        <v>0</v>
      </c>
      <c r="G70" s="33">
        <f>ROUND(E70*F70,2)</f>
        <v>0</v>
      </c>
      <c r="H70" s="33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12.78</v>
      </c>
      <c r="D71" s="9">
        <v>1</v>
      </c>
      <c r="E71" s="29">
        <f>ROUND(C71*D71,2)</f>
        <v>12.78</v>
      </c>
      <c r="F71" s="11">
        <v>0</v>
      </c>
      <c r="G71" s="29">
        <f>ROUND(E71*F71,2)</f>
        <v>0</v>
      </c>
      <c r="H71" s="29">
        <f t="shared" si="3"/>
        <v>12.78</v>
      </c>
    </row>
    <row r="72" spans="1:8" x14ac:dyDescent="0.25">
      <c r="A72" s="7" t="s">
        <v>50</v>
      </c>
      <c r="C72" s="33"/>
      <c r="E72" s="33">
        <f>SUM(E12:E71)</f>
        <v>820.87000000000012</v>
      </c>
      <c r="G72" s="12">
        <f>SUM(G12:G71)</f>
        <v>0</v>
      </c>
      <c r="H72" s="12">
        <f t="shared" si="3"/>
        <v>820.87</v>
      </c>
    </row>
    <row r="73" spans="1:8" x14ac:dyDescent="0.25">
      <c r="A73" s="7" t="s">
        <v>51</v>
      </c>
      <c r="C73" s="33"/>
      <c r="E73" s="33">
        <f>+E8-E72</f>
        <v>97.129999999999882</v>
      </c>
      <c r="G73" s="12">
        <f>+G8-G72</f>
        <v>0</v>
      </c>
      <c r="H73" s="12">
        <f t="shared" si="3"/>
        <v>97.13</v>
      </c>
    </row>
    <row r="74" spans="1:8" x14ac:dyDescent="0.25">
      <c r="A74" t="s">
        <v>12</v>
      </c>
      <c r="C74" s="33"/>
      <c r="E74" s="33"/>
    </row>
    <row r="75" spans="1:8" x14ac:dyDescent="0.25">
      <c r="A75" s="7" t="s">
        <v>52</v>
      </c>
      <c r="C75" s="33"/>
      <c r="E75" s="33"/>
    </row>
    <row r="76" spans="1:8" x14ac:dyDescent="0.25">
      <c r="A76" s="14" t="s">
        <v>42</v>
      </c>
      <c r="B76" s="14" t="s">
        <v>48</v>
      </c>
      <c r="C76" s="15">
        <v>18.059999999999999</v>
      </c>
      <c r="D76" s="14">
        <v>1</v>
      </c>
      <c r="E76" s="33">
        <f>ROUND(C76*D76,2)</f>
        <v>18.059999999999999</v>
      </c>
      <c r="F76" s="16">
        <v>0</v>
      </c>
      <c r="G76" s="33">
        <f>ROUND(E76*F76,2)</f>
        <v>0</v>
      </c>
      <c r="H76" s="33">
        <f t="shared" ref="H76:H82" si="4">ROUND(E76-G76,2)</f>
        <v>18.059999999999999</v>
      </c>
    </row>
    <row r="77" spans="1:8" x14ac:dyDescent="0.25">
      <c r="A77" s="14" t="s">
        <v>38</v>
      </c>
      <c r="B77" s="14" t="s">
        <v>48</v>
      </c>
      <c r="C77" s="15">
        <v>22.58</v>
      </c>
      <c r="D77" s="14">
        <v>1</v>
      </c>
      <c r="E77" s="33">
        <f>ROUND(C77*D77,2)</f>
        <v>22.58</v>
      </c>
      <c r="F77" s="16">
        <v>0</v>
      </c>
      <c r="G77" s="33">
        <f>ROUND(E77*F77,2)</f>
        <v>0</v>
      </c>
      <c r="H77" s="33">
        <f t="shared" si="4"/>
        <v>22.58</v>
      </c>
    </row>
    <row r="78" spans="1:8" x14ac:dyDescent="0.25">
      <c r="A78" s="14" t="s">
        <v>139</v>
      </c>
      <c r="B78" s="14" t="s">
        <v>48</v>
      </c>
      <c r="C78" s="15">
        <v>27.72</v>
      </c>
      <c r="D78" s="14">
        <v>1</v>
      </c>
      <c r="E78" s="33">
        <f>ROUND(C78*D78,2)</f>
        <v>27.72</v>
      </c>
      <c r="F78" s="16">
        <v>0</v>
      </c>
      <c r="G78" s="33">
        <f>ROUND(E78*F78,2)</f>
        <v>0</v>
      </c>
      <c r="H78" s="33">
        <f t="shared" si="4"/>
        <v>27.72</v>
      </c>
    </row>
    <row r="79" spans="1:8" x14ac:dyDescent="0.25">
      <c r="A79" s="9" t="s">
        <v>202</v>
      </c>
      <c r="B79" s="9" t="s">
        <v>48</v>
      </c>
      <c r="C79" s="10">
        <v>42.08</v>
      </c>
      <c r="D79" s="9">
        <v>1</v>
      </c>
      <c r="E79" s="29">
        <f>ROUND(C79*D79,2)</f>
        <v>42.08</v>
      </c>
      <c r="F79" s="11">
        <v>0</v>
      </c>
      <c r="G79" s="29">
        <f>ROUND(E79*F79,2)</f>
        <v>0</v>
      </c>
      <c r="H79" s="29">
        <f t="shared" si="4"/>
        <v>42.08</v>
      </c>
    </row>
    <row r="80" spans="1:8" x14ac:dyDescent="0.25">
      <c r="A80" s="7" t="s">
        <v>53</v>
      </c>
      <c r="C80" s="33"/>
      <c r="E80" s="33">
        <f>SUM(E76:E79)</f>
        <v>110.44</v>
      </c>
      <c r="G80" s="12">
        <f>SUM(G76:G79)</f>
        <v>0</v>
      </c>
      <c r="H80" s="12">
        <f t="shared" si="4"/>
        <v>110.44</v>
      </c>
    </row>
    <row r="81" spans="1:8" x14ac:dyDescent="0.25">
      <c r="A81" s="7" t="s">
        <v>54</v>
      </c>
      <c r="C81" s="33"/>
      <c r="E81" s="33">
        <f>+E72+E80</f>
        <v>931.31000000000017</v>
      </c>
      <c r="G81" s="12">
        <f>+G72+G80</f>
        <v>0</v>
      </c>
      <c r="H81" s="12">
        <f t="shared" si="4"/>
        <v>931.31</v>
      </c>
    </row>
    <row r="82" spans="1:8" x14ac:dyDescent="0.25">
      <c r="A82" s="7" t="s">
        <v>55</v>
      </c>
      <c r="C82" s="33"/>
      <c r="E82" s="33">
        <f>+E8-E81</f>
        <v>-13.310000000000173</v>
      </c>
      <c r="G82" s="12">
        <f>+G8-G81</f>
        <v>0</v>
      </c>
      <c r="H82" s="12">
        <f t="shared" si="4"/>
        <v>-13.31</v>
      </c>
    </row>
    <row r="83" spans="1:8" x14ac:dyDescent="0.25">
      <c r="A83" t="s">
        <v>123</v>
      </c>
      <c r="C83" s="33"/>
      <c r="E83" s="33"/>
    </row>
    <row r="84" spans="1:8" x14ac:dyDescent="0.25">
      <c r="A84" t="s">
        <v>372</v>
      </c>
      <c r="C84" s="33"/>
      <c r="E84" s="33"/>
    </row>
    <row r="85" spans="1:8" x14ac:dyDescent="0.25">
      <c r="C85" s="33"/>
      <c r="E85" s="33"/>
    </row>
    <row r="86" spans="1:8" x14ac:dyDescent="0.25">
      <c r="A86" s="7" t="s">
        <v>124</v>
      </c>
      <c r="C86" s="33"/>
      <c r="E86" s="33"/>
    </row>
    <row r="87" spans="1:8" x14ac:dyDescent="0.25">
      <c r="A87" s="7" t="s">
        <v>125</v>
      </c>
      <c r="C87" s="33"/>
      <c r="E87" s="33"/>
    </row>
    <row r="88" spans="1:8" x14ac:dyDescent="0.25">
      <c r="C88" s="33"/>
      <c r="E88" s="33"/>
    </row>
    <row r="99" spans="1:5" x14ac:dyDescent="0.25">
      <c r="A99" s="7" t="s">
        <v>50</v>
      </c>
      <c r="E99" s="37">
        <f>VLOOKUP(A99,$A$1:$H$98,5,FALSE)</f>
        <v>820.87000000000012</v>
      </c>
    </row>
    <row r="100" spans="1:5" x14ac:dyDescent="0.25">
      <c r="A100" s="7" t="s">
        <v>333</v>
      </c>
      <c r="E100" s="37">
        <f>VLOOKUP(A100,$A$1:$H$98,5,FALSE)</f>
        <v>110.44</v>
      </c>
    </row>
    <row r="101" spans="1:5" x14ac:dyDescent="0.25">
      <c r="A101" s="7" t="s">
        <v>334</v>
      </c>
      <c r="E101" s="37">
        <f t="shared" ref="E101:E102" si="5">VLOOKUP(A101,$A$1:$H$98,5,FALSE)</f>
        <v>931.31000000000017</v>
      </c>
    </row>
    <row r="102" spans="1:5" x14ac:dyDescent="0.25">
      <c r="A102" s="7" t="s">
        <v>55</v>
      </c>
      <c r="E102" s="37">
        <f t="shared" si="5"/>
        <v>-13.310000000000173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-13.310000000000173</v>
      </c>
      <c r="E105" s="37">
        <f>E102</f>
        <v>-13.310000000000173</v>
      </c>
    </row>
    <row r="106" spans="1:5" x14ac:dyDescent="0.25">
      <c r="A106">
        <f>A107-Calculator!$B$15</f>
        <v>985</v>
      </c>
      <c r="B106">
        <f t="dataTable" ref="B106:B112" dt2D="0" dtr="0" r1="D7" ca="1"/>
        <v>3488.44</v>
      </c>
      <c r="D106">
        <f>D107-Calculator!$B$27</f>
        <v>45</v>
      </c>
      <c r="E106">
        <f t="dataTable" ref="E106:E112" dt2D="0" dtr="0" r1="D7"/>
        <v>-600.56000000000017</v>
      </c>
    </row>
    <row r="107" spans="1:5" x14ac:dyDescent="0.25">
      <c r="A107">
        <f>A108-Calculator!$B$15</f>
        <v>990</v>
      </c>
      <c r="B107">
        <v>3510.19</v>
      </c>
      <c r="D107">
        <f>D108-Calculator!$B$27</f>
        <v>50</v>
      </c>
      <c r="E107">
        <v>-578.81000000000017</v>
      </c>
    </row>
    <row r="108" spans="1:5" x14ac:dyDescent="0.25">
      <c r="A108">
        <f>A109-Calculator!$B$15</f>
        <v>995</v>
      </c>
      <c r="B108">
        <v>3531.94</v>
      </c>
      <c r="D108">
        <f>D109-Calculator!$B$27</f>
        <v>55</v>
      </c>
      <c r="E108">
        <v>-557.06000000000017</v>
      </c>
    </row>
    <row r="109" spans="1:5" x14ac:dyDescent="0.25">
      <c r="A109">
        <f>Calculator!B10</f>
        <v>1000</v>
      </c>
      <c r="B109">
        <v>3553.69</v>
      </c>
      <c r="D109">
        <f>Calculator!B22</f>
        <v>60</v>
      </c>
      <c r="E109">
        <v>-535.31000000000017</v>
      </c>
    </row>
    <row r="110" spans="1:5" x14ac:dyDescent="0.25">
      <c r="A110">
        <f>A109+Calculator!$B$15</f>
        <v>1005</v>
      </c>
      <c r="B110">
        <v>3575.44</v>
      </c>
      <c r="D110">
        <f>D109+Calculator!$B$27</f>
        <v>65</v>
      </c>
      <c r="E110">
        <v>-513.56000000000017</v>
      </c>
    </row>
    <row r="111" spans="1:5" x14ac:dyDescent="0.25">
      <c r="A111">
        <f>A110+Calculator!$B$15</f>
        <v>1010</v>
      </c>
      <c r="B111">
        <v>3597.19</v>
      </c>
      <c r="D111">
        <f>D110+Calculator!$B$27</f>
        <v>70</v>
      </c>
      <c r="E111">
        <v>-491.81000000000017</v>
      </c>
    </row>
    <row r="112" spans="1:5" x14ac:dyDescent="0.25">
      <c r="A112">
        <f>A111+Calculator!$B$15</f>
        <v>1015</v>
      </c>
      <c r="B112">
        <v>3618.94</v>
      </c>
      <c r="D112">
        <f>D111+Calculator!$B$27</f>
        <v>75</v>
      </c>
      <c r="E112">
        <v>-470.06000000000017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D4A4-CBE9-42F9-95C2-0573A740F2B5}">
  <dimension ref="A1:H112"/>
  <sheetViews>
    <sheetView workbookViewId="0">
      <selection activeCell="M7" sqref="M7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240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396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180</v>
      </c>
      <c r="E7" s="29">
        <f>ROUND(C7*D7,2)</f>
        <v>918</v>
      </c>
      <c r="F7" s="11">
        <v>0</v>
      </c>
      <c r="G7" s="29">
        <f>ROUND(E7*F7,2)</f>
        <v>0</v>
      </c>
      <c r="H7" s="29">
        <f>ROUND(E7-G7,2)</f>
        <v>918</v>
      </c>
    </row>
    <row r="8" spans="1:8" x14ac:dyDescent="0.25">
      <c r="A8" s="7" t="s">
        <v>11</v>
      </c>
      <c r="C8" s="33"/>
      <c r="E8" s="33">
        <f>SUM(E7:E7)</f>
        <v>918</v>
      </c>
      <c r="G8" s="12">
        <f>SUM(G7:G7)</f>
        <v>0</v>
      </c>
      <c r="H8" s="12">
        <f>ROUND(E8-G8,2)</f>
        <v>918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3.5</v>
      </c>
      <c r="E12" s="33">
        <f>ROUND(C12*D12,2)</f>
        <v>24.5</v>
      </c>
      <c r="F12" s="16">
        <v>0</v>
      </c>
      <c r="G12" s="33">
        <f>ROUND(E12*F12,2)</f>
        <v>0</v>
      </c>
      <c r="H12" s="33">
        <f>ROUND(E12-G12,2)</f>
        <v>24.5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3.3220000000000001</v>
      </c>
      <c r="E18" s="33">
        <f>ROUND(C18*D18,2)</f>
        <v>65.58</v>
      </c>
      <c r="F18" s="16">
        <v>0</v>
      </c>
      <c r="G18" s="33">
        <f>ROUND(E18*F18,2)</f>
        <v>0</v>
      </c>
      <c r="H18" s="33">
        <f>ROUND(E18-G18,2)</f>
        <v>65.58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0.8</v>
      </c>
      <c r="E19" s="33">
        <f>ROUND(C19*D19,2)</f>
        <v>8.85</v>
      </c>
      <c r="F19" s="16">
        <v>0</v>
      </c>
      <c r="G19" s="33">
        <f>ROUND(E19*F19,2)</f>
        <v>0</v>
      </c>
      <c r="H19" s="33">
        <f>ROUND(E19-G19,2)</f>
        <v>8.85</v>
      </c>
    </row>
    <row r="20" spans="1:8" x14ac:dyDescent="0.25">
      <c r="A20" s="13" t="s">
        <v>24</v>
      </c>
      <c r="C20" s="33"/>
      <c r="E20" s="33"/>
    </row>
    <row r="21" spans="1:8" x14ac:dyDescent="0.25">
      <c r="A21" s="14" t="s">
        <v>25</v>
      </c>
      <c r="B21" s="14" t="s">
        <v>18</v>
      </c>
      <c r="C21" s="15">
        <v>0.13</v>
      </c>
      <c r="D21" s="14">
        <v>80</v>
      </c>
      <c r="E21" s="33">
        <f t="shared" ref="E21:E28" si="0">ROUND(C21*D21,2)</f>
        <v>10.4</v>
      </c>
      <c r="F21" s="16">
        <v>0</v>
      </c>
      <c r="G21" s="33">
        <f t="shared" ref="G21:G28" si="1">ROUND(E21*F21,2)</f>
        <v>0</v>
      </c>
      <c r="H21" s="33">
        <f t="shared" ref="H21:H28" si="2">ROUND(E21-G21,2)</f>
        <v>10.4</v>
      </c>
    </row>
    <row r="22" spans="1:8" x14ac:dyDescent="0.25">
      <c r="A22" s="14" t="s">
        <v>144</v>
      </c>
      <c r="B22" s="14" t="s">
        <v>26</v>
      </c>
      <c r="C22" s="15">
        <v>2.25</v>
      </c>
      <c r="D22" s="14">
        <v>2</v>
      </c>
      <c r="E22" s="33">
        <f t="shared" si="0"/>
        <v>4.5</v>
      </c>
      <c r="F22" s="16">
        <v>0</v>
      </c>
      <c r="G22" s="33">
        <f t="shared" si="1"/>
        <v>0</v>
      </c>
      <c r="H22" s="33">
        <f t="shared" si="2"/>
        <v>4.5</v>
      </c>
    </row>
    <row r="23" spans="1:8" x14ac:dyDescent="0.25">
      <c r="A23" s="14" t="s">
        <v>181</v>
      </c>
      <c r="B23" s="14" t="s">
        <v>26</v>
      </c>
      <c r="C23" s="15">
        <v>18.170000000000002</v>
      </c>
      <c r="D23" s="14">
        <v>1</v>
      </c>
      <c r="E23" s="33">
        <f t="shared" si="0"/>
        <v>18.170000000000002</v>
      </c>
      <c r="F23" s="16">
        <v>0</v>
      </c>
      <c r="G23" s="33">
        <f t="shared" si="1"/>
        <v>0</v>
      </c>
      <c r="H23" s="33">
        <f t="shared" si="2"/>
        <v>18.170000000000002</v>
      </c>
    </row>
    <row r="24" spans="1:8" x14ac:dyDescent="0.25">
      <c r="A24" s="14" t="s">
        <v>182</v>
      </c>
      <c r="B24" s="14" t="s">
        <v>18</v>
      </c>
      <c r="C24" s="15">
        <v>6.04</v>
      </c>
      <c r="D24" s="14">
        <v>2</v>
      </c>
      <c r="E24" s="33">
        <f t="shared" si="0"/>
        <v>12.08</v>
      </c>
      <c r="F24" s="16">
        <v>0</v>
      </c>
      <c r="G24" s="33">
        <f t="shared" si="1"/>
        <v>0</v>
      </c>
      <c r="H24" s="33">
        <f t="shared" si="2"/>
        <v>12.08</v>
      </c>
    </row>
    <row r="25" spans="1:8" x14ac:dyDescent="0.25">
      <c r="A25" s="14" t="s">
        <v>393</v>
      </c>
      <c r="B25" s="14" t="s">
        <v>18</v>
      </c>
      <c r="C25" s="15">
        <v>4.05</v>
      </c>
      <c r="D25" s="14">
        <v>11</v>
      </c>
      <c r="E25" s="33">
        <f t="shared" si="0"/>
        <v>44.55</v>
      </c>
      <c r="F25" s="16">
        <v>0</v>
      </c>
      <c r="G25" s="33">
        <f t="shared" si="1"/>
        <v>0</v>
      </c>
      <c r="H25" s="33">
        <f t="shared" si="2"/>
        <v>44.55</v>
      </c>
    </row>
    <row r="26" spans="1:8" x14ac:dyDescent="0.25">
      <c r="A26" s="14" t="s">
        <v>184</v>
      </c>
      <c r="B26" s="14" t="s">
        <v>26</v>
      </c>
      <c r="C26" s="15">
        <v>14.57</v>
      </c>
      <c r="D26" s="14">
        <v>2</v>
      </c>
      <c r="E26" s="33">
        <f t="shared" si="0"/>
        <v>29.14</v>
      </c>
      <c r="F26" s="16">
        <v>0</v>
      </c>
      <c r="G26" s="33">
        <f t="shared" si="1"/>
        <v>0</v>
      </c>
      <c r="H26" s="33">
        <f t="shared" si="2"/>
        <v>29.14</v>
      </c>
    </row>
    <row r="27" spans="1:8" x14ac:dyDescent="0.25">
      <c r="A27" s="14" t="s">
        <v>215</v>
      </c>
      <c r="B27" s="14" t="s">
        <v>18</v>
      </c>
      <c r="C27" s="15">
        <v>5.67</v>
      </c>
      <c r="D27" s="14">
        <v>1.5</v>
      </c>
      <c r="E27" s="33">
        <f t="shared" si="0"/>
        <v>8.51</v>
      </c>
      <c r="F27" s="16">
        <v>0</v>
      </c>
      <c r="G27" s="33">
        <f t="shared" si="1"/>
        <v>0</v>
      </c>
      <c r="H27" s="33">
        <f t="shared" si="2"/>
        <v>8.51</v>
      </c>
    </row>
    <row r="28" spans="1:8" x14ac:dyDescent="0.25">
      <c r="A28" s="14" t="s">
        <v>186</v>
      </c>
      <c r="B28" s="14" t="s">
        <v>18</v>
      </c>
      <c r="C28" s="15">
        <v>2.2599999999999998</v>
      </c>
      <c r="D28" s="14">
        <v>7.5</v>
      </c>
      <c r="E28" s="33">
        <f t="shared" si="0"/>
        <v>16.95</v>
      </c>
      <c r="F28" s="16">
        <v>0</v>
      </c>
      <c r="G28" s="33">
        <f t="shared" si="1"/>
        <v>0</v>
      </c>
      <c r="H28" s="33">
        <f t="shared" si="2"/>
        <v>16.95</v>
      </c>
    </row>
    <row r="29" spans="1:8" x14ac:dyDescent="0.25">
      <c r="A29" s="13" t="s">
        <v>27</v>
      </c>
      <c r="C29" s="33"/>
      <c r="E29" s="33"/>
    </row>
    <row r="30" spans="1:8" x14ac:dyDescent="0.25">
      <c r="A30" s="14" t="s">
        <v>187</v>
      </c>
      <c r="B30" s="14" t="s">
        <v>18</v>
      </c>
      <c r="C30" s="15">
        <v>2.4300000000000002</v>
      </c>
      <c r="D30" s="14">
        <v>3</v>
      </c>
      <c r="E30" s="33">
        <f>ROUND(C30*D30,2)</f>
        <v>7.29</v>
      </c>
      <c r="F30" s="16">
        <v>0</v>
      </c>
      <c r="G30" s="33">
        <f>ROUND(E30*F30,2)</f>
        <v>0</v>
      </c>
      <c r="H30" s="33">
        <f>ROUND(E30-G30,2)</f>
        <v>7.29</v>
      </c>
    </row>
    <row r="31" spans="1:8" x14ac:dyDescent="0.25">
      <c r="A31" s="13" t="s">
        <v>33</v>
      </c>
      <c r="C31" s="33"/>
      <c r="E31" s="33"/>
    </row>
    <row r="32" spans="1:8" x14ac:dyDescent="0.25">
      <c r="A32" s="14" t="s">
        <v>394</v>
      </c>
      <c r="B32" s="14" t="s">
        <v>29</v>
      </c>
      <c r="C32" s="15">
        <v>6.97</v>
      </c>
      <c r="D32" s="14">
        <v>23</v>
      </c>
      <c r="E32" s="33">
        <f>ROUND(C32*D32,2)</f>
        <v>160.31</v>
      </c>
      <c r="F32" s="16">
        <v>0</v>
      </c>
      <c r="G32" s="33">
        <f>ROUND(E32*F32,2)</f>
        <v>0</v>
      </c>
      <c r="H32" s="33">
        <f>ROUND(E32-G32,2)</f>
        <v>160.31</v>
      </c>
    </row>
    <row r="33" spans="1:8" x14ac:dyDescent="0.25">
      <c r="A33" s="14" t="s">
        <v>395</v>
      </c>
      <c r="B33" s="14" t="s">
        <v>29</v>
      </c>
      <c r="C33" s="15">
        <v>2.67</v>
      </c>
      <c r="D33" s="14">
        <v>4.25</v>
      </c>
      <c r="E33" s="33">
        <f>ROUND(C33*D33,2)</f>
        <v>11.35</v>
      </c>
      <c r="F33" s="16">
        <v>0</v>
      </c>
      <c r="G33" s="33">
        <f>ROUND(E33*F33,2)</f>
        <v>0</v>
      </c>
      <c r="H33" s="33">
        <f>ROUND(E33-G33,2)</f>
        <v>11.35</v>
      </c>
    </row>
    <row r="34" spans="1:8" x14ac:dyDescent="0.25">
      <c r="A34" s="14" t="s">
        <v>189</v>
      </c>
      <c r="B34" s="14" t="s">
        <v>190</v>
      </c>
      <c r="C34" s="15">
        <v>0.28999999999999998</v>
      </c>
      <c r="D34" s="14">
        <v>4.25</v>
      </c>
      <c r="E34" s="33">
        <f>ROUND(C34*D34,2)</f>
        <v>1.23</v>
      </c>
      <c r="F34" s="16">
        <v>0</v>
      </c>
      <c r="G34" s="33">
        <f>ROUND(E34*F34,2)</f>
        <v>0</v>
      </c>
      <c r="H34" s="33">
        <f>ROUND(E34-G34,2)</f>
        <v>1.23</v>
      </c>
    </row>
    <row r="35" spans="1:8" x14ac:dyDescent="0.25">
      <c r="A35" s="13" t="s">
        <v>117</v>
      </c>
      <c r="C35" s="33"/>
      <c r="E35" s="33"/>
    </row>
    <row r="36" spans="1:8" x14ac:dyDescent="0.25">
      <c r="A36" s="14" t="s">
        <v>193</v>
      </c>
      <c r="B36" s="14" t="s">
        <v>26</v>
      </c>
      <c r="C36" s="15">
        <v>2.4</v>
      </c>
      <c r="D36" s="14">
        <v>1.5</v>
      </c>
      <c r="E36" s="33">
        <f>ROUND(C36*D36,2)</f>
        <v>3.6</v>
      </c>
      <c r="F36" s="16">
        <v>0</v>
      </c>
      <c r="G36" s="33">
        <f>ROUND(E36*F36,2)</f>
        <v>0</v>
      </c>
      <c r="H36" s="33">
        <f>ROUND(E36-G36,2)</f>
        <v>3.6</v>
      </c>
    </row>
    <row r="37" spans="1:8" x14ac:dyDescent="0.25">
      <c r="A37" s="14" t="s">
        <v>192</v>
      </c>
      <c r="B37" s="14" t="s">
        <v>26</v>
      </c>
      <c r="C37" s="15">
        <v>1.75</v>
      </c>
      <c r="D37" s="14">
        <v>0.5</v>
      </c>
      <c r="E37" s="33">
        <f>ROUND(C37*D37,2)</f>
        <v>0.88</v>
      </c>
      <c r="F37" s="16">
        <v>0</v>
      </c>
      <c r="G37" s="33">
        <f>ROUND(E37*F37,2)</f>
        <v>0</v>
      </c>
      <c r="H37" s="33">
        <f>ROUND(E37-G37,2)</f>
        <v>0.88</v>
      </c>
    </row>
    <row r="38" spans="1:8" x14ac:dyDescent="0.25">
      <c r="A38" s="14" t="s">
        <v>195</v>
      </c>
      <c r="B38" s="14" t="s">
        <v>26</v>
      </c>
      <c r="C38" s="15">
        <v>2.86</v>
      </c>
      <c r="D38" s="14">
        <v>4</v>
      </c>
      <c r="E38" s="33">
        <f>ROUND(C38*D38,2)</f>
        <v>11.44</v>
      </c>
      <c r="F38" s="16">
        <v>0</v>
      </c>
      <c r="G38" s="33">
        <f>ROUND(E38*F38,2)</f>
        <v>0</v>
      </c>
      <c r="H38" s="33">
        <f>ROUND(E38-G38,2)</f>
        <v>11.44</v>
      </c>
    </row>
    <row r="39" spans="1:8" x14ac:dyDescent="0.25">
      <c r="A39" s="13" t="s">
        <v>61</v>
      </c>
      <c r="C39" s="33"/>
      <c r="E39" s="33"/>
    </row>
    <row r="40" spans="1:8" x14ac:dyDescent="0.25">
      <c r="A40" s="14" t="s">
        <v>196</v>
      </c>
      <c r="B40" s="14" t="s">
        <v>21</v>
      </c>
      <c r="C40" s="15">
        <v>7.5</v>
      </c>
      <c r="D40" s="14">
        <v>4.3220000000000001</v>
      </c>
      <c r="E40" s="33">
        <f>ROUND(C40*D40,2)</f>
        <v>32.42</v>
      </c>
      <c r="F40" s="16">
        <v>0</v>
      </c>
      <c r="G40" s="33">
        <f>ROUND(E40*F40,2)</f>
        <v>0</v>
      </c>
      <c r="H40" s="33">
        <f>ROUND(E40-G40,2)</f>
        <v>32.42</v>
      </c>
    </row>
    <row r="41" spans="1:8" x14ac:dyDescent="0.25">
      <c r="A41" s="13" t="s">
        <v>136</v>
      </c>
      <c r="C41" s="33"/>
      <c r="E41" s="33"/>
    </row>
    <row r="42" spans="1:8" x14ac:dyDescent="0.25">
      <c r="A42" s="14" t="s">
        <v>197</v>
      </c>
      <c r="B42" s="14" t="s">
        <v>129</v>
      </c>
      <c r="C42" s="15">
        <v>0.35</v>
      </c>
      <c r="D42" s="14">
        <f>D7</f>
        <v>180</v>
      </c>
      <c r="E42" s="33">
        <f>ROUND(C42*D42,2)</f>
        <v>63</v>
      </c>
      <c r="F42" s="16">
        <v>0</v>
      </c>
      <c r="G42" s="33">
        <f>ROUND(E42*F42,2)</f>
        <v>0</v>
      </c>
      <c r="H42" s="33">
        <f>ROUND(E42-G42,2)</f>
        <v>63</v>
      </c>
    </row>
    <row r="43" spans="1:8" x14ac:dyDescent="0.25">
      <c r="A43" s="13" t="s">
        <v>198</v>
      </c>
      <c r="C43" s="33"/>
      <c r="E43" s="33"/>
    </row>
    <row r="44" spans="1:8" x14ac:dyDescent="0.25">
      <c r="A44" s="14" t="s">
        <v>199</v>
      </c>
      <c r="B44" s="14" t="s">
        <v>129</v>
      </c>
      <c r="C44" s="15">
        <v>0.4</v>
      </c>
      <c r="D44" s="14">
        <f>D7</f>
        <v>180</v>
      </c>
      <c r="E44" s="33">
        <f>ROUND(C44*D44,2)</f>
        <v>72</v>
      </c>
      <c r="F44" s="16">
        <v>0</v>
      </c>
      <c r="G44" s="33">
        <f>ROUND(E44*F44,2)</f>
        <v>0</v>
      </c>
      <c r="H44" s="33">
        <f>ROUND(E44-G44,2)</f>
        <v>72</v>
      </c>
    </row>
    <row r="45" spans="1:8" x14ac:dyDescent="0.25">
      <c r="A45" s="13" t="s">
        <v>99</v>
      </c>
      <c r="C45" s="33"/>
      <c r="E45" s="33"/>
    </row>
    <row r="46" spans="1:8" x14ac:dyDescent="0.25">
      <c r="A46" s="14" t="s">
        <v>200</v>
      </c>
      <c r="B46" s="14" t="s">
        <v>48</v>
      </c>
      <c r="C46" s="15">
        <v>4.5</v>
      </c>
      <c r="D46" s="14">
        <v>0.5</v>
      </c>
      <c r="E46" s="33">
        <f>ROUND(C46*D46,2)</f>
        <v>2.25</v>
      </c>
      <c r="F46" s="16">
        <v>0</v>
      </c>
      <c r="G46" s="33">
        <f>ROUND(E46*F46,2)</f>
        <v>0</v>
      </c>
      <c r="H46" s="33">
        <f>ROUND(E46-G46,2)</f>
        <v>2.25</v>
      </c>
    </row>
    <row r="47" spans="1:8" x14ac:dyDescent="0.25">
      <c r="A47" s="13" t="s">
        <v>119</v>
      </c>
      <c r="C47" s="33"/>
      <c r="E47" s="33"/>
    </row>
    <row r="48" spans="1:8" x14ac:dyDescent="0.25">
      <c r="A48" s="14" t="s">
        <v>201</v>
      </c>
      <c r="B48" s="14" t="s">
        <v>48</v>
      </c>
      <c r="C48" s="15">
        <v>8</v>
      </c>
      <c r="D48" s="14">
        <v>1</v>
      </c>
      <c r="E48" s="33">
        <f>ROUND(C48*D48,2)</f>
        <v>8</v>
      </c>
      <c r="F48" s="16">
        <v>0</v>
      </c>
      <c r="G48" s="33">
        <f>ROUND(E48*F48,2)</f>
        <v>0</v>
      </c>
      <c r="H48" s="33">
        <f>ROUND(E48-G48,2)</f>
        <v>8</v>
      </c>
    </row>
    <row r="49" spans="1:8" x14ac:dyDescent="0.25">
      <c r="A49" s="13" t="s">
        <v>121</v>
      </c>
      <c r="C49" s="33"/>
      <c r="E49" s="33"/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  <c r="C51" s="33"/>
      <c r="E51" s="33"/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0.5</v>
      </c>
      <c r="E52" s="33">
        <f>ROUND(C52*D52,2)</f>
        <v>7.34</v>
      </c>
      <c r="F52" s="16">
        <v>0</v>
      </c>
      <c r="G52" s="33">
        <f>ROUND(E52*F52,2)</f>
        <v>0</v>
      </c>
      <c r="H52" s="33">
        <f>ROUND(E52-G52,2)</f>
        <v>7.34</v>
      </c>
    </row>
    <row r="53" spans="1:8" x14ac:dyDescent="0.25">
      <c r="A53" s="14" t="s">
        <v>139</v>
      </c>
      <c r="B53" s="14" t="s">
        <v>39</v>
      </c>
      <c r="C53" s="15">
        <v>14.68</v>
      </c>
      <c r="D53" s="14">
        <v>0.17599999999999999</v>
      </c>
      <c r="E53" s="33">
        <f>ROUND(C53*D53,2)</f>
        <v>2.58</v>
      </c>
      <c r="F53" s="16">
        <v>0</v>
      </c>
      <c r="G53" s="33">
        <f>ROUND(E53*F53,2)</f>
        <v>0</v>
      </c>
      <c r="H53" s="33">
        <f>ROUND(E53-G53,2)</f>
        <v>2.58</v>
      </c>
    </row>
    <row r="54" spans="1:8" x14ac:dyDescent="0.25">
      <c r="A54" s="13" t="s">
        <v>40</v>
      </c>
      <c r="C54" s="33"/>
      <c r="E54" s="33"/>
    </row>
    <row r="55" spans="1:8" x14ac:dyDescent="0.25">
      <c r="A55" s="14" t="s">
        <v>41</v>
      </c>
      <c r="B55" s="14" t="s">
        <v>39</v>
      </c>
      <c r="C55" s="15">
        <v>9.06</v>
      </c>
      <c r="D55" s="14">
        <v>2.375</v>
      </c>
      <c r="E55" s="33">
        <f>ROUND(C55*D55,2)</f>
        <v>21.52</v>
      </c>
      <c r="F55" s="16">
        <v>0</v>
      </c>
      <c r="G55" s="33">
        <f>ROUND(E55*F55,2)</f>
        <v>0</v>
      </c>
      <c r="H55" s="33">
        <f>ROUND(E55-G55,2)</f>
        <v>21.52</v>
      </c>
    </row>
    <row r="56" spans="1:8" x14ac:dyDescent="0.25">
      <c r="A56" s="13" t="s">
        <v>43</v>
      </c>
      <c r="C56" s="33"/>
      <c r="E56" s="33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3">
        <f>ROUND(C57*D57,2)</f>
        <v>2.27</v>
      </c>
      <c r="F57" s="16">
        <v>0</v>
      </c>
      <c r="G57" s="33">
        <f>ROUND(E57*F57,2)</f>
        <v>0</v>
      </c>
      <c r="H57" s="33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3">
        <f>ROUND(C58*D58,2)</f>
        <v>0.71</v>
      </c>
      <c r="F58" s="16">
        <v>0</v>
      </c>
      <c r="G58" s="33">
        <f>ROUND(E58*F58,2)</f>
        <v>0</v>
      </c>
      <c r="H58" s="33">
        <f>ROUND(E58-G58,2)</f>
        <v>0.71</v>
      </c>
    </row>
    <row r="59" spans="1:8" x14ac:dyDescent="0.25">
      <c r="A59" s="13" t="s">
        <v>100</v>
      </c>
      <c r="C59" s="33"/>
      <c r="E59" s="33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3">
        <f>ROUND(C60*D60,2)</f>
        <v>6.34</v>
      </c>
      <c r="F60" s="16">
        <v>0</v>
      </c>
      <c r="G60" s="33">
        <f>ROUND(E60*F60,2)</f>
        <v>0</v>
      </c>
      <c r="H60" s="33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14.7</v>
      </c>
      <c r="D61" s="14">
        <v>0.53900000000000003</v>
      </c>
      <c r="E61" s="33">
        <f>ROUND(C61*D61,2)</f>
        <v>7.92</v>
      </c>
      <c r="F61" s="16">
        <v>0</v>
      </c>
      <c r="G61" s="33">
        <f>ROUND(E61*F61,2)</f>
        <v>0</v>
      </c>
      <c r="H61" s="33">
        <f>ROUND(E61-G61,2)</f>
        <v>7.92</v>
      </c>
    </row>
    <row r="62" spans="1:8" x14ac:dyDescent="0.25">
      <c r="A62" s="13" t="s">
        <v>45</v>
      </c>
      <c r="C62" s="33"/>
      <c r="E62" s="33"/>
    </row>
    <row r="63" spans="1:8" x14ac:dyDescent="0.25">
      <c r="A63" s="14" t="s">
        <v>38</v>
      </c>
      <c r="B63" s="14" t="s">
        <v>19</v>
      </c>
      <c r="C63" s="15">
        <v>1.53</v>
      </c>
      <c r="D63" s="14">
        <v>5.5720000000000001</v>
      </c>
      <c r="E63" s="33">
        <f>ROUND(C63*D63,2)</f>
        <v>8.5299999999999994</v>
      </c>
      <c r="F63" s="16">
        <v>0</v>
      </c>
      <c r="G63" s="33">
        <f>ROUND(E63*F63,2)</f>
        <v>0</v>
      </c>
      <c r="H63" s="33">
        <f>ROUND(E63-G63,2)</f>
        <v>8.5299999999999994</v>
      </c>
    </row>
    <row r="64" spans="1:8" x14ac:dyDescent="0.25">
      <c r="A64" s="14" t="s">
        <v>139</v>
      </c>
      <c r="B64" s="14" t="s">
        <v>19</v>
      </c>
      <c r="C64" s="15">
        <v>1.53</v>
      </c>
      <c r="D64" s="14">
        <v>2.9445000000000001</v>
      </c>
      <c r="E64" s="33">
        <f>ROUND(C64*D64,2)</f>
        <v>4.51</v>
      </c>
      <c r="F64" s="16">
        <v>0</v>
      </c>
      <c r="G64" s="33">
        <f>ROUND(E64*F64,2)</f>
        <v>0</v>
      </c>
      <c r="H64" s="33">
        <f>ROUND(E64-G64,2)</f>
        <v>4.51</v>
      </c>
    </row>
    <row r="65" spans="1:8" x14ac:dyDescent="0.25">
      <c r="A65" s="14" t="s">
        <v>202</v>
      </c>
      <c r="B65" s="14" t="s">
        <v>19</v>
      </c>
      <c r="C65" s="15">
        <v>1.53</v>
      </c>
      <c r="D65" s="14">
        <v>21.995000000000001</v>
      </c>
      <c r="E65" s="33">
        <f>ROUND(C65*D65,2)</f>
        <v>33.65</v>
      </c>
      <c r="F65" s="16">
        <v>0</v>
      </c>
      <c r="G65" s="33">
        <f>ROUND(E65*F65,2)</f>
        <v>0</v>
      </c>
      <c r="H65" s="33">
        <f>ROUND(E65-G65,2)</f>
        <v>33.65</v>
      </c>
    </row>
    <row r="66" spans="1:8" x14ac:dyDescent="0.25">
      <c r="A66" s="13" t="s">
        <v>47</v>
      </c>
      <c r="C66" s="33"/>
      <c r="E66" s="33"/>
    </row>
    <row r="67" spans="1:8" x14ac:dyDescent="0.25">
      <c r="A67" s="14" t="s">
        <v>42</v>
      </c>
      <c r="B67" s="14" t="s">
        <v>48</v>
      </c>
      <c r="C67" s="15">
        <v>8.5</v>
      </c>
      <c r="D67" s="14">
        <v>1</v>
      </c>
      <c r="E67" s="33">
        <f>ROUND(C67*D67,2)</f>
        <v>8.5</v>
      </c>
      <c r="F67" s="16">
        <v>0</v>
      </c>
      <c r="G67" s="33">
        <f>ROUND(E67*F67,2)</f>
        <v>0</v>
      </c>
      <c r="H67" s="33">
        <f t="shared" ref="H67:H73" si="3">ROUND(E67-G67,2)</f>
        <v>8.5</v>
      </c>
    </row>
    <row r="68" spans="1:8" x14ac:dyDescent="0.25">
      <c r="A68" s="14" t="s">
        <v>38</v>
      </c>
      <c r="B68" s="14" t="s">
        <v>48</v>
      </c>
      <c r="C68" s="15">
        <v>3.45</v>
      </c>
      <c r="D68" s="14">
        <v>1</v>
      </c>
      <c r="E68" s="33">
        <f>ROUND(C68*D68,2)</f>
        <v>3.45</v>
      </c>
      <c r="F68" s="16">
        <v>0</v>
      </c>
      <c r="G68" s="33">
        <f>ROUND(E68*F68,2)</f>
        <v>0</v>
      </c>
      <c r="H68" s="33">
        <f t="shared" si="3"/>
        <v>3.45</v>
      </c>
    </row>
    <row r="69" spans="1:8" x14ac:dyDescent="0.25">
      <c r="A69" s="14" t="s">
        <v>139</v>
      </c>
      <c r="B69" s="14" t="s">
        <v>48</v>
      </c>
      <c r="C69" s="15">
        <v>7.24</v>
      </c>
      <c r="D69" s="14">
        <v>1</v>
      </c>
      <c r="E69" s="33">
        <f>ROUND(C69*D69,2)</f>
        <v>7.24</v>
      </c>
      <c r="F69" s="16">
        <v>0</v>
      </c>
      <c r="G69" s="33">
        <f>ROUND(E69*F69,2)</f>
        <v>0</v>
      </c>
      <c r="H69" s="33">
        <f t="shared" si="3"/>
        <v>7.24</v>
      </c>
    </row>
    <row r="70" spans="1:8" x14ac:dyDescent="0.25">
      <c r="A70" s="14" t="s">
        <v>202</v>
      </c>
      <c r="B70" s="14" t="s">
        <v>48</v>
      </c>
      <c r="C70" s="15">
        <v>14.31</v>
      </c>
      <c r="D70" s="14">
        <v>1</v>
      </c>
      <c r="E70" s="33">
        <f>ROUND(C70*D70,2)</f>
        <v>14.31</v>
      </c>
      <c r="F70" s="16">
        <v>0</v>
      </c>
      <c r="G70" s="33">
        <f>ROUND(E70*F70,2)</f>
        <v>0</v>
      </c>
      <c r="H70" s="33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12.47</v>
      </c>
      <c r="D71" s="9">
        <v>1</v>
      </c>
      <c r="E71" s="29">
        <f>ROUND(C71*D71,2)</f>
        <v>12.47</v>
      </c>
      <c r="F71" s="11">
        <v>0</v>
      </c>
      <c r="G71" s="29">
        <f>ROUND(E71*F71,2)</f>
        <v>0</v>
      </c>
      <c r="H71" s="29">
        <f t="shared" si="3"/>
        <v>12.47</v>
      </c>
    </row>
    <row r="72" spans="1:8" x14ac:dyDescent="0.25">
      <c r="A72" s="7" t="s">
        <v>50</v>
      </c>
      <c r="C72" s="33"/>
      <c r="E72" s="33">
        <f>SUM(E12:E71)</f>
        <v>798.75000000000011</v>
      </c>
      <c r="G72" s="12">
        <f>SUM(G12:G71)</f>
        <v>0</v>
      </c>
      <c r="H72" s="12">
        <f t="shared" si="3"/>
        <v>798.75</v>
      </c>
    </row>
    <row r="73" spans="1:8" x14ac:dyDescent="0.25">
      <c r="A73" s="7" t="s">
        <v>51</v>
      </c>
      <c r="C73" s="33"/>
      <c r="E73" s="33">
        <f>+E8-E72</f>
        <v>119.24999999999989</v>
      </c>
      <c r="G73" s="12">
        <f>+G8-G72</f>
        <v>0</v>
      </c>
      <c r="H73" s="12">
        <f t="shared" si="3"/>
        <v>119.25</v>
      </c>
    </row>
    <row r="74" spans="1:8" x14ac:dyDescent="0.25">
      <c r="A74" t="s">
        <v>12</v>
      </c>
      <c r="C74" s="33"/>
      <c r="E74" s="33"/>
    </row>
    <row r="75" spans="1:8" x14ac:dyDescent="0.25">
      <c r="A75" s="7" t="s">
        <v>52</v>
      </c>
      <c r="C75" s="33"/>
      <c r="E75" s="33"/>
    </row>
    <row r="76" spans="1:8" x14ac:dyDescent="0.25">
      <c r="A76" s="14" t="s">
        <v>42</v>
      </c>
      <c r="B76" s="14" t="s">
        <v>48</v>
      </c>
      <c r="C76" s="15">
        <v>17.649999999999999</v>
      </c>
      <c r="D76" s="14">
        <v>1</v>
      </c>
      <c r="E76" s="33">
        <f>ROUND(C76*D76,2)</f>
        <v>17.649999999999999</v>
      </c>
      <c r="F76" s="16">
        <v>0</v>
      </c>
      <c r="G76" s="33">
        <f>ROUND(E76*F76,2)</f>
        <v>0</v>
      </c>
      <c r="H76" s="33">
        <f t="shared" ref="H76:H82" si="4">ROUND(E76-G76,2)</f>
        <v>17.649999999999999</v>
      </c>
    </row>
    <row r="77" spans="1:8" x14ac:dyDescent="0.25">
      <c r="A77" s="14" t="s">
        <v>38</v>
      </c>
      <c r="B77" s="14" t="s">
        <v>48</v>
      </c>
      <c r="C77" s="15">
        <v>21.12</v>
      </c>
      <c r="D77" s="14">
        <v>1</v>
      </c>
      <c r="E77" s="33">
        <f>ROUND(C77*D77,2)</f>
        <v>21.12</v>
      </c>
      <c r="F77" s="16">
        <v>0</v>
      </c>
      <c r="G77" s="33">
        <f>ROUND(E77*F77,2)</f>
        <v>0</v>
      </c>
      <c r="H77" s="33">
        <f t="shared" si="4"/>
        <v>21.12</v>
      </c>
    </row>
    <row r="78" spans="1:8" x14ac:dyDescent="0.25">
      <c r="A78" s="14" t="s">
        <v>139</v>
      </c>
      <c r="B78" s="14" t="s">
        <v>48</v>
      </c>
      <c r="C78" s="15">
        <v>27.72</v>
      </c>
      <c r="D78" s="14">
        <v>1</v>
      </c>
      <c r="E78" s="33">
        <f>ROUND(C78*D78,2)</f>
        <v>27.72</v>
      </c>
      <c r="F78" s="16">
        <v>0</v>
      </c>
      <c r="G78" s="33">
        <f>ROUND(E78*F78,2)</f>
        <v>0</v>
      </c>
      <c r="H78" s="33">
        <f t="shared" si="4"/>
        <v>27.72</v>
      </c>
    </row>
    <row r="79" spans="1:8" x14ac:dyDescent="0.25">
      <c r="A79" s="9" t="s">
        <v>202</v>
      </c>
      <c r="B79" s="9" t="s">
        <v>48</v>
      </c>
      <c r="C79" s="10">
        <v>64.81</v>
      </c>
      <c r="D79" s="9">
        <v>1</v>
      </c>
      <c r="E79" s="29">
        <f>ROUND(C79*D79,2)</f>
        <v>64.81</v>
      </c>
      <c r="F79" s="11">
        <v>0</v>
      </c>
      <c r="G79" s="29">
        <f>ROUND(E79*F79,2)</f>
        <v>0</v>
      </c>
      <c r="H79" s="29">
        <f t="shared" si="4"/>
        <v>64.81</v>
      </c>
    </row>
    <row r="80" spans="1:8" x14ac:dyDescent="0.25">
      <c r="A80" s="7" t="s">
        <v>53</v>
      </c>
      <c r="C80" s="33"/>
      <c r="E80" s="33">
        <f>SUM(E76:E79)</f>
        <v>131.30000000000001</v>
      </c>
      <c r="G80" s="12">
        <f>SUM(G76:G79)</f>
        <v>0</v>
      </c>
      <c r="H80" s="12">
        <f t="shared" si="4"/>
        <v>131.30000000000001</v>
      </c>
    </row>
    <row r="81" spans="1:8" x14ac:dyDescent="0.25">
      <c r="A81" s="7" t="s">
        <v>54</v>
      </c>
      <c r="C81" s="33"/>
      <c r="E81" s="33">
        <f>+E72+E80</f>
        <v>930.05000000000018</v>
      </c>
      <c r="G81" s="12">
        <f>+G72+G80</f>
        <v>0</v>
      </c>
      <c r="H81" s="12">
        <f t="shared" si="4"/>
        <v>930.05</v>
      </c>
    </row>
    <row r="82" spans="1:8" x14ac:dyDescent="0.25">
      <c r="A82" s="7" t="s">
        <v>55</v>
      </c>
      <c r="C82" s="33"/>
      <c r="E82" s="33">
        <f>+E8-E81</f>
        <v>-12.050000000000182</v>
      </c>
      <c r="G82" s="12">
        <f>+G8-G81</f>
        <v>0</v>
      </c>
      <c r="H82" s="12">
        <f t="shared" si="4"/>
        <v>-12.05</v>
      </c>
    </row>
    <row r="83" spans="1:8" x14ac:dyDescent="0.25">
      <c r="A83" t="s">
        <v>123</v>
      </c>
      <c r="C83" s="33"/>
      <c r="E83" s="33"/>
    </row>
    <row r="84" spans="1:8" x14ac:dyDescent="0.25">
      <c r="A84" t="s">
        <v>372</v>
      </c>
      <c r="C84" s="33"/>
      <c r="E84" s="33"/>
    </row>
    <row r="85" spans="1:8" x14ac:dyDescent="0.25">
      <c r="C85" s="33"/>
      <c r="E85" s="33"/>
    </row>
    <row r="86" spans="1:8" x14ac:dyDescent="0.25">
      <c r="A86" s="7" t="s">
        <v>124</v>
      </c>
      <c r="C86" s="33"/>
      <c r="E86" s="33"/>
    </row>
    <row r="87" spans="1:8" x14ac:dyDescent="0.25">
      <c r="A87" s="7" t="s">
        <v>125</v>
      </c>
      <c r="C87" s="33"/>
      <c r="E87" s="33"/>
    </row>
    <row r="88" spans="1:8" x14ac:dyDescent="0.25">
      <c r="C88" s="33"/>
      <c r="E88" s="33"/>
    </row>
    <row r="99" spans="1:5" x14ac:dyDescent="0.25">
      <c r="A99" s="7" t="s">
        <v>50</v>
      </c>
      <c r="E99" s="37">
        <f>VLOOKUP(A99,$A$1:$H$98,5,FALSE)</f>
        <v>798.75000000000011</v>
      </c>
    </row>
    <row r="100" spans="1:5" x14ac:dyDescent="0.25">
      <c r="A100" s="7" t="s">
        <v>333</v>
      </c>
      <c r="E100" s="37">
        <f>VLOOKUP(A100,$A$1:$H$98,5,FALSE)</f>
        <v>131.30000000000001</v>
      </c>
    </row>
    <row r="101" spans="1:5" x14ac:dyDescent="0.25">
      <c r="A101" s="7" t="s">
        <v>334</v>
      </c>
      <c r="E101" s="37">
        <f t="shared" ref="E101:E102" si="5">VLOOKUP(A101,$A$1:$H$98,5,FALSE)</f>
        <v>930.05000000000018</v>
      </c>
    </row>
    <row r="102" spans="1:5" x14ac:dyDescent="0.25">
      <c r="A102" s="7" t="s">
        <v>55</v>
      </c>
      <c r="E102" s="37">
        <f t="shared" si="5"/>
        <v>-12.050000000000182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-12.050000000000182</v>
      </c>
      <c r="E105" s="37">
        <f>E102</f>
        <v>-12.050000000000182</v>
      </c>
    </row>
    <row r="106" spans="1:5" x14ac:dyDescent="0.25">
      <c r="A106">
        <f>A107-Calculator!$B$15</f>
        <v>985</v>
      </c>
      <c r="B106">
        <f t="dataTable" ref="B106:B112" dt2D="0" dtr="0" r1="D7" ca="1"/>
        <v>3489.7000000000003</v>
      </c>
      <c r="D106">
        <f>D107-Calculator!$B$27</f>
        <v>45</v>
      </c>
      <c r="E106">
        <f t="dataTable" ref="E106:E112" dt2D="0" dtr="0" r1="D7"/>
        <v>-599.30000000000018</v>
      </c>
    </row>
    <row r="107" spans="1:5" x14ac:dyDescent="0.25">
      <c r="A107">
        <f>A108-Calculator!$B$15</f>
        <v>990</v>
      </c>
      <c r="B107">
        <v>3511.4500000000003</v>
      </c>
      <c r="D107">
        <f>D108-Calculator!$B$27</f>
        <v>50</v>
      </c>
      <c r="E107">
        <v>-577.55000000000018</v>
      </c>
    </row>
    <row r="108" spans="1:5" x14ac:dyDescent="0.25">
      <c r="A108">
        <f>A109-Calculator!$B$15</f>
        <v>995</v>
      </c>
      <c r="B108">
        <v>3533.2000000000003</v>
      </c>
      <c r="D108">
        <f>D109-Calculator!$B$27</f>
        <v>55</v>
      </c>
      <c r="E108">
        <v>-555.80000000000018</v>
      </c>
    </row>
    <row r="109" spans="1:5" x14ac:dyDescent="0.25">
      <c r="A109">
        <f>Calculator!B10</f>
        <v>1000</v>
      </c>
      <c r="B109">
        <v>3554.9500000000003</v>
      </c>
      <c r="D109">
        <f>Calculator!B22</f>
        <v>60</v>
      </c>
      <c r="E109">
        <v>-534.05000000000018</v>
      </c>
    </row>
    <row r="110" spans="1:5" x14ac:dyDescent="0.25">
      <c r="A110">
        <f>A109+Calculator!$B$15</f>
        <v>1005</v>
      </c>
      <c r="B110">
        <v>3576.7000000000003</v>
      </c>
      <c r="D110">
        <f>D109+Calculator!$B$27</f>
        <v>65</v>
      </c>
      <c r="E110">
        <v>-512.30000000000018</v>
      </c>
    </row>
    <row r="111" spans="1:5" x14ac:dyDescent="0.25">
      <c r="A111">
        <f>A110+Calculator!$B$15</f>
        <v>1010</v>
      </c>
      <c r="B111">
        <v>3598.4500000000003</v>
      </c>
      <c r="D111">
        <f>D110+Calculator!$B$27</f>
        <v>70</v>
      </c>
      <c r="E111">
        <v>-490.55000000000018</v>
      </c>
    </row>
    <row r="112" spans="1:5" x14ac:dyDescent="0.25">
      <c r="A112">
        <f>A111+Calculator!$B$15</f>
        <v>1015</v>
      </c>
      <c r="B112">
        <v>3620.2000000000003</v>
      </c>
      <c r="D112">
        <f>D111+Calculator!$B$27</f>
        <v>75</v>
      </c>
      <c r="E112">
        <v>-468.80000000000018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36DA-7F38-4010-8D44-266F0A2853EE}">
  <dimension ref="A1:H112"/>
  <sheetViews>
    <sheetView topLeftCell="A91"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244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397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390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180</v>
      </c>
      <c r="E7" s="29">
        <f>ROUND(C7*D7,2)</f>
        <v>918</v>
      </c>
      <c r="F7" s="11">
        <v>0</v>
      </c>
      <c r="G7" s="29">
        <f>ROUND(E7*F7,2)</f>
        <v>0</v>
      </c>
      <c r="H7" s="29">
        <f>ROUND(E7-G7,2)</f>
        <v>918</v>
      </c>
    </row>
    <row r="8" spans="1:8" x14ac:dyDescent="0.25">
      <c r="A8" s="7" t="s">
        <v>11</v>
      </c>
      <c r="C8" s="33"/>
      <c r="E8" s="33">
        <f>SUM(E7:E7)</f>
        <v>918</v>
      </c>
      <c r="G8" s="12">
        <f>SUM(G7:G7)</f>
        <v>0</v>
      </c>
      <c r="H8" s="12">
        <f>ROUND(E8-G8,2)</f>
        <v>918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3.5</v>
      </c>
      <c r="E12" s="33">
        <f>ROUND(C12*D12,2)</f>
        <v>24.5</v>
      </c>
      <c r="F12" s="16">
        <v>0</v>
      </c>
      <c r="G12" s="33">
        <f>ROUND(E12*F12,2)</f>
        <v>0</v>
      </c>
      <c r="H12" s="33">
        <f>ROUND(E12-G12,2)</f>
        <v>24.5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3.3220000000000001</v>
      </c>
      <c r="E18" s="33">
        <f>ROUND(C18*D18,2)</f>
        <v>65.58</v>
      </c>
      <c r="F18" s="16">
        <v>0</v>
      </c>
      <c r="G18" s="33">
        <f>ROUND(E18*F18,2)</f>
        <v>0</v>
      </c>
      <c r="H18" s="33">
        <f>ROUND(E18-G18,2)</f>
        <v>65.58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0.8</v>
      </c>
      <c r="E19" s="33">
        <f>ROUND(C19*D19,2)</f>
        <v>8.85</v>
      </c>
      <c r="F19" s="16">
        <v>0</v>
      </c>
      <c r="G19" s="33">
        <f>ROUND(E19*F19,2)</f>
        <v>0</v>
      </c>
      <c r="H19" s="33">
        <f>ROUND(E19-G19,2)</f>
        <v>8.85</v>
      </c>
    </row>
    <row r="20" spans="1:8" x14ac:dyDescent="0.25">
      <c r="A20" s="13" t="s">
        <v>24</v>
      </c>
      <c r="C20" s="33"/>
      <c r="E20" s="33"/>
    </row>
    <row r="21" spans="1:8" x14ac:dyDescent="0.25">
      <c r="A21" s="14" t="s">
        <v>25</v>
      </c>
      <c r="B21" s="14" t="s">
        <v>18</v>
      </c>
      <c r="C21" s="15">
        <v>0.13</v>
      </c>
      <c r="D21" s="14">
        <v>80</v>
      </c>
      <c r="E21" s="33">
        <f t="shared" ref="E21:E28" si="0">ROUND(C21*D21,2)</f>
        <v>10.4</v>
      </c>
      <c r="F21" s="16">
        <v>0</v>
      </c>
      <c r="G21" s="33">
        <f t="shared" ref="G21:G28" si="1">ROUND(E21*F21,2)</f>
        <v>0</v>
      </c>
      <c r="H21" s="33">
        <f t="shared" ref="H21:H28" si="2">ROUND(E21-G21,2)</f>
        <v>10.4</v>
      </c>
    </row>
    <row r="22" spans="1:8" x14ac:dyDescent="0.25">
      <c r="A22" s="14" t="s">
        <v>144</v>
      </c>
      <c r="B22" s="14" t="s">
        <v>26</v>
      </c>
      <c r="C22" s="15">
        <v>2.25</v>
      </c>
      <c r="D22" s="14">
        <v>2</v>
      </c>
      <c r="E22" s="33">
        <f t="shared" si="0"/>
        <v>4.5</v>
      </c>
      <c r="F22" s="16">
        <v>0</v>
      </c>
      <c r="G22" s="33">
        <f t="shared" si="1"/>
        <v>0</v>
      </c>
      <c r="H22" s="33">
        <f t="shared" si="2"/>
        <v>4.5</v>
      </c>
    </row>
    <row r="23" spans="1:8" x14ac:dyDescent="0.25">
      <c r="A23" s="14" t="s">
        <v>181</v>
      </c>
      <c r="B23" s="14" t="s">
        <v>26</v>
      </c>
      <c r="C23" s="15">
        <v>18.170000000000002</v>
      </c>
      <c r="D23" s="14">
        <v>1</v>
      </c>
      <c r="E23" s="33">
        <f t="shared" si="0"/>
        <v>18.170000000000002</v>
      </c>
      <c r="F23" s="16">
        <v>0</v>
      </c>
      <c r="G23" s="33">
        <f t="shared" si="1"/>
        <v>0</v>
      </c>
      <c r="H23" s="33">
        <f t="shared" si="2"/>
        <v>18.170000000000002</v>
      </c>
    </row>
    <row r="24" spans="1:8" x14ac:dyDescent="0.25">
      <c r="A24" s="14" t="s">
        <v>182</v>
      </c>
      <c r="B24" s="14" t="s">
        <v>18</v>
      </c>
      <c r="C24" s="15">
        <v>6.04</v>
      </c>
      <c r="D24" s="14">
        <v>2</v>
      </c>
      <c r="E24" s="33">
        <f t="shared" si="0"/>
        <v>12.08</v>
      </c>
      <c r="F24" s="16">
        <v>0</v>
      </c>
      <c r="G24" s="33">
        <f t="shared" si="1"/>
        <v>0</v>
      </c>
      <c r="H24" s="33">
        <f t="shared" si="2"/>
        <v>12.08</v>
      </c>
    </row>
    <row r="25" spans="1:8" x14ac:dyDescent="0.25">
      <c r="A25" s="14" t="s">
        <v>393</v>
      </c>
      <c r="B25" s="14" t="s">
        <v>18</v>
      </c>
      <c r="C25" s="15">
        <v>4.05</v>
      </c>
      <c r="D25" s="14">
        <v>11</v>
      </c>
      <c r="E25" s="33">
        <f t="shared" si="0"/>
        <v>44.55</v>
      </c>
      <c r="F25" s="16">
        <v>0</v>
      </c>
      <c r="G25" s="33">
        <f t="shared" si="1"/>
        <v>0</v>
      </c>
      <c r="H25" s="33">
        <f t="shared" si="2"/>
        <v>44.55</v>
      </c>
    </row>
    <row r="26" spans="1:8" x14ac:dyDescent="0.25">
      <c r="A26" s="14" t="s">
        <v>184</v>
      </c>
      <c r="B26" s="14" t="s">
        <v>26</v>
      </c>
      <c r="C26" s="15">
        <v>14.57</v>
      </c>
      <c r="D26" s="14">
        <v>2</v>
      </c>
      <c r="E26" s="33">
        <f t="shared" si="0"/>
        <v>29.14</v>
      </c>
      <c r="F26" s="16">
        <v>0</v>
      </c>
      <c r="G26" s="33">
        <f t="shared" si="1"/>
        <v>0</v>
      </c>
      <c r="H26" s="33">
        <f t="shared" si="2"/>
        <v>29.14</v>
      </c>
    </row>
    <row r="27" spans="1:8" x14ac:dyDescent="0.25">
      <c r="A27" s="14" t="s">
        <v>215</v>
      </c>
      <c r="B27" s="14" t="s">
        <v>18</v>
      </c>
      <c r="C27" s="15">
        <v>5.67</v>
      </c>
      <c r="D27" s="14">
        <v>1.5</v>
      </c>
      <c r="E27" s="33">
        <f t="shared" si="0"/>
        <v>8.51</v>
      </c>
      <c r="F27" s="16">
        <v>0</v>
      </c>
      <c r="G27" s="33">
        <f t="shared" si="1"/>
        <v>0</v>
      </c>
      <c r="H27" s="33">
        <f t="shared" si="2"/>
        <v>8.51</v>
      </c>
    </row>
    <row r="28" spans="1:8" x14ac:dyDescent="0.25">
      <c r="A28" s="14" t="s">
        <v>186</v>
      </c>
      <c r="B28" s="14" t="s">
        <v>18</v>
      </c>
      <c r="C28" s="15">
        <v>2.2599999999999998</v>
      </c>
      <c r="D28" s="14">
        <v>7.5</v>
      </c>
      <c r="E28" s="33">
        <f t="shared" si="0"/>
        <v>16.95</v>
      </c>
      <c r="F28" s="16">
        <v>0</v>
      </c>
      <c r="G28" s="33">
        <f t="shared" si="1"/>
        <v>0</v>
      </c>
      <c r="H28" s="33">
        <f t="shared" si="2"/>
        <v>16.95</v>
      </c>
    </row>
    <row r="29" spans="1:8" x14ac:dyDescent="0.25">
      <c r="A29" s="13" t="s">
        <v>27</v>
      </c>
      <c r="C29" s="33"/>
      <c r="E29" s="33"/>
    </row>
    <row r="30" spans="1:8" x14ac:dyDescent="0.25">
      <c r="A30" s="14" t="s">
        <v>187</v>
      </c>
      <c r="B30" s="14" t="s">
        <v>18</v>
      </c>
      <c r="C30" s="15">
        <v>2.4300000000000002</v>
      </c>
      <c r="D30" s="14">
        <v>3</v>
      </c>
      <c r="E30" s="33">
        <f>ROUND(C30*D30,2)</f>
        <v>7.29</v>
      </c>
      <c r="F30" s="16">
        <v>0</v>
      </c>
      <c r="G30" s="33">
        <f>ROUND(E30*F30,2)</f>
        <v>0</v>
      </c>
      <c r="H30" s="33">
        <f>ROUND(E30-G30,2)</f>
        <v>7.29</v>
      </c>
    </row>
    <row r="31" spans="1:8" x14ac:dyDescent="0.25">
      <c r="A31" s="13" t="s">
        <v>30</v>
      </c>
      <c r="C31" s="33"/>
      <c r="E31" s="33"/>
    </row>
    <row r="32" spans="1:8" x14ac:dyDescent="0.25">
      <c r="A32" s="14" t="s">
        <v>31</v>
      </c>
      <c r="B32" s="14" t="s">
        <v>32</v>
      </c>
      <c r="C32" s="15">
        <v>0.24</v>
      </c>
      <c r="D32" s="14">
        <v>33</v>
      </c>
      <c r="E32" s="33">
        <f>ROUND(C32*D32,2)</f>
        <v>7.92</v>
      </c>
      <c r="F32" s="16">
        <v>0</v>
      </c>
      <c r="G32" s="33">
        <f>ROUND(E32*F32,2)</f>
        <v>0</v>
      </c>
      <c r="H32" s="33">
        <f>ROUND(E32-G32,2)</f>
        <v>7.92</v>
      </c>
    </row>
    <row r="33" spans="1:8" x14ac:dyDescent="0.25">
      <c r="A33" s="13" t="s">
        <v>33</v>
      </c>
      <c r="C33" s="33"/>
      <c r="E33" s="33"/>
    </row>
    <row r="34" spans="1:8" x14ac:dyDescent="0.25">
      <c r="A34" s="14" t="s">
        <v>394</v>
      </c>
      <c r="B34" s="14" t="s">
        <v>29</v>
      </c>
      <c r="C34" s="15">
        <v>6.97</v>
      </c>
      <c r="D34" s="14">
        <v>23</v>
      </c>
      <c r="E34" s="33">
        <f>ROUND(C34*D34,2)</f>
        <v>160.31</v>
      </c>
      <c r="F34" s="16">
        <v>0</v>
      </c>
      <c r="G34" s="33">
        <f>ROUND(E34*F34,2)</f>
        <v>0</v>
      </c>
      <c r="H34" s="33">
        <f>ROUND(E34-G34,2)</f>
        <v>160.31</v>
      </c>
    </row>
    <row r="35" spans="1:8" x14ac:dyDescent="0.25">
      <c r="A35" s="14" t="s">
        <v>395</v>
      </c>
      <c r="B35" s="14" t="s">
        <v>29</v>
      </c>
      <c r="C35" s="15">
        <v>2.67</v>
      </c>
      <c r="D35" s="14">
        <v>4.25</v>
      </c>
      <c r="E35" s="33">
        <f>ROUND(C35*D35,2)</f>
        <v>11.35</v>
      </c>
      <c r="F35" s="16">
        <v>0</v>
      </c>
      <c r="G35" s="33">
        <f>ROUND(E35*F35,2)</f>
        <v>0</v>
      </c>
      <c r="H35" s="33">
        <f>ROUND(E35-G35,2)</f>
        <v>11.35</v>
      </c>
    </row>
    <row r="36" spans="1:8" x14ac:dyDescent="0.25">
      <c r="A36" s="14" t="s">
        <v>189</v>
      </c>
      <c r="B36" s="14" t="s">
        <v>190</v>
      </c>
      <c r="C36" s="15">
        <v>0.28999999999999998</v>
      </c>
      <c r="D36" s="14">
        <v>4.25</v>
      </c>
      <c r="E36" s="33">
        <f>ROUND(C36*D36,2)</f>
        <v>1.23</v>
      </c>
      <c r="F36" s="16">
        <v>0</v>
      </c>
      <c r="G36" s="33">
        <f>ROUND(E36*F36,2)</f>
        <v>0</v>
      </c>
      <c r="H36" s="33">
        <f>ROUND(E36-G36,2)</f>
        <v>1.23</v>
      </c>
    </row>
    <row r="37" spans="1:8" x14ac:dyDescent="0.25">
      <c r="A37" s="13" t="s">
        <v>117</v>
      </c>
      <c r="C37" s="33"/>
      <c r="E37" s="33"/>
    </row>
    <row r="38" spans="1:8" x14ac:dyDescent="0.25">
      <c r="A38" s="14" t="s">
        <v>193</v>
      </c>
      <c r="B38" s="14" t="s">
        <v>26</v>
      </c>
      <c r="C38" s="15">
        <v>2.4</v>
      </c>
      <c r="D38" s="14">
        <v>1.5</v>
      </c>
      <c r="E38" s="33">
        <f>ROUND(C38*D38,2)</f>
        <v>3.6</v>
      </c>
      <c r="F38" s="16">
        <v>0</v>
      </c>
      <c r="G38" s="33">
        <f>ROUND(E38*F38,2)</f>
        <v>0</v>
      </c>
      <c r="H38" s="33">
        <f>ROUND(E38-G38,2)</f>
        <v>3.6</v>
      </c>
    </row>
    <row r="39" spans="1:8" x14ac:dyDescent="0.25">
      <c r="A39" s="14" t="s">
        <v>192</v>
      </c>
      <c r="B39" s="14" t="s">
        <v>26</v>
      </c>
      <c r="C39" s="15">
        <v>1.75</v>
      </c>
      <c r="D39" s="14">
        <v>0.5</v>
      </c>
      <c r="E39" s="33">
        <f>ROUND(C39*D39,2)</f>
        <v>0.88</v>
      </c>
      <c r="F39" s="16">
        <v>0</v>
      </c>
      <c r="G39" s="33">
        <f>ROUND(E39*F39,2)</f>
        <v>0</v>
      </c>
      <c r="H39" s="33">
        <f>ROUND(E39-G39,2)</f>
        <v>0.88</v>
      </c>
    </row>
    <row r="40" spans="1:8" x14ac:dyDescent="0.25">
      <c r="A40" s="14" t="s">
        <v>195</v>
      </c>
      <c r="B40" s="14" t="s">
        <v>26</v>
      </c>
      <c r="C40" s="15">
        <v>2.86</v>
      </c>
      <c r="D40" s="14">
        <v>4</v>
      </c>
      <c r="E40" s="33">
        <f>ROUND(C40*D40,2)</f>
        <v>11.44</v>
      </c>
      <c r="F40" s="16">
        <v>0</v>
      </c>
      <c r="G40" s="33">
        <f>ROUND(E40*F40,2)</f>
        <v>0</v>
      </c>
      <c r="H40" s="33">
        <f>ROUND(E40-G40,2)</f>
        <v>11.44</v>
      </c>
    </row>
    <row r="41" spans="1:8" x14ac:dyDescent="0.25">
      <c r="A41" s="13" t="s">
        <v>61</v>
      </c>
      <c r="C41" s="33"/>
      <c r="E41" s="33"/>
    </row>
    <row r="42" spans="1:8" x14ac:dyDescent="0.25">
      <c r="A42" s="14" t="s">
        <v>196</v>
      </c>
      <c r="B42" s="14" t="s">
        <v>21</v>
      </c>
      <c r="C42" s="15">
        <v>7.5</v>
      </c>
      <c r="D42" s="14">
        <v>4.3220000000000001</v>
      </c>
      <c r="E42" s="33">
        <f>ROUND(C42*D42,2)</f>
        <v>32.42</v>
      </c>
      <c r="F42" s="16">
        <v>0</v>
      </c>
      <c r="G42" s="33">
        <f>ROUND(E42*F42,2)</f>
        <v>0</v>
      </c>
      <c r="H42" s="33">
        <f>ROUND(E42-G42,2)</f>
        <v>32.42</v>
      </c>
    </row>
    <row r="43" spans="1:8" x14ac:dyDescent="0.25">
      <c r="A43" s="13" t="s">
        <v>136</v>
      </c>
      <c r="C43" s="33"/>
      <c r="E43" s="33"/>
    </row>
    <row r="44" spans="1:8" x14ac:dyDescent="0.25">
      <c r="A44" s="14" t="s">
        <v>197</v>
      </c>
      <c r="B44" s="14" t="s">
        <v>129</v>
      </c>
      <c r="C44" s="15">
        <v>0.35</v>
      </c>
      <c r="D44" s="14">
        <f>D7</f>
        <v>180</v>
      </c>
      <c r="E44" s="33">
        <f>ROUND(C44*D44,2)</f>
        <v>63</v>
      </c>
      <c r="F44" s="16">
        <v>0</v>
      </c>
      <c r="G44" s="33">
        <f>ROUND(E44*F44,2)</f>
        <v>0</v>
      </c>
      <c r="H44" s="33">
        <f>ROUND(E44-G44,2)</f>
        <v>63</v>
      </c>
    </row>
    <row r="45" spans="1:8" x14ac:dyDescent="0.25">
      <c r="A45" s="13" t="s">
        <v>198</v>
      </c>
      <c r="C45" s="33"/>
      <c r="E45" s="33"/>
    </row>
    <row r="46" spans="1:8" x14ac:dyDescent="0.25">
      <c r="A46" s="14" t="s">
        <v>199</v>
      </c>
      <c r="B46" s="14" t="s">
        <v>129</v>
      </c>
      <c r="C46" s="15">
        <v>0.4</v>
      </c>
      <c r="D46" s="14">
        <f>D7</f>
        <v>180</v>
      </c>
      <c r="E46" s="33">
        <f>ROUND(C46*D46,2)</f>
        <v>72</v>
      </c>
      <c r="F46" s="16">
        <v>0</v>
      </c>
      <c r="G46" s="33">
        <f>ROUND(E46*F46,2)</f>
        <v>0</v>
      </c>
      <c r="H46" s="33">
        <f>ROUND(E46-G46,2)</f>
        <v>72</v>
      </c>
    </row>
    <row r="47" spans="1:8" x14ac:dyDescent="0.25">
      <c r="A47" s="13" t="s">
        <v>99</v>
      </c>
      <c r="C47" s="33"/>
      <c r="E47" s="33"/>
    </row>
    <row r="48" spans="1:8" x14ac:dyDescent="0.25">
      <c r="A48" s="14" t="s">
        <v>200</v>
      </c>
      <c r="B48" s="14" t="s">
        <v>48</v>
      </c>
      <c r="C48" s="15">
        <v>4.5</v>
      </c>
      <c r="D48" s="14">
        <v>0.5</v>
      </c>
      <c r="E48" s="33">
        <f>ROUND(C48*D48,2)</f>
        <v>2.25</v>
      </c>
      <c r="F48" s="16">
        <v>0</v>
      </c>
      <c r="G48" s="33">
        <f>ROUND(E48*F48,2)</f>
        <v>0</v>
      </c>
      <c r="H48" s="33">
        <f>ROUND(E48-G48,2)</f>
        <v>2.25</v>
      </c>
    </row>
    <row r="49" spans="1:8" x14ac:dyDescent="0.25">
      <c r="A49" s="13" t="s">
        <v>119</v>
      </c>
      <c r="C49" s="33"/>
      <c r="E49" s="33"/>
    </row>
    <row r="50" spans="1:8" x14ac:dyDescent="0.25">
      <c r="A50" s="14" t="s">
        <v>201</v>
      </c>
      <c r="B50" s="14" t="s">
        <v>48</v>
      </c>
      <c r="C50" s="15">
        <v>8</v>
      </c>
      <c r="D50" s="14">
        <v>1</v>
      </c>
      <c r="E50" s="33">
        <f>ROUND(C50*D50,2)</f>
        <v>8</v>
      </c>
      <c r="F50" s="16">
        <v>0</v>
      </c>
      <c r="G50" s="33">
        <f>ROUND(E50*F50,2)</f>
        <v>0</v>
      </c>
      <c r="H50" s="33">
        <f>ROUND(E50-G50,2)</f>
        <v>8</v>
      </c>
    </row>
    <row r="51" spans="1:8" x14ac:dyDescent="0.25">
      <c r="A51" s="13" t="s">
        <v>121</v>
      </c>
      <c r="C51" s="33"/>
      <c r="E51" s="33"/>
    </row>
    <row r="52" spans="1:8" x14ac:dyDescent="0.25">
      <c r="A52" s="14" t="s">
        <v>122</v>
      </c>
      <c r="B52" s="14" t="s">
        <v>48</v>
      </c>
      <c r="C52" s="15">
        <v>10</v>
      </c>
      <c r="D52" s="14">
        <v>0.33300000000000002</v>
      </c>
      <c r="E52" s="33">
        <f>ROUND(C52*D52,2)</f>
        <v>3.33</v>
      </c>
      <c r="F52" s="16">
        <v>0</v>
      </c>
      <c r="G52" s="33">
        <f>ROUND(E52*F52,2)</f>
        <v>0</v>
      </c>
      <c r="H52" s="33">
        <f>ROUND(E52-G52,2)</f>
        <v>3.33</v>
      </c>
    </row>
    <row r="53" spans="1:8" x14ac:dyDescent="0.25">
      <c r="A53" s="13" t="s">
        <v>37</v>
      </c>
      <c r="C53" s="33"/>
      <c r="E53" s="33"/>
    </row>
    <row r="54" spans="1:8" x14ac:dyDescent="0.25">
      <c r="A54" s="14" t="s">
        <v>38</v>
      </c>
      <c r="B54" s="14" t="s">
        <v>39</v>
      </c>
      <c r="C54" s="15">
        <v>14.68</v>
      </c>
      <c r="D54" s="14">
        <v>0.52810000000000001</v>
      </c>
      <c r="E54" s="33">
        <f>ROUND(C54*D54,2)</f>
        <v>7.75</v>
      </c>
      <c r="F54" s="16">
        <v>0</v>
      </c>
      <c r="G54" s="33">
        <f>ROUND(E54*F54,2)</f>
        <v>0</v>
      </c>
      <c r="H54" s="33">
        <f>ROUND(E54-G54,2)</f>
        <v>7.75</v>
      </c>
    </row>
    <row r="55" spans="1:8" x14ac:dyDescent="0.25">
      <c r="A55" s="14" t="s">
        <v>139</v>
      </c>
      <c r="B55" s="14" t="s">
        <v>39</v>
      </c>
      <c r="C55" s="15">
        <v>14.68</v>
      </c>
      <c r="D55" s="14">
        <v>0.17599999999999999</v>
      </c>
      <c r="E55" s="33">
        <f>ROUND(C55*D55,2)</f>
        <v>2.58</v>
      </c>
      <c r="F55" s="16">
        <v>0</v>
      </c>
      <c r="G55" s="33">
        <f>ROUND(E55*F55,2)</f>
        <v>0</v>
      </c>
      <c r="H55" s="33">
        <f>ROUND(E55-G55,2)</f>
        <v>2.58</v>
      </c>
    </row>
    <row r="56" spans="1:8" x14ac:dyDescent="0.25">
      <c r="A56" s="13" t="s">
        <v>40</v>
      </c>
      <c r="C56" s="33"/>
      <c r="E56" s="33"/>
    </row>
    <row r="57" spans="1:8" x14ac:dyDescent="0.25">
      <c r="A57" s="14" t="s">
        <v>41</v>
      </c>
      <c r="B57" s="14" t="s">
        <v>39</v>
      </c>
      <c r="C57" s="15">
        <v>9.06</v>
      </c>
      <c r="D57" s="14">
        <v>1.125</v>
      </c>
      <c r="E57" s="33">
        <f>ROUND(C57*D57,2)</f>
        <v>10.19</v>
      </c>
      <c r="F57" s="16">
        <v>0</v>
      </c>
      <c r="G57" s="33">
        <f>ROUND(E57*F57,2)</f>
        <v>0</v>
      </c>
      <c r="H57" s="33">
        <f>ROUND(E57-G57,2)</f>
        <v>10.19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3.7499999999999999E-2</v>
      </c>
      <c r="E58" s="33">
        <f>ROUND(C58*D58,2)</f>
        <v>0.34</v>
      </c>
      <c r="F58" s="16">
        <v>0</v>
      </c>
      <c r="G58" s="33">
        <f>ROUND(E58*F58,2)</f>
        <v>0</v>
      </c>
      <c r="H58" s="33">
        <f>ROUND(E58-G58,2)</f>
        <v>0.34</v>
      </c>
    </row>
    <row r="59" spans="1:8" x14ac:dyDescent="0.25">
      <c r="A59" s="13" t="s">
        <v>43</v>
      </c>
      <c r="C59" s="33"/>
      <c r="E59" s="33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3">
        <f>ROUND(C60*D60,2)</f>
        <v>2.27</v>
      </c>
      <c r="F60" s="16">
        <v>0</v>
      </c>
      <c r="G60" s="33">
        <f>ROUND(E60*F60,2)</f>
        <v>0</v>
      </c>
      <c r="H60" s="33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3">
        <f>ROUND(C61*D61,2)</f>
        <v>0.71</v>
      </c>
      <c r="F61" s="16">
        <v>0</v>
      </c>
      <c r="G61" s="33">
        <f>ROUND(E61*F61,2)</f>
        <v>0</v>
      </c>
      <c r="H61" s="33">
        <f>ROUND(E61-G61,2)</f>
        <v>0.71</v>
      </c>
    </row>
    <row r="62" spans="1:8" x14ac:dyDescent="0.25">
      <c r="A62" s="13" t="s">
        <v>100</v>
      </c>
      <c r="C62" s="33"/>
      <c r="E62" s="33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3">
        <f>ROUND(C63*D63,2)</f>
        <v>6.34</v>
      </c>
      <c r="F63" s="16">
        <v>0</v>
      </c>
      <c r="G63" s="33">
        <f>ROUND(E63*F63,2)</f>
        <v>0</v>
      </c>
      <c r="H63" s="33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14.7</v>
      </c>
      <c r="D64" s="14">
        <v>0.53900000000000003</v>
      </c>
      <c r="E64" s="33">
        <f>ROUND(C64*D64,2)</f>
        <v>7.92</v>
      </c>
      <c r="F64" s="16">
        <v>0</v>
      </c>
      <c r="G64" s="33">
        <f>ROUND(E64*F64,2)</f>
        <v>0</v>
      </c>
      <c r="H64" s="33">
        <f>ROUND(E64-G64,2)</f>
        <v>7.92</v>
      </c>
    </row>
    <row r="65" spans="1:8" x14ac:dyDescent="0.25">
      <c r="A65" s="13" t="s">
        <v>45</v>
      </c>
      <c r="C65" s="33"/>
      <c r="E65" s="33"/>
    </row>
    <row r="66" spans="1:8" x14ac:dyDescent="0.25">
      <c r="A66" s="14" t="s">
        <v>38</v>
      </c>
      <c r="B66" s="14" t="s">
        <v>19</v>
      </c>
      <c r="C66" s="15">
        <v>1.53</v>
      </c>
      <c r="D66" s="14">
        <v>5.8181000000000003</v>
      </c>
      <c r="E66" s="33">
        <f>ROUND(C66*D66,2)</f>
        <v>8.9</v>
      </c>
      <c r="F66" s="16">
        <v>0</v>
      </c>
      <c r="G66" s="33">
        <f>ROUND(E66*F66,2)</f>
        <v>0</v>
      </c>
      <c r="H66" s="33">
        <f>ROUND(E66-G66,2)</f>
        <v>8.9</v>
      </c>
    </row>
    <row r="67" spans="1:8" x14ac:dyDescent="0.25">
      <c r="A67" s="14" t="s">
        <v>139</v>
      </c>
      <c r="B67" s="14" t="s">
        <v>19</v>
      </c>
      <c r="C67" s="15">
        <v>1.53</v>
      </c>
      <c r="D67" s="14">
        <v>2.9445000000000001</v>
      </c>
      <c r="E67" s="33">
        <f>ROUND(C67*D67,2)</f>
        <v>4.51</v>
      </c>
      <c r="F67" s="16">
        <v>0</v>
      </c>
      <c r="G67" s="33">
        <f>ROUND(E67*F67,2)</f>
        <v>0</v>
      </c>
      <c r="H67" s="33">
        <f>ROUND(E67-G67,2)</f>
        <v>4.51</v>
      </c>
    </row>
    <row r="68" spans="1:8" x14ac:dyDescent="0.25">
      <c r="A68" s="14" t="s">
        <v>202</v>
      </c>
      <c r="B68" s="14" t="s">
        <v>19</v>
      </c>
      <c r="C68" s="15">
        <v>1.53</v>
      </c>
      <c r="D68" s="14">
        <v>18.736499999999999</v>
      </c>
      <c r="E68" s="33">
        <f>ROUND(C68*D68,2)</f>
        <v>28.67</v>
      </c>
      <c r="F68" s="16">
        <v>0</v>
      </c>
      <c r="G68" s="33">
        <f>ROUND(E68*F68,2)</f>
        <v>0</v>
      </c>
      <c r="H68" s="33">
        <f>ROUND(E68-G68,2)</f>
        <v>28.67</v>
      </c>
    </row>
    <row r="69" spans="1:8" x14ac:dyDescent="0.25">
      <c r="A69" s="13" t="s">
        <v>47</v>
      </c>
      <c r="C69" s="33"/>
      <c r="E69" s="33"/>
    </row>
    <row r="70" spans="1:8" x14ac:dyDescent="0.25">
      <c r="A70" s="14" t="s">
        <v>42</v>
      </c>
      <c r="B70" s="14" t="s">
        <v>48</v>
      </c>
      <c r="C70" s="15">
        <v>8.58</v>
      </c>
      <c r="D70" s="14">
        <v>1</v>
      </c>
      <c r="E70" s="33">
        <f>ROUND(C70*D70,2)</f>
        <v>8.58</v>
      </c>
      <c r="F70" s="16">
        <v>0</v>
      </c>
      <c r="G70" s="33">
        <f>ROUND(E70*F70,2)</f>
        <v>0</v>
      </c>
      <c r="H70" s="33">
        <f t="shared" ref="H70:H76" si="3">ROUND(E70-G70,2)</f>
        <v>8.58</v>
      </c>
    </row>
    <row r="71" spans="1:8" x14ac:dyDescent="0.25">
      <c r="A71" s="14" t="s">
        <v>38</v>
      </c>
      <c r="B71" s="14" t="s">
        <v>48</v>
      </c>
      <c r="C71" s="15">
        <v>3.59</v>
      </c>
      <c r="D71" s="14">
        <v>1</v>
      </c>
      <c r="E71" s="33">
        <f>ROUND(C71*D71,2)</f>
        <v>3.59</v>
      </c>
      <c r="F71" s="16">
        <v>0</v>
      </c>
      <c r="G71" s="33">
        <f>ROUND(E71*F71,2)</f>
        <v>0</v>
      </c>
      <c r="H71" s="33">
        <f t="shared" si="3"/>
        <v>3.59</v>
      </c>
    </row>
    <row r="72" spans="1:8" x14ac:dyDescent="0.25">
      <c r="A72" s="14" t="s">
        <v>139</v>
      </c>
      <c r="B72" s="14" t="s">
        <v>48</v>
      </c>
      <c r="C72" s="15">
        <v>7.24</v>
      </c>
      <c r="D72" s="14">
        <v>1</v>
      </c>
      <c r="E72" s="33">
        <f>ROUND(C72*D72,2)</f>
        <v>7.24</v>
      </c>
      <c r="F72" s="16">
        <v>0</v>
      </c>
      <c r="G72" s="33">
        <f>ROUND(E72*F72,2)</f>
        <v>0</v>
      </c>
      <c r="H72" s="33">
        <f t="shared" si="3"/>
        <v>7.24</v>
      </c>
    </row>
    <row r="73" spans="1:8" x14ac:dyDescent="0.25">
      <c r="A73" s="14" t="s">
        <v>202</v>
      </c>
      <c r="B73" s="14" t="s">
        <v>48</v>
      </c>
      <c r="C73" s="15">
        <v>13.96</v>
      </c>
      <c r="D73" s="14">
        <v>1</v>
      </c>
      <c r="E73" s="33">
        <f>ROUND(C73*D73,2)</f>
        <v>13.96</v>
      </c>
      <c r="F73" s="16">
        <v>0</v>
      </c>
      <c r="G73" s="33">
        <f>ROUND(E73*F73,2)</f>
        <v>0</v>
      </c>
      <c r="H73" s="33">
        <f t="shared" si="3"/>
        <v>13.96</v>
      </c>
    </row>
    <row r="74" spans="1:8" x14ac:dyDescent="0.25">
      <c r="A74" s="9" t="s">
        <v>49</v>
      </c>
      <c r="B74" s="9" t="s">
        <v>48</v>
      </c>
      <c r="C74" s="10">
        <v>12.39</v>
      </c>
      <c r="D74" s="9">
        <v>1</v>
      </c>
      <c r="E74" s="29">
        <f>ROUND(C74*D74,2)</f>
        <v>12.39</v>
      </c>
      <c r="F74" s="11">
        <v>0</v>
      </c>
      <c r="G74" s="29">
        <f>ROUND(E74*F74,2)</f>
        <v>0</v>
      </c>
      <c r="H74" s="29">
        <f t="shared" si="3"/>
        <v>12.39</v>
      </c>
    </row>
    <row r="75" spans="1:8" x14ac:dyDescent="0.25">
      <c r="A75" s="7" t="s">
        <v>50</v>
      </c>
      <c r="C75" s="33"/>
      <c r="E75" s="33">
        <f>SUM(E12:E74)</f>
        <v>791.27000000000021</v>
      </c>
      <c r="G75" s="12">
        <f>SUM(G12:G74)</f>
        <v>0</v>
      </c>
      <c r="H75" s="12">
        <f t="shared" si="3"/>
        <v>791.27</v>
      </c>
    </row>
    <row r="76" spans="1:8" x14ac:dyDescent="0.25">
      <c r="A76" s="7" t="s">
        <v>51</v>
      </c>
      <c r="C76" s="33"/>
      <c r="E76" s="33">
        <f>+E8-E75</f>
        <v>126.72999999999979</v>
      </c>
      <c r="G76" s="12">
        <f>+G8-G75</f>
        <v>0</v>
      </c>
      <c r="H76" s="12">
        <f t="shared" si="3"/>
        <v>126.73</v>
      </c>
    </row>
    <row r="77" spans="1:8" x14ac:dyDescent="0.25">
      <c r="A77" t="s">
        <v>12</v>
      </c>
      <c r="C77" s="33"/>
      <c r="E77" s="33"/>
    </row>
    <row r="78" spans="1:8" x14ac:dyDescent="0.25">
      <c r="A78" s="7" t="s">
        <v>52</v>
      </c>
      <c r="C78" s="33"/>
      <c r="E78" s="33"/>
    </row>
    <row r="79" spans="1:8" x14ac:dyDescent="0.25">
      <c r="A79" s="14" t="s">
        <v>42</v>
      </c>
      <c r="B79" s="14" t="s">
        <v>48</v>
      </c>
      <c r="C79" s="15">
        <v>18.29</v>
      </c>
      <c r="D79" s="14">
        <v>1</v>
      </c>
      <c r="E79" s="33">
        <f>ROUND(C79*D79,2)</f>
        <v>18.29</v>
      </c>
      <c r="F79" s="16">
        <v>0</v>
      </c>
      <c r="G79" s="33">
        <f>ROUND(E79*F79,2)</f>
        <v>0</v>
      </c>
      <c r="H79" s="33">
        <f t="shared" ref="H79:H85" si="4">ROUND(E79-G79,2)</f>
        <v>18.29</v>
      </c>
    </row>
    <row r="80" spans="1:8" x14ac:dyDescent="0.25">
      <c r="A80" s="14" t="s">
        <v>38</v>
      </c>
      <c r="B80" s="14" t="s">
        <v>48</v>
      </c>
      <c r="C80" s="15">
        <v>21.98</v>
      </c>
      <c r="D80" s="14">
        <v>1</v>
      </c>
      <c r="E80" s="33">
        <f>ROUND(C80*D80,2)</f>
        <v>21.98</v>
      </c>
      <c r="F80" s="16">
        <v>0</v>
      </c>
      <c r="G80" s="33">
        <f>ROUND(E80*F80,2)</f>
        <v>0</v>
      </c>
      <c r="H80" s="33">
        <f t="shared" si="4"/>
        <v>21.98</v>
      </c>
    </row>
    <row r="81" spans="1:8" x14ac:dyDescent="0.25">
      <c r="A81" s="14" t="s">
        <v>139</v>
      </c>
      <c r="B81" s="14" t="s">
        <v>48</v>
      </c>
      <c r="C81" s="15">
        <v>27.72</v>
      </c>
      <c r="D81" s="14">
        <v>1</v>
      </c>
      <c r="E81" s="33">
        <f>ROUND(C81*D81,2)</f>
        <v>27.72</v>
      </c>
      <c r="F81" s="16">
        <v>0</v>
      </c>
      <c r="G81" s="33">
        <f>ROUND(E81*F81,2)</f>
        <v>0</v>
      </c>
      <c r="H81" s="33">
        <f t="shared" si="4"/>
        <v>27.72</v>
      </c>
    </row>
    <row r="82" spans="1:8" x14ac:dyDescent="0.25">
      <c r="A82" s="9" t="s">
        <v>202</v>
      </c>
      <c r="B82" s="9" t="s">
        <v>48</v>
      </c>
      <c r="C82" s="10">
        <v>64.48</v>
      </c>
      <c r="D82" s="9">
        <v>1</v>
      </c>
      <c r="E82" s="29">
        <f>ROUND(C82*D82,2)</f>
        <v>64.48</v>
      </c>
      <c r="F82" s="11">
        <v>0</v>
      </c>
      <c r="G82" s="29">
        <f>ROUND(E82*F82,2)</f>
        <v>0</v>
      </c>
      <c r="H82" s="29">
        <f t="shared" si="4"/>
        <v>64.48</v>
      </c>
    </row>
    <row r="83" spans="1:8" x14ac:dyDescent="0.25">
      <c r="A83" s="7" t="s">
        <v>53</v>
      </c>
      <c r="C83" s="33"/>
      <c r="E83" s="33">
        <f>SUM(E79:E82)</f>
        <v>132.47</v>
      </c>
      <c r="G83" s="12">
        <f>SUM(G79:G82)</f>
        <v>0</v>
      </c>
      <c r="H83" s="12">
        <f t="shared" si="4"/>
        <v>132.47</v>
      </c>
    </row>
    <row r="84" spans="1:8" x14ac:dyDescent="0.25">
      <c r="A84" s="7" t="s">
        <v>54</v>
      </c>
      <c r="C84" s="33"/>
      <c r="E84" s="33">
        <f>+E75+E83</f>
        <v>923.74000000000024</v>
      </c>
      <c r="G84" s="12">
        <f>+G75+G83</f>
        <v>0</v>
      </c>
      <c r="H84" s="12">
        <f t="shared" si="4"/>
        <v>923.74</v>
      </c>
    </row>
    <row r="85" spans="1:8" x14ac:dyDescent="0.25">
      <c r="A85" s="7" t="s">
        <v>55</v>
      </c>
      <c r="C85" s="33"/>
      <c r="E85" s="33">
        <f>+E8-E84</f>
        <v>-5.7400000000002365</v>
      </c>
      <c r="G85" s="12">
        <f>+G8-G84</f>
        <v>0</v>
      </c>
      <c r="H85" s="12">
        <f t="shared" si="4"/>
        <v>-5.74</v>
      </c>
    </row>
    <row r="86" spans="1:8" x14ac:dyDescent="0.25">
      <c r="A86" t="s">
        <v>123</v>
      </c>
      <c r="C86" s="33"/>
      <c r="E86" s="33"/>
    </row>
    <row r="87" spans="1:8" x14ac:dyDescent="0.25">
      <c r="A87" t="s">
        <v>372</v>
      </c>
      <c r="C87" s="33"/>
      <c r="E87" s="33"/>
    </row>
    <row r="88" spans="1:8" x14ac:dyDescent="0.25">
      <c r="C88" s="33"/>
      <c r="E88" s="33"/>
    </row>
    <row r="89" spans="1:8" x14ac:dyDescent="0.25">
      <c r="A89" s="7" t="s">
        <v>124</v>
      </c>
      <c r="C89" s="33"/>
      <c r="E89" s="33"/>
    </row>
    <row r="90" spans="1:8" x14ac:dyDescent="0.25">
      <c r="A90" s="7" t="s">
        <v>125</v>
      </c>
      <c r="C90" s="33"/>
      <c r="E90" s="33"/>
    </row>
    <row r="91" spans="1:8" x14ac:dyDescent="0.25">
      <c r="C91" s="33"/>
      <c r="E91" s="33"/>
    </row>
    <row r="99" spans="1:5" x14ac:dyDescent="0.25">
      <c r="A99" s="7" t="s">
        <v>50</v>
      </c>
      <c r="E99" s="37">
        <f>VLOOKUP(A99,$A$1:$H$98,5,FALSE)</f>
        <v>791.27000000000021</v>
      </c>
    </row>
    <row r="100" spans="1:5" x14ac:dyDescent="0.25">
      <c r="A100" s="7" t="s">
        <v>333</v>
      </c>
      <c r="E100" s="37">
        <f>VLOOKUP(A100,$A$1:$H$98,5,FALSE)</f>
        <v>132.47</v>
      </c>
    </row>
    <row r="101" spans="1:5" x14ac:dyDescent="0.25">
      <c r="A101" s="7" t="s">
        <v>334</v>
      </c>
      <c r="E101" s="37">
        <f t="shared" ref="E101:E102" si="5">VLOOKUP(A101,$A$1:$H$98,5,FALSE)</f>
        <v>923.74000000000024</v>
      </c>
    </row>
    <row r="102" spans="1:5" x14ac:dyDescent="0.25">
      <c r="A102" s="7" t="s">
        <v>55</v>
      </c>
      <c r="E102" s="37">
        <f t="shared" si="5"/>
        <v>-5.7400000000002365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-5.7400000000002365</v>
      </c>
      <c r="E105" s="37">
        <f>E102</f>
        <v>-5.7400000000002365</v>
      </c>
    </row>
    <row r="106" spans="1:5" x14ac:dyDescent="0.25">
      <c r="A106">
        <f>A107-Calculator!$B$15</f>
        <v>985</v>
      </c>
      <c r="B106">
        <f t="dataTable" ref="B106:B112" dt2D="0" dtr="0" r1="D7" ca="1"/>
        <v>3496.01</v>
      </c>
      <c r="D106">
        <f>D107-Calculator!$B$27</f>
        <v>45</v>
      </c>
      <c r="E106">
        <f t="dataTable" ref="E106:E112" dt2D="0" dtr="0" r1="D7"/>
        <v>-592.99000000000024</v>
      </c>
    </row>
    <row r="107" spans="1:5" x14ac:dyDescent="0.25">
      <c r="A107">
        <f>A108-Calculator!$B$15</f>
        <v>990</v>
      </c>
      <c r="B107">
        <v>3517.76</v>
      </c>
      <c r="D107">
        <f>D108-Calculator!$B$27</f>
        <v>50</v>
      </c>
      <c r="E107">
        <v>-571.24000000000024</v>
      </c>
    </row>
    <row r="108" spans="1:5" x14ac:dyDescent="0.25">
      <c r="A108">
        <f>A109-Calculator!$B$15</f>
        <v>995</v>
      </c>
      <c r="B108">
        <v>3539.51</v>
      </c>
      <c r="D108">
        <f>D109-Calculator!$B$27</f>
        <v>55</v>
      </c>
      <c r="E108">
        <v>-549.49000000000024</v>
      </c>
    </row>
    <row r="109" spans="1:5" x14ac:dyDescent="0.25">
      <c r="A109">
        <f>Calculator!B10</f>
        <v>1000</v>
      </c>
      <c r="B109">
        <v>3561.26</v>
      </c>
      <c r="D109">
        <f>Calculator!B22</f>
        <v>60</v>
      </c>
      <c r="E109">
        <v>-527.74000000000024</v>
      </c>
    </row>
    <row r="110" spans="1:5" x14ac:dyDescent="0.25">
      <c r="A110">
        <f>A109+Calculator!$B$15</f>
        <v>1005</v>
      </c>
      <c r="B110">
        <v>3583.01</v>
      </c>
      <c r="D110">
        <f>D109+Calculator!$B$27</f>
        <v>65</v>
      </c>
      <c r="E110">
        <v>-505.99000000000024</v>
      </c>
    </row>
    <row r="111" spans="1:5" x14ac:dyDescent="0.25">
      <c r="A111">
        <f>A110+Calculator!$B$15</f>
        <v>1010</v>
      </c>
      <c r="B111">
        <v>3604.76</v>
      </c>
      <c r="D111">
        <f>D110+Calculator!$B$27</f>
        <v>70</v>
      </c>
      <c r="E111">
        <v>-484.24000000000024</v>
      </c>
    </row>
    <row r="112" spans="1:5" x14ac:dyDescent="0.25">
      <c r="A112">
        <f>A111+Calculator!$B$15</f>
        <v>1015</v>
      </c>
      <c r="B112">
        <v>3626.51</v>
      </c>
      <c r="D112">
        <f>D111+Calculator!$B$27</f>
        <v>75</v>
      </c>
      <c r="E112">
        <v>-462.49000000000024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A324-97A5-4F6D-9F81-3FD79BB09151}">
  <dimension ref="A1:H112"/>
  <sheetViews>
    <sheetView topLeftCell="A97"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245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398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180</v>
      </c>
      <c r="E7" s="29">
        <f>ROUND(C7*D7,2)</f>
        <v>918</v>
      </c>
      <c r="F7" s="11">
        <v>0</v>
      </c>
      <c r="G7" s="29">
        <f>ROUND(E7*F7,2)</f>
        <v>0</v>
      </c>
      <c r="H7" s="29">
        <f>ROUND(E7-G7,2)</f>
        <v>918</v>
      </c>
    </row>
    <row r="8" spans="1:8" x14ac:dyDescent="0.25">
      <c r="A8" s="7" t="s">
        <v>11</v>
      </c>
      <c r="C8" s="33"/>
      <c r="E8" s="33">
        <f>SUM(E7:E7)</f>
        <v>918</v>
      </c>
      <c r="G8" s="12">
        <f>SUM(G7:G7)</f>
        <v>0</v>
      </c>
      <c r="H8" s="12">
        <f>ROUND(E8-G8,2)</f>
        <v>918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3.5</v>
      </c>
      <c r="E12" s="33">
        <f>ROUND(C12*D12,2)</f>
        <v>24.5</v>
      </c>
      <c r="F12" s="16">
        <v>0</v>
      </c>
      <c r="G12" s="33">
        <f>ROUND(E12*F12,2)</f>
        <v>0</v>
      </c>
      <c r="H12" s="33">
        <f>ROUND(E12-G12,2)</f>
        <v>24.5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3.3220000000000001</v>
      </c>
      <c r="E18" s="33">
        <f>ROUND(C18*D18,2)</f>
        <v>65.58</v>
      </c>
      <c r="F18" s="16">
        <v>0</v>
      </c>
      <c r="G18" s="33">
        <f>ROUND(E18*F18,2)</f>
        <v>0</v>
      </c>
      <c r="H18" s="33">
        <f>ROUND(E18-G18,2)</f>
        <v>65.58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0.8</v>
      </c>
      <c r="E19" s="33">
        <f>ROUND(C19*D19,2)</f>
        <v>8.85</v>
      </c>
      <c r="F19" s="16">
        <v>0</v>
      </c>
      <c r="G19" s="33">
        <f>ROUND(E19*F19,2)</f>
        <v>0</v>
      </c>
      <c r="H19" s="33">
        <f>ROUND(E19-G19,2)</f>
        <v>8.85</v>
      </c>
    </row>
    <row r="20" spans="1:8" x14ac:dyDescent="0.25">
      <c r="A20" s="13" t="s">
        <v>24</v>
      </c>
      <c r="C20" s="33"/>
      <c r="E20" s="33"/>
    </row>
    <row r="21" spans="1:8" x14ac:dyDescent="0.25">
      <c r="A21" s="14" t="s">
        <v>25</v>
      </c>
      <c r="B21" s="14" t="s">
        <v>18</v>
      </c>
      <c r="C21" s="15">
        <v>0.13</v>
      </c>
      <c r="D21" s="14">
        <v>80</v>
      </c>
      <c r="E21" s="33">
        <f t="shared" ref="E21:E28" si="0">ROUND(C21*D21,2)</f>
        <v>10.4</v>
      </c>
      <c r="F21" s="16">
        <v>0</v>
      </c>
      <c r="G21" s="33">
        <f t="shared" ref="G21:G28" si="1">ROUND(E21*F21,2)</f>
        <v>0</v>
      </c>
      <c r="H21" s="33">
        <f t="shared" ref="H21:H28" si="2">ROUND(E21-G21,2)</f>
        <v>10.4</v>
      </c>
    </row>
    <row r="22" spans="1:8" x14ac:dyDescent="0.25">
      <c r="A22" s="14" t="s">
        <v>144</v>
      </c>
      <c r="B22" s="14" t="s">
        <v>26</v>
      </c>
      <c r="C22" s="15">
        <v>2.25</v>
      </c>
      <c r="D22" s="14">
        <v>2</v>
      </c>
      <c r="E22" s="33">
        <f t="shared" si="0"/>
        <v>4.5</v>
      </c>
      <c r="F22" s="16">
        <v>0</v>
      </c>
      <c r="G22" s="33">
        <f t="shared" si="1"/>
        <v>0</v>
      </c>
      <c r="H22" s="33">
        <f t="shared" si="2"/>
        <v>4.5</v>
      </c>
    </row>
    <row r="23" spans="1:8" x14ac:dyDescent="0.25">
      <c r="A23" s="14" t="s">
        <v>181</v>
      </c>
      <c r="B23" s="14" t="s">
        <v>26</v>
      </c>
      <c r="C23" s="15">
        <v>18.170000000000002</v>
      </c>
      <c r="D23" s="14">
        <v>1</v>
      </c>
      <c r="E23" s="33">
        <f t="shared" si="0"/>
        <v>18.170000000000002</v>
      </c>
      <c r="F23" s="16">
        <v>0</v>
      </c>
      <c r="G23" s="33">
        <f t="shared" si="1"/>
        <v>0</v>
      </c>
      <c r="H23" s="33">
        <f t="shared" si="2"/>
        <v>18.170000000000002</v>
      </c>
    </row>
    <row r="24" spans="1:8" x14ac:dyDescent="0.25">
      <c r="A24" s="14" t="s">
        <v>182</v>
      </c>
      <c r="B24" s="14" t="s">
        <v>18</v>
      </c>
      <c r="C24" s="15">
        <v>6.04</v>
      </c>
      <c r="D24" s="14">
        <v>2</v>
      </c>
      <c r="E24" s="33">
        <f t="shared" si="0"/>
        <v>12.08</v>
      </c>
      <c r="F24" s="16">
        <v>0</v>
      </c>
      <c r="G24" s="33">
        <f t="shared" si="1"/>
        <v>0</v>
      </c>
      <c r="H24" s="33">
        <f t="shared" si="2"/>
        <v>12.08</v>
      </c>
    </row>
    <row r="25" spans="1:8" x14ac:dyDescent="0.25">
      <c r="A25" s="14" t="s">
        <v>393</v>
      </c>
      <c r="B25" s="14" t="s">
        <v>18</v>
      </c>
      <c r="C25" s="15">
        <v>4.05</v>
      </c>
      <c r="D25" s="14">
        <v>11</v>
      </c>
      <c r="E25" s="33">
        <f t="shared" si="0"/>
        <v>44.55</v>
      </c>
      <c r="F25" s="16">
        <v>0</v>
      </c>
      <c r="G25" s="33">
        <f t="shared" si="1"/>
        <v>0</v>
      </c>
      <c r="H25" s="33">
        <f t="shared" si="2"/>
        <v>44.55</v>
      </c>
    </row>
    <row r="26" spans="1:8" x14ac:dyDescent="0.25">
      <c r="A26" s="14" t="s">
        <v>184</v>
      </c>
      <c r="B26" s="14" t="s">
        <v>26</v>
      </c>
      <c r="C26" s="15">
        <v>14.57</v>
      </c>
      <c r="D26" s="14">
        <v>2</v>
      </c>
      <c r="E26" s="33">
        <f t="shared" si="0"/>
        <v>29.14</v>
      </c>
      <c r="F26" s="16">
        <v>0</v>
      </c>
      <c r="G26" s="33">
        <f t="shared" si="1"/>
        <v>0</v>
      </c>
      <c r="H26" s="33">
        <f t="shared" si="2"/>
        <v>29.14</v>
      </c>
    </row>
    <row r="27" spans="1:8" x14ac:dyDescent="0.25">
      <c r="A27" s="14" t="s">
        <v>215</v>
      </c>
      <c r="B27" s="14" t="s">
        <v>18</v>
      </c>
      <c r="C27" s="15">
        <v>5.67</v>
      </c>
      <c r="D27" s="14">
        <v>1.5</v>
      </c>
      <c r="E27" s="33">
        <f t="shared" si="0"/>
        <v>8.51</v>
      </c>
      <c r="F27" s="16">
        <v>0</v>
      </c>
      <c r="G27" s="33">
        <f t="shared" si="1"/>
        <v>0</v>
      </c>
      <c r="H27" s="33">
        <f t="shared" si="2"/>
        <v>8.51</v>
      </c>
    </row>
    <row r="28" spans="1:8" x14ac:dyDescent="0.25">
      <c r="A28" s="14" t="s">
        <v>186</v>
      </c>
      <c r="B28" s="14" t="s">
        <v>18</v>
      </c>
      <c r="C28" s="15">
        <v>2.2599999999999998</v>
      </c>
      <c r="D28" s="14">
        <v>7.5</v>
      </c>
      <c r="E28" s="33">
        <f t="shared" si="0"/>
        <v>16.95</v>
      </c>
      <c r="F28" s="16">
        <v>0</v>
      </c>
      <c r="G28" s="33">
        <f t="shared" si="1"/>
        <v>0</v>
      </c>
      <c r="H28" s="33">
        <f t="shared" si="2"/>
        <v>16.95</v>
      </c>
    </row>
    <row r="29" spans="1:8" x14ac:dyDescent="0.25">
      <c r="A29" s="13" t="s">
        <v>27</v>
      </c>
      <c r="C29" s="33"/>
      <c r="E29" s="33"/>
    </row>
    <row r="30" spans="1:8" x14ac:dyDescent="0.25">
      <c r="A30" s="14" t="s">
        <v>187</v>
      </c>
      <c r="B30" s="14" t="s">
        <v>18</v>
      </c>
      <c r="C30" s="15">
        <v>2.4300000000000002</v>
      </c>
      <c r="D30" s="14">
        <v>3</v>
      </c>
      <c r="E30" s="33">
        <f>ROUND(C30*D30,2)</f>
        <v>7.29</v>
      </c>
      <c r="F30" s="16">
        <v>0</v>
      </c>
      <c r="G30" s="33">
        <f>ROUND(E30*F30,2)</f>
        <v>0</v>
      </c>
      <c r="H30" s="33">
        <f>ROUND(E30-G30,2)</f>
        <v>7.29</v>
      </c>
    </row>
    <row r="31" spans="1:8" x14ac:dyDescent="0.25">
      <c r="A31" s="13" t="s">
        <v>33</v>
      </c>
      <c r="C31" s="33"/>
      <c r="E31" s="33"/>
    </row>
    <row r="32" spans="1:8" x14ac:dyDescent="0.25">
      <c r="A32" s="14" t="s">
        <v>394</v>
      </c>
      <c r="B32" s="14" t="s">
        <v>29</v>
      </c>
      <c r="C32" s="15">
        <v>6.97</v>
      </c>
      <c r="D32" s="14">
        <v>23</v>
      </c>
      <c r="E32" s="33">
        <f>ROUND(C32*D32,2)</f>
        <v>160.31</v>
      </c>
      <c r="F32" s="16">
        <v>0</v>
      </c>
      <c r="G32" s="33">
        <f>ROUND(E32*F32,2)</f>
        <v>0</v>
      </c>
      <c r="H32" s="33">
        <f>ROUND(E32-G32,2)</f>
        <v>160.31</v>
      </c>
    </row>
    <row r="33" spans="1:8" x14ac:dyDescent="0.25">
      <c r="A33" s="14" t="s">
        <v>395</v>
      </c>
      <c r="B33" s="14" t="s">
        <v>29</v>
      </c>
      <c r="C33" s="15">
        <v>2.67</v>
      </c>
      <c r="D33" s="14">
        <v>4.25</v>
      </c>
      <c r="E33" s="33">
        <f>ROUND(C33*D33,2)</f>
        <v>11.35</v>
      </c>
      <c r="F33" s="16">
        <v>0</v>
      </c>
      <c r="G33" s="33">
        <f>ROUND(E33*F33,2)</f>
        <v>0</v>
      </c>
      <c r="H33" s="33">
        <f>ROUND(E33-G33,2)</f>
        <v>11.35</v>
      </c>
    </row>
    <row r="34" spans="1:8" x14ac:dyDescent="0.25">
      <c r="A34" s="14" t="s">
        <v>189</v>
      </c>
      <c r="B34" s="14" t="s">
        <v>190</v>
      </c>
      <c r="C34" s="15">
        <v>0.28999999999999998</v>
      </c>
      <c r="D34" s="14">
        <v>4.25</v>
      </c>
      <c r="E34" s="33">
        <f>ROUND(C34*D34,2)</f>
        <v>1.23</v>
      </c>
      <c r="F34" s="16">
        <v>0</v>
      </c>
      <c r="G34" s="33">
        <f>ROUND(E34*F34,2)</f>
        <v>0</v>
      </c>
      <c r="H34" s="33">
        <f>ROUND(E34-G34,2)</f>
        <v>1.23</v>
      </c>
    </row>
    <row r="35" spans="1:8" x14ac:dyDescent="0.25">
      <c r="A35" s="13" t="s">
        <v>117</v>
      </c>
      <c r="C35" s="33"/>
      <c r="E35" s="33"/>
    </row>
    <row r="36" spans="1:8" x14ac:dyDescent="0.25">
      <c r="A36" s="14" t="s">
        <v>193</v>
      </c>
      <c r="B36" s="14" t="s">
        <v>26</v>
      </c>
      <c r="C36" s="15">
        <v>2.4</v>
      </c>
      <c r="D36" s="14">
        <v>1.5</v>
      </c>
      <c r="E36" s="33">
        <f>ROUND(C36*D36,2)</f>
        <v>3.6</v>
      </c>
      <c r="F36" s="16">
        <v>0</v>
      </c>
      <c r="G36" s="33">
        <f>ROUND(E36*F36,2)</f>
        <v>0</v>
      </c>
      <c r="H36" s="33">
        <f>ROUND(E36-G36,2)</f>
        <v>3.6</v>
      </c>
    </row>
    <row r="37" spans="1:8" x14ac:dyDescent="0.25">
      <c r="A37" s="14" t="s">
        <v>192</v>
      </c>
      <c r="B37" s="14" t="s">
        <v>26</v>
      </c>
      <c r="C37" s="15">
        <v>1.75</v>
      </c>
      <c r="D37" s="14">
        <v>0.5</v>
      </c>
      <c r="E37" s="33">
        <f>ROUND(C37*D37,2)</f>
        <v>0.88</v>
      </c>
      <c r="F37" s="16">
        <v>0</v>
      </c>
      <c r="G37" s="33">
        <f>ROUND(E37*F37,2)</f>
        <v>0</v>
      </c>
      <c r="H37" s="33">
        <f>ROUND(E37-G37,2)</f>
        <v>0.88</v>
      </c>
    </row>
    <row r="38" spans="1:8" x14ac:dyDescent="0.25">
      <c r="A38" s="14" t="s">
        <v>195</v>
      </c>
      <c r="B38" s="14" t="s">
        <v>26</v>
      </c>
      <c r="C38" s="15">
        <v>2.86</v>
      </c>
      <c r="D38" s="14">
        <v>4</v>
      </c>
      <c r="E38" s="33">
        <f>ROUND(C38*D38,2)</f>
        <v>11.44</v>
      </c>
      <c r="F38" s="16">
        <v>0</v>
      </c>
      <c r="G38" s="33">
        <f>ROUND(E38*F38,2)</f>
        <v>0</v>
      </c>
      <c r="H38" s="33">
        <f>ROUND(E38-G38,2)</f>
        <v>11.44</v>
      </c>
    </row>
    <row r="39" spans="1:8" x14ac:dyDescent="0.25">
      <c r="A39" s="13" t="s">
        <v>61</v>
      </c>
      <c r="C39" s="33"/>
      <c r="E39" s="33"/>
    </row>
    <row r="40" spans="1:8" x14ac:dyDescent="0.25">
      <c r="A40" s="14" t="s">
        <v>196</v>
      </c>
      <c r="B40" s="14" t="s">
        <v>21</v>
      </c>
      <c r="C40" s="15">
        <v>7.5</v>
      </c>
      <c r="D40" s="14">
        <v>4.3220000000000001</v>
      </c>
      <c r="E40" s="33">
        <f>ROUND(C40*D40,2)</f>
        <v>32.42</v>
      </c>
      <c r="F40" s="16">
        <v>0</v>
      </c>
      <c r="G40" s="33">
        <f>ROUND(E40*F40,2)</f>
        <v>0</v>
      </c>
      <c r="H40" s="33">
        <f>ROUND(E40-G40,2)</f>
        <v>32.42</v>
      </c>
    </row>
    <row r="41" spans="1:8" x14ac:dyDescent="0.25">
      <c r="A41" s="13" t="s">
        <v>136</v>
      </c>
      <c r="C41" s="33"/>
      <c r="E41" s="33"/>
    </row>
    <row r="42" spans="1:8" x14ac:dyDescent="0.25">
      <c r="A42" s="14" t="s">
        <v>197</v>
      </c>
      <c r="B42" s="14" t="s">
        <v>129</v>
      </c>
      <c r="C42" s="15">
        <v>0.35</v>
      </c>
      <c r="D42" s="14">
        <f>D7</f>
        <v>180</v>
      </c>
      <c r="E42" s="33">
        <f>ROUND(C42*D42,2)</f>
        <v>63</v>
      </c>
      <c r="F42" s="16">
        <v>0</v>
      </c>
      <c r="G42" s="33">
        <f>ROUND(E42*F42,2)</f>
        <v>0</v>
      </c>
      <c r="H42" s="33">
        <f>ROUND(E42-G42,2)</f>
        <v>63</v>
      </c>
    </row>
    <row r="43" spans="1:8" x14ac:dyDescent="0.25">
      <c r="A43" s="13" t="s">
        <v>198</v>
      </c>
      <c r="C43" s="33"/>
      <c r="E43" s="33"/>
    </row>
    <row r="44" spans="1:8" x14ac:dyDescent="0.25">
      <c r="A44" s="14" t="s">
        <v>199</v>
      </c>
      <c r="B44" s="14" t="s">
        <v>129</v>
      </c>
      <c r="C44" s="15">
        <v>0.4</v>
      </c>
      <c r="D44" s="14">
        <f>D7</f>
        <v>180</v>
      </c>
      <c r="E44" s="33">
        <f>ROUND(C44*D44,2)</f>
        <v>72</v>
      </c>
      <c r="F44" s="16">
        <v>0</v>
      </c>
      <c r="G44" s="33">
        <f>ROUND(E44*F44,2)</f>
        <v>0</v>
      </c>
      <c r="H44" s="33">
        <f>ROUND(E44-G44,2)</f>
        <v>72</v>
      </c>
    </row>
    <row r="45" spans="1:8" x14ac:dyDescent="0.25">
      <c r="A45" s="13" t="s">
        <v>119</v>
      </c>
      <c r="C45" s="33"/>
      <c r="E45" s="33"/>
    </row>
    <row r="46" spans="1:8" x14ac:dyDescent="0.25">
      <c r="A46" s="14" t="s">
        <v>201</v>
      </c>
      <c r="B46" s="14" t="s">
        <v>48</v>
      </c>
      <c r="C46" s="15">
        <v>8</v>
      </c>
      <c r="D46" s="14">
        <v>1</v>
      </c>
      <c r="E46" s="33">
        <f>ROUND(C46*D46,2)</f>
        <v>8</v>
      </c>
      <c r="F46" s="16">
        <v>0</v>
      </c>
      <c r="G46" s="33">
        <f>ROUND(E46*F46,2)</f>
        <v>0</v>
      </c>
      <c r="H46" s="33">
        <f>ROUND(E46-G46,2)</f>
        <v>8</v>
      </c>
    </row>
    <row r="47" spans="1:8" x14ac:dyDescent="0.25">
      <c r="A47" s="13" t="s">
        <v>121</v>
      </c>
      <c r="C47" s="33"/>
      <c r="E47" s="33"/>
    </row>
    <row r="48" spans="1:8" x14ac:dyDescent="0.25">
      <c r="A48" s="14" t="s">
        <v>122</v>
      </c>
      <c r="B48" s="14" t="s">
        <v>48</v>
      </c>
      <c r="C48" s="15">
        <v>10</v>
      </c>
      <c r="D48" s="14">
        <v>0.33300000000000002</v>
      </c>
      <c r="E48" s="33">
        <f>ROUND(C48*D48,2)</f>
        <v>3.33</v>
      </c>
      <c r="F48" s="16">
        <v>0</v>
      </c>
      <c r="G48" s="33">
        <f>ROUND(E48*F48,2)</f>
        <v>0</v>
      </c>
      <c r="H48" s="33">
        <f>ROUND(E48-G48,2)</f>
        <v>3.33</v>
      </c>
    </row>
    <row r="49" spans="1:8" x14ac:dyDescent="0.25">
      <c r="A49" s="13" t="s">
        <v>37</v>
      </c>
      <c r="C49" s="33"/>
      <c r="E49" s="33"/>
    </row>
    <row r="50" spans="1:8" x14ac:dyDescent="0.25">
      <c r="A50" s="14" t="s">
        <v>38</v>
      </c>
      <c r="B50" s="14" t="s">
        <v>39</v>
      </c>
      <c r="C50" s="15">
        <v>14.68</v>
      </c>
      <c r="D50" s="14">
        <v>0.42280000000000001</v>
      </c>
      <c r="E50" s="33">
        <f>ROUND(C50*D50,2)</f>
        <v>6.21</v>
      </c>
      <c r="F50" s="16">
        <v>0</v>
      </c>
      <c r="G50" s="33">
        <f>ROUND(E50*F50,2)</f>
        <v>0</v>
      </c>
      <c r="H50" s="33">
        <f>ROUND(E50-G50,2)</f>
        <v>6.21</v>
      </c>
    </row>
    <row r="51" spans="1:8" x14ac:dyDescent="0.25">
      <c r="A51" s="14" t="s">
        <v>139</v>
      </c>
      <c r="B51" s="14" t="s">
        <v>39</v>
      </c>
      <c r="C51" s="15">
        <v>14.68</v>
      </c>
      <c r="D51" s="14">
        <v>0.17599999999999999</v>
      </c>
      <c r="E51" s="33">
        <f>ROUND(C51*D51,2)</f>
        <v>2.58</v>
      </c>
      <c r="F51" s="16">
        <v>0</v>
      </c>
      <c r="G51" s="33">
        <f>ROUND(E51*F51,2)</f>
        <v>0</v>
      </c>
      <c r="H51" s="33">
        <f>ROUND(E51-G51,2)</f>
        <v>2.58</v>
      </c>
    </row>
    <row r="52" spans="1:8" x14ac:dyDescent="0.25">
      <c r="A52" s="13" t="s">
        <v>40</v>
      </c>
      <c r="C52" s="33"/>
      <c r="E52" s="33"/>
    </row>
    <row r="53" spans="1:8" x14ac:dyDescent="0.25">
      <c r="A53" s="14" t="s">
        <v>41</v>
      </c>
      <c r="B53" s="14" t="s">
        <v>39</v>
      </c>
      <c r="C53" s="15">
        <v>9.06</v>
      </c>
      <c r="D53" s="14">
        <v>1.05</v>
      </c>
      <c r="E53" s="33">
        <f>ROUND(C53*D53,2)</f>
        <v>9.51</v>
      </c>
      <c r="F53" s="16">
        <v>0</v>
      </c>
      <c r="G53" s="33">
        <f>ROUND(E53*F53,2)</f>
        <v>0</v>
      </c>
      <c r="H53" s="33">
        <f>ROUND(E53-G53,2)</f>
        <v>9.51</v>
      </c>
    </row>
    <row r="54" spans="1:8" x14ac:dyDescent="0.25">
      <c r="A54" s="13" t="s">
        <v>43</v>
      </c>
      <c r="C54" s="33"/>
      <c r="E54" s="33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0.25</v>
      </c>
      <c r="E55" s="33">
        <f>ROUND(C55*D55,2)</f>
        <v>2.27</v>
      </c>
      <c r="F55" s="16">
        <v>0</v>
      </c>
      <c r="G55" s="33">
        <f>ROUND(E55*F55,2)</f>
        <v>0</v>
      </c>
      <c r="H55" s="33">
        <f>ROUND(E55-G55,2)</f>
        <v>2.27</v>
      </c>
    </row>
    <row r="56" spans="1:8" x14ac:dyDescent="0.25">
      <c r="A56" s="14" t="s">
        <v>42</v>
      </c>
      <c r="B56" s="14" t="s">
        <v>39</v>
      </c>
      <c r="C56" s="15">
        <v>9.06</v>
      </c>
      <c r="D56" s="14">
        <v>7.8600000000000003E-2</v>
      </c>
      <c r="E56" s="33">
        <f>ROUND(C56*D56,2)</f>
        <v>0.71</v>
      </c>
      <c r="F56" s="16">
        <v>0</v>
      </c>
      <c r="G56" s="33">
        <f>ROUND(E56*F56,2)</f>
        <v>0</v>
      </c>
      <c r="H56" s="33">
        <f>ROUND(E56-G56,2)</f>
        <v>0.71</v>
      </c>
    </row>
    <row r="57" spans="1:8" x14ac:dyDescent="0.25">
      <c r="A57" s="13" t="s">
        <v>100</v>
      </c>
      <c r="C57" s="33"/>
      <c r="E57" s="33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0.7</v>
      </c>
      <c r="E58" s="33">
        <f>ROUND(C58*D58,2)</f>
        <v>6.34</v>
      </c>
      <c r="F58" s="16">
        <v>0</v>
      </c>
      <c r="G58" s="33">
        <f>ROUND(E58*F58,2)</f>
        <v>0</v>
      </c>
      <c r="H58" s="33">
        <f>ROUND(E58-G58,2)</f>
        <v>6.34</v>
      </c>
    </row>
    <row r="59" spans="1:8" x14ac:dyDescent="0.25">
      <c r="A59" s="14" t="s">
        <v>44</v>
      </c>
      <c r="B59" s="14" t="s">
        <v>39</v>
      </c>
      <c r="C59" s="15">
        <v>14.7</v>
      </c>
      <c r="D59" s="14">
        <v>0.53900000000000003</v>
      </c>
      <c r="E59" s="33">
        <f>ROUND(C59*D59,2)</f>
        <v>7.92</v>
      </c>
      <c r="F59" s="16">
        <v>0</v>
      </c>
      <c r="G59" s="33">
        <f>ROUND(E59*F59,2)</f>
        <v>0</v>
      </c>
      <c r="H59" s="33">
        <f>ROUND(E59-G59,2)</f>
        <v>7.92</v>
      </c>
    </row>
    <row r="60" spans="1:8" x14ac:dyDescent="0.25">
      <c r="A60" s="13" t="s">
        <v>45</v>
      </c>
      <c r="C60" s="33"/>
      <c r="E60" s="33"/>
    </row>
    <row r="61" spans="1:8" x14ac:dyDescent="0.25">
      <c r="A61" s="14" t="s">
        <v>38</v>
      </c>
      <c r="B61" s="14" t="s">
        <v>19</v>
      </c>
      <c r="C61" s="15">
        <v>1.53</v>
      </c>
      <c r="D61" s="14">
        <v>4.8970000000000002</v>
      </c>
      <c r="E61" s="33">
        <f>ROUND(C61*D61,2)</f>
        <v>7.49</v>
      </c>
      <c r="F61" s="16">
        <v>0</v>
      </c>
      <c r="G61" s="33">
        <f>ROUND(E61*F61,2)</f>
        <v>0</v>
      </c>
      <c r="H61" s="33">
        <f>ROUND(E61-G61,2)</f>
        <v>7.49</v>
      </c>
    </row>
    <row r="62" spans="1:8" x14ac:dyDescent="0.25">
      <c r="A62" s="14" t="s">
        <v>139</v>
      </c>
      <c r="B62" s="14" t="s">
        <v>19</v>
      </c>
      <c r="C62" s="15">
        <v>1.53</v>
      </c>
      <c r="D62" s="14">
        <v>2.9445000000000001</v>
      </c>
      <c r="E62" s="33">
        <f>ROUND(C62*D62,2)</f>
        <v>4.51</v>
      </c>
      <c r="F62" s="16">
        <v>0</v>
      </c>
      <c r="G62" s="33">
        <f>ROUND(E62*F62,2)</f>
        <v>0</v>
      </c>
      <c r="H62" s="33">
        <f>ROUND(E62-G62,2)</f>
        <v>4.51</v>
      </c>
    </row>
    <row r="63" spans="1:8" x14ac:dyDescent="0.25">
      <c r="A63" s="14" t="s">
        <v>202</v>
      </c>
      <c r="B63" s="14" t="s">
        <v>19</v>
      </c>
      <c r="C63" s="15">
        <v>1.53</v>
      </c>
      <c r="D63" s="14">
        <v>15.4779</v>
      </c>
      <c r="E63" s="33">
        <f>ROUND(C63*D63,2)</f>
        <v>23.68</v>
      </c>
      <c r="F63" s="16">
        <v>0</v>
      </c>
      <c r="G63" s="33">
        <f>ROUND(E63*F63,2)</f>
        <v>0</v>
      </c>
      <c r="H63" s="33">
        <f>ROUND(E63-G63,2)</f>
        <v>23.68</v>
      </c>
    </row>
    <row r="64" spans="1:8" x14ac:dyDescent="0.25">
      <c r="A64" s="13" t="s">
        <v>47</v>
      </c>
      <c r="C64" s="33"/>
      <c r="E64" s="33"/>
    </row>
    <row r="65" spans="1:8" x14ac:dyDescent="0.25">
      <c r="A65" s="14" t="s">
        <v>42</v>
      </c>
      <c r="B65" s="14" t="s">
        <v>48</v>
      </c>
      <c r="C65" s="15">
        <v>8.4</v>
      </c>
      <c r="D65" s="14">
        <v>1</v>
      </c>
      <c r="E65" s="33">
        <f>ROUND(C65*D65,2)</f>
        <v>8.4</v>
      </c>
      <c r="F65" s="16">
        <v>0</v>
      </c>
      <c r="G65" s="33">
        <f>ROUND(E65*F65,2)</f>
        <v>0</v>
      </c>
      <c r="H65" s="33">
        <f t="shared" ref="H65:H71" si="3">ROUND(E65-G65,2)</f>
        <v>8.4</v>
      </c>
    </row>
    <row r="66" spans="1:8" x14ac:dyDescent="0.25">
      <c r="A66" s="14" t="s">
        <v>38</v>
      </c>
      <c r="B66" s="14" t="s">
        <v>48</v>
      </c>
      <c r="C66" s="15">
        <v>3.07</v>
      </c>
      <c r="D66" s="14">
        <v>1</v>
      </c>
      <c r="E66" s="33">
        <f>ROUND(C66*D66,2)</f>
        <v>3.07</v>
      </c>
      <c r="F66" s="16">
        <v>0</v>
      </c>
      <c r="G66" s="33">
        <f>ROUND(E66*F66,2)</f>
        <v>0</v>
      </c>
      <c r="H66" s="33">
        <f t="shared" si="3"/>
        <v>3.07</v>
      </c>
    </row>
    <row r="67" spans="1:8" x14ac:dyDescent="0.25">
      <c r="A67" s="14" t="s">
        <v>139</v>
      </c>
      <c r="B67" s="14" t="s">
        <v>48</v>
      </c>
      <c r="C67" s="15">
        <v>7.24</v>
      </c>
      <c r="D67" s="14">
        <v>1</v>
      </c>
      <c r="E67" s="33">
        <f>ROUND(C67*D67,2)</f>
        <v>7.24</v>
      </c>
      <c r="F67" s="16">
        <v>0</v>
      </c>
      <c r="G67" s="33">
        <f>ROUND(E67*F67,2)</f>
        <v>0</v>
      </c>
      <c r="H67" s="33">
        <f t="shared" si="3"/>
        <v>7.24</v>
      </c>
    </row>
    <row r="68" spans="1:8" x14ac:dyDescent="0.25">
      <c r="A68" s="14" t="s">
        <v>202</v>
      </c>
      <c r="B68" s="14" t="s">
        <v>48</v>
      </c>
      <c r="C68" s="15">
        <v>11.8</v>
      </c>
      <c r="D68" s="14">
        <v>1</v>
      </c>
      <c r="E68" s="33">
        <f>ROUND(C68*D68,2)</f>
        <v>11.8</v>
      </c>
      <c r="F68" s="16">
        <v>0</v>
      </c>
      <c r="G68" s="33">
        <f>ROUND(E68*F68,2)</f>
        <v>0</v>
      </c>
      <c r="H68" s="33">
        <f t="shared" si="3"/>
        <v>11.8</v>
      </c>
    </row>
    <row r="69" spans="1:8" x14ac:dyDescent="0.25">
      <c r="A69" s="9" t="s">
        <v>49</v>
      </c>
      <c r="B69" s="9" t="s">
        <v>48</v>
      </c>
      <c r="C69" s="10">
        <v>11.99</v>
      </c>
      <c r="D69" s="9">
        <v>1</v>
      </c>
      <c r="E69" s="29">
        <f>ROUND(C69*D69,2)</f>
        <v>11.99</v>
      </c>
      <c r="F69" s="11">
        <v>0</v>
      </c>
      <c r="G69" s="29">
        <f>ROUND(E69*F69,2)</f>
        <v>0</v>
      </c>
      <c r="H69" s="29">
        <f t="shared" si="3"/>
        <v>11.99</v>
      </c>
    </row>
    <row r="70" spans="1:8" x14ac:dyDescent="0.25">
      <c r="A70" s="7" t="s">
        <v>50</v>
      </c>
      <c r="C70" s="33"/>
      <c r="E70" s="33">
        <f>SUM(E12:E69)</f>
        <v>768.88000000000011</v>
      </c>
      <c r="G70" s="12">
        <f>SUM(G12:G69)</f>
        <v>0</v>
      </c>
      <c r="H70" s="12">
        <f t="shared" si="3"/>
        <v>768.88</v>
      </c>
    </row>
    <row r="71" spans="1:8" x14ac:dyDescent="0.25">
      <c r="A71" s="7" t="s">
        <v>51</v>
      </c>
      <c r="C71" s="33"/>
      <c r="E71" s="33">
        <f>+E8-E70</f>
        <v>149.11999999999989</v>
      </c>
      <c r="G71" s="12">
        <f>+G8-G70</f>
        <v>0</v>
      </c>
      <c r="H71" s="12">
        <f t="shared" si="3"/>
        <v>149.12</v>
      </c>
    </row>
    <row r="72" spans="1:8" x14ac:dyDescent="0.25">
      <c r="A72" t="s">
        <v>12</v>
      </c>
      <c r="C72" s="33"/>
      <c r="E72" s="33"/>
    </row>
    <row r="73" spans="1:8" x14ac:dyDescent="0.25">
      <c r="A73" s="7" t="s">
        <v>52</v>
      </c>
      <c r="C73" s="33"/>
      <c r="E73" s="33"/>
    </row>
    <row r="74" spans="1:8" x14ac:dyDescent="0.25">
      <c r="A74" s="14" t="s">
        <v>42</v>
      </c>
      <c r="B74" s="14" t="s">
        <v>48</v>
      </c>
      <c r="C74" s="15">
        <v>17.16</v>
      </c>
      <c r="D74" s="14">
        <v>1</v>
      </c>
      <c r="E74" s="33">
        <f>ROUND(C74*D74,2)</f>
        <v>17.16</v>
      </c>
      <c r="F74" s="16">
        <v>0</v>
      </c>
      <c r="G74" s="33">
        <f>ROUND(E74*F74,2)</f>
        <v>0</v>
      </c>
      <c r="H74" s="33">
        <f t="shared" ref="H74:H80" si="4">ROUND(E74-G74,2)</f>
        <v>17.16</v>
      </c>
    </row>
    <row r="75" spans="1:8" x14ac:dyDescent="0.25">
      <c r="A75" s="14" t="s">
        <v>38</v>
      </c>
      <c r="B75" s="14" t="s">
        <v>48</v>
      </c>
      <c r="C75" s="15">
        <v>18.77</v>
      </c>
      <c r="D75" s="14">
        <v>1</v>
      </c>
      <c r="E75" s="33">
        <f>ROUND(C75*D75,2)</f>
        <v>18.77</v>
      </c>
      <c r="F75" s="16">
        <v>0</v>
      </c>
      <c r="G75" s="33">
        <f>ROUND(E75*F75,2)</f>
        <v>0</v>
      </c>
      <c r="H75" s="33">
        <f t="shared" si="4"/>
        <v>18.77</v>
      </c>
    </row>
    <row r="76" spans="1:8" x14ac:dyDescent="0.25">
      <c r="A76" s="14" t="s">
        <v>139</v>
      </c>
      <c r="B76" s="14" t="s">
        <v>48</v>
      </c>
      <c r="C76" s="15">
        <v>27.72</v>
      </c>
      <c r="D76" s="14">
        <v>1</v>
      </c>
      <c r="E76" s="33">
        <f>ROUND(C76*D76,2)</f>
        <v>27.72</v>
      </c>
      <c r="F76" s="16">
        <v>0</v>
      </c>
      <c r="G76" s="33">
        <f>ROUND(E76*F76,2)</f>
        <v>0</v>
      </c>
      <c r="H76" s="33">
        <f t="shared" si="4"/>
        <v>27.72</v>
      </c>
    </row>
    <row r="77" spans="1:8" x14ac:dyDescent="0.25">
      <c r="A77" s="9" t="s">
        <v>202</v>
      </c>
      <c r="B77" s="9" t="s">
        <v>48</v>
      </c>
      <c r="C77" s="10">
        <v>64.16</v>
      </c>
      <c r="D77" s="9">
        <v>1</v>
      </c>
      <c r="E77" s="29">
        <f>ROUND(C77*D77,2)</f>
        <v>64.16</v>
      </c>
      <c r="F77" s="11">
        <v>0</v>
      </c>
      <c r="G77" s="29">
        <f>ROUND(E77*F77,2)</f>
        <v>0</v>
      </c>
      <c r="H77" s="29">
        <f t="shared" si="4"/>
        <v>64.16</v>
      </c>
    </row>
    <row r="78" spans="1:8" x14ac:dyDescent="0.25">
      <c r="A78" s="7" t="s">
        <v>53</v>
      </c>
      <c r="C78" s="33"/>
      <c r="E78" s="33">
        <f>SUM(E74:E77)</f>
        <v>127.81</v>
      </c>
      <c r="G78" s="12">
        <f>SUM(G74:G77)</f>
        <v>0</v>
      </c>
      <c r="H78" s="12">
        <f t="shared" si="4"/>
        <v>127.81</v>
      </c>
    </row>
    <row r="79" spans="1:8" x14ac:dyDescent="0.25">
      <c r="A79" s="7" t="s">
        <v>54</v>
      </c>
      <c r="C79" s="33"/>
      <c r="E79" s="33">
        <f>+E70+E78</f>
        <v>896.69</v>
      </c>
      <c r="G79" s="12">
        <f>+G70+G78</f>
        <v>0</v>
      </c>
      <c r="H79" s="12">
        <f t="shared" si="4"/>
        <v>896.69</v>
      </c>
    </row>
    <row r="80" spans="1:8" x14ac:dyDescent="0.25">
      <c r="A80" s="7" t="s">
        <v>55</v>
      </c>
      <c r="C80" s="33"/>
      <c r="E80" s="33">
        <f>+E8-E79</f>
        <v>21.309999999999945</v>
      </c>
      <c r="G80" s="12">
        <f>+G8-G79</f>
        <v>0</v>
      </c>
      <c r="H80" s="12">
        <f t="shared" si="4"/>
        <v>21.31</v>
      </c>
    </row>
    <row r="81" spans="1:5" x14ac:dyDescent="0.25">
      <c r="A81" t="s">
        <v>123</v>
      </c>
      <c r="C81" s="33"/>
      <c r="E81" s="33"/>
    </row>
    <row r="82" spans="1:5" x14ac:dyDescent="0.25">
      <c r="A82" t="s">
        <v>372</v>
      </c>
      <c r="C82" s="33"/>
      <c r="E82" s="33"/>
    </row>
    <row r="83" spans="1:5" x14ac:dyDescent="0.25">
      <c r="C83" s="33"/>
      <c r="E83" s="33"/>
    </row>
    <row r="84" spans="1:5" x14ac:dyDescent="0.25">
      <c r="A84" s="7" t="s">
        <v>124</v>
      </c>
      <c r="C84" s="33"/>
      <c r="E84" s="33"/>
    </row>
    <row r="85" spans="1:5" x14ac:dyDescent="0.25">
      <c r="A85" s="7" t="s">
        <v>125</v>
      </c>
      <c r="C85" s="33"/>
      <c r="E85" s="33"/>
    </row>
    <row r="86" spans="1:5" x14ac:dyDescent="0.25">
      <c r="C86" s="33"/>
      <c r="E86" s="33"/>
    </row>
    <row r="99" spans="1:5" x14ac:dyDescent="0.25">
      <c r="A99" s="7" t="s">
        <v>50</v>
      </c>
      <c r="E99" s="37">
        <f>VLOOKUP(A99,$A$1:$H$98,5,FALSE)</f>
        <v>768.88000000000011</v>
      </c>
    </row>
    <row r="100" spans="1:5" x14ac:dyDescent="0.25">
      <c r="A100" s="7" t="s">
        <v>333</v>
      </c>
      <c r="E100" s="37">
        <f>VLOOKUP(A100,$A$1:$H$98,5,FALSE)</f>
        <v>127.81</v>
      </c>
    </row>
    <row r="101" spans="1:5" x14ac:dyDescent="0.25">
      <c r="A101" s="7" t="s">
        <v>334</v>
      </c>
      <c r="E101" s="37">
        <f t="shared" ref="E101:E102" si="5">VLOOKUP(A101,$A$1:$H$98,5,FALSE)</f>
        <v>896.69</v>
      </c>
    </row>
    <row r="102" spans="1:5" x14ac:dyDescent="0.25">
      <c r="A102" s="7" t="s">
        <v>55</v>
      </c>
      <c r="E102" s="37">
        <f t="shared" si="5"/>
        <v>21.309999999999945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21.309999999999945</v>
      </c>
      <c r="E105" s="37">
        <f>E102</f>
        <v>21.309999999999945</v>
      </c>
    </row>
    <row r="106" spans="1:5" x14ac:dyDescent="0.25">
      <c r="A106">
        <f>A107-Calculator!$B$15</f>
        <v>985</v>
      </c>
      <c r="B106">
        <f t="dataTable" ref="B106:B112" dt2D="0" dtr="0" r1="D7" ca="1"/>
        <v>3523.0600000000004</v>
      </c>
      <c r="D106">
        <f>D107-Calculator!$B$27</f>
        <v>45</v>
      </c>
      <c r="E106">
        <f t="dataTable" ref="E106:E112" dt2D="0" dtr="0" r1="D7"/>
        <v>-565.94000000000005</v>
      </c>
    </row>
    <row r="107" spans="1:5" x14ac:dyDescent="0.25">
      <c r="A107">
        <f>A108-Calculator!$B$15</f>
        <v>990</v>
      </c>
      <c r="B107">
        <v>3544.8100000000004</v>
      </c>
      <c r="D107">
        <f>D108-Calculator!$B$27</f>
        <v>50</v>
      </c>
      <c r="E107">
        <v>-544.19000000000005</v>
      </c>
    </row>
    <row r="108" spans="1:5" x14ac:dyDescent="0.25">
      <c r="A108">
        <f>A109-Calculator!$B$15</f>
        <v>995</v>
      </c>
      <c r="B108">
        <v>3566.5600000000004</v>
      </c>
      <c r="D108">
        <f>D109-Calculator!$B$27</f>
        <v>55</v>
      </c>
      <c r="E108">
        <v>-522.44000000000005</v>
      </c>
    </row>
    <row r="109" spans="1:5" x14ac:dyDescent="0.25">
      <c r="A109">
        <f>Calculator!B10</f>
        <v>1000</v>
      </c>
      <c r="B109">
        <v>3588.3100000000004</v>
      </c>
      <c r="D109">
        <f>Calculator!B22</f>
        <v>60</v>
      </c>
      <c r="E109">
        <v>-500.69000000000005</v>
      </c>
    </row>
    <row r="110" spans="1:5" x14ac:dyDescent="0.25">
      <c r="A110">
        <f>A109+Calculator!$B$15</f>
        <v>1005</v>
      </c>
      <c r="B110">
        <v>3610.0600000000004</v>
      </c>
      <c r="D110">
        <f>D109+Calculator!$B$27</f>
        <v>65</v>
      </c>
      <c r="E110">
        <v>-478.94000000000005</v>
      </c>
    </row>
    <row r="111" spans="1:5" x14ac:dyDescent="0.25">
      <c r="A111">
        <f>A110+Calculator!$B$15</f>
        <v>1010</v>
      </c>
      <c r="B111">
        <v>3631.8100000000004</v>
      </c>
      <c r="D111">
        <f>D110+Calculator!$B$27</f>
        <v>70</v>
      </c>
      <c r="E111">
        <v>-457.19000000000005</v>
      </c>
    </row>
    <row r="112" spans="1:5" x14ac:dyDescent="0.25">
      <c r="A112">
        <f>A111+Calculator!$B$15</f>
        <v>1015</v>
      </c>
      <c r="B112">
        <v>3653.5600000000004</v>
      </c>
      <c r="D112">
        <f>D111+Calculator!$B$27</f>
        <v>75</v>
      </c>
      <c r="E112">
        <v>-435.44000000000005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CD2E-D18D-470D-AB58-36B9941AE78B}">
  <dimension ref="A1:H112"/>
  <sheetViews>
    <sheetView topLeftCell="A91"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246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220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156</v>
      </c>
      <c r="E7" s="29">
        <f>ROUND(C7*D7,2)</f>
        <v>795.6</v>
      </c>
      <c r="F7" s="11">
        <v>0</v>
      </c>
      <c r="G7" s="29">
        <f>ROUND(E7*F7,2)</f>
        <v>0</v>
      </c>
      <c r="H7" s="29">
        <f>ROUND(E7-G7,2)</f>
        <v>795.6</v>
      </c>
    </row>
    <row r="8" spans="1:8" x14ac:dyDescent="0.25">
      <c r="A8" s="7" t="s">
        <v>11</v>
      </c>
      <c r="C8" s="33"/>
      <c r="E8" s="33">
        <f>SUM(E7:E7)</f>
        <v>795.6</v>
      </c>
      <c r="G8" s="12">
        <f>SUM(G7:G7)</f>
        <v>0</v>
      </c>
      <c r="H8" s="12">
        <f>ROUND(E8-G8,2)</f>
        <v>795.6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4</v>
      </c>
      <c r="E18" s="33">
        <f>ROUND(C18*D18,2)</f>
        <v>78.959999999999994</v>
      </c>
      <c r="F18" s="16">
        <v>0</v>
      </c>
      <c r="G18" s="33">
        <f>ROUND(E18*F18,2)</f>
        <v>0</v>
      </c>
      <c r="H18" s="33">
        <f>ROUND(E18-G18,2)</f>
        <v>78.959999999999994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0.75</v>
      </c>
      <c r="E19" s="33">
        <f>ROUND(C19*D19,2)</f>
        <v>8.3000000000000007</v>
      </c>
      <c r="F19" s="16">
        <v>0</v>
      </c>
      <c r="G19" s="33">
        <f>ROUND(E19*F19,2)</f>
        <v>0</v>
      </c>
      <c r="H19" s="33">
        <f>ROUND(E19-G19,2)</f>
        <v>8.3000000000000007</v>
      </c>
    </row>
    <row r="20" spans="1:8" x14ac:dyDescent="0.25">
      <c r="A20" s="13" t="s">
        <v>23</v>
      </c>
      <c r="C20" s="33"/>
      <c r="E20" s="33"/>
    </row>
    <row r="21" spans="1:8" x14ac:dyDescent="0.25">
      <c r="A21" s="14" t="s">
        <v>384</v>
      </c>
      <c r="B21" s="14" t="s">
        <v>18</v>
      </c>
      <c r="C21" s="15">
        <v>8.8800000000000008</v>
      </c>
      <c r="D21" s="14">
        <v>4.7</v>
      </c>
      <c r="E21" s="33">
        <f>ROUND(C21*D21,2)</f>
        <v>41.74</v>
      </c>
      <c r="F21" s="16">
        <v>0</v>
      </c>
      <c r="G21" s="33">
        <f>ROUND(E21*F21,2)</f>
        <v>0</v>
      </c>
      <c r="H21" s="33">
        <f>ROUND(E21-G21,2)</f>
        <v>41.74</v>
      </c>
    </row>
    <row r="22" spans="1:8" x14ac:dyDescent="0.25">
      <c r="A22" s="14" t="s">
        <v>385</v>
      </c>
      <c r="B22" s="14" t="s">
        <v>18</v>
      </c>
      <c r="C22" s="15">
        <v>0.76</v>
      </c>
      <c r="D22" s="14">
        <v>10</v>
      </c>
      <c r="E22" s="33">
        <f>ROUND(C22*D22,2)</f>
        <v>7.6</v>
      </c>
      <c r="F22" s="16">
        <v>0</v>
      </c>
      <c r="G22" s="33">
        <f>ROUND(E22*F22,2)</f>
        <v>0</v>
      </c>
      <c r="H22" s="33">
        <f>ROUND(E22-G22,2)</f>
        <v>7.6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25</v>
      </c>
      <c r="B24" s="14" t="s">
        <v>18</v>
      </c>
      <c r="C24" s="15">
        <v>0.13</v>
      </c>
      <c r="D24" s="14">
        <v>80</v>
      </c>
      <c r="E24" s="33">
        <f t="shared" ref="E24:E31" si="0">ROUND(C24*D24,2)</f>
        <v>10.4</v>
      </c>
      <c r="F24" s="16">
        <v>0</v>
      </c>
      <c r="G24" s="33">
        <f t="shared" ref="G24:G31" si="1">ROUND(E24*F24,2)</f>
        <v>0</v>
      </c>
      <c r="H24" s="33">
        <f t="shared" ref="H24:H31" si="2">ROUND(E24-G24,2)</f>
        <v>10.4</v>
      </c>
    </row>
    <row r="25" spans="1:8" x14ac:dyDescent="0.25">
      <c r="A25" s="14" t="s">
        <v>144</v>
      </c>
      <c r="B25" s="14" t="s">
        <v>26</v>
      </c>
      <c r="C25" s="15">
        <v>2.25</v>
      </c>
      <c r="D25" s="14">
        <v>2</v>
      </c>
      <c r="E25" s="33">
        <f t="shared" si="0"/>
        <v>4.5</v>
      </c>
      <c r="F25" s="16">
        <v>0</v>
      </c>
      <c r="G25" s="33">
        <f t="shared" si="1"/>
        <v>0</v>
      </c>
      <c r="H25" s="33">
        <f t="shared" si="2"/>
        <v>4.5</v>
      </c>
    </row>
    <row r="26" spans="1:8" x14ac:dyDescent="0.25">
      <c r="A26" s="14" t="s">
        <v>181</v>
      </c>
      <c r="B26" s="14" t="s">
        <v>26</v>
      </c>
      <c r="C26" s="15">
        <v>18.170000000000002</v>
      </c>
      <c r="D26" s="14">
        <v>1</v>
      </c>
      <c r="E26" s="33">
        <f t="shared" si="0"/>
        <v>18.170000000000002</v>
      </c>
      <c r="F26" s="16">
        <v>0</v>
      </c>
      <c r="G26" s="33">
        <f t="shared" si="1"/>
        <v>0</v>
      </c>
      <c r="H26" s="33">
        <f t="shared" si="2"/>
        <v>18.170000000000002</v>
      </c>
    </row>
    <row r="27" spans="1:8" x14ac:dyDescent="0.25">
      <c r="A27" s="14" t="s">
        <v>182</v>
      </c>
      <c r="B27" s="14" t="s">
        <v>18</v>
      </c>
      <c r="C27" s="15">
        <v>6.04</v>
      </c>
      <c r="D27" s="14">
        <v>2</v>
      </c>
      <c r="E27" s="33">
        <f t="shared" si="0"/>
        <v>12.08</v>
      </c>
      <c r="F27" s="16">
        <v>0</v>
      </c>
      <c r="G27" s="33">
        <f t="shared" si="1"/>
        <v>0</v>
      </c>
      <c r="H27" s="33">
        <f t="shared" si="2"/>
        <v>12.08</v>
      </c>
    </row>
    <row r="28" spans="1:8" x14ac:dyDescent="0.25">
      <c r="A28" s="14" t="s">
        <v>221</v>
      </c>
      <c r="B28" s="14" t="s">
        <v>18</v>
      </c>
      <c r="C28" s="15">
        <v>0.85</v>
      </c>
      <c r="D28" s="14">
        <v>31</v>
      </c>
      <c r="E28" s="33">
        <f t="shared" si="0"/>
        <v>26.35</v>
      </c>
      <c r="F28" s="16">
        <v>0</v>
      </c>
      <c r="G28" s="33">
        <f t="shared" si="1"/>
        <v>0</v>
      </c>
      <c r="H28" s="33">
        <f t="shared" si="2"/>
        <v>26.35</v>
      </c>
    </row>
    <row r="29" spans="1:8" x14ac:dyDescent="0.25">
      <c r="A29" s="14" t="s">
        <v>215</v>
      </c>
      <c r="B29" s="14" t="s">
        <v>18</v>
      </c>
      <c r="C29" s="15">
        <v>5.67</v>
      </c>
      <c r="D29" s="14">
        <v>1</v>
      </c>
      <c r="E29" s="33">
        <f t="shared" si="0"/>
        <v>5.67</v>
      </c>
      <c r="F29" s="16">
        <v>0</v>
      </c>
      <c r="G29" s="33">
        <f t="shared" si="1"/>
        <v>0</v>
      </c>
      <c r="H29" s="33">
        <f t="shared" si="2"/>
        <v>5.67</v>
      </c>
    </row>
    <row r="30" spans="1:8" x14ac:dyDescent="0.25">
      <c r="A30" s="14" t="s">
        <v>185</v>
      </c>
      <c r="B30" s="14" t="s">
        <v>18</v>
      </c>
      <c r="C30" s="15">
        <v>21.99</v>
      </c>
      <c r="D30" s="14">
        <v>0.75</v>
      </c>
      <c r="E30" s="33">
        <f t="shared" si="0"/>
        <v>16.489999999999998</v>
      </c>
      <c r="F30" s="16">
        <v>0</v>
      </c>
      <c r="G30" s="33">
        <f t="shared" si="1"/>
        <v>0</v>
      </c>
      <c r="H30" s="33">
        <f t="shared" si="2"/>
        <v>16.489999999999998</v>
      </c>
    </row>
    <row r="31" spans="1:8" x14ac:dyDescent="0.25">
      <c r="A31" s="14" t="s">
        <v>183</v>
      </c>
      <c r="B31" s="14" t="s">
        <v>18</v>
      </c>
      <c r="C31" s="15">
        <v>43.56</v>
      </c>
      <c r="D31" s="14">
        <v>0.25</v>
      </c>
      <c r="E31" s="33">
        <f t="shared" si="0"/>
        <v>10.89</v>
      </c>
      <c r="F31" s="16">
        <v>0</v>
      </c>
      <c r="G31" s="33">
        <f t="shared" si="1"/>
        <v>0</v>
      </c>
      <c r="H31" s="33">
        <f t="shared" si="2"/>
        <v>10.89</v>
      </c>
    </row>
    <row r="32" spans="1:8" x14ac:dyDescent="0.25">
      <c r="A32" s="13" t="s">
        <v>27</v>
      </c>
      <c r="C32" s="33"/>
      <c r="E32" s="33"/>
    </row>
    <row r="33" spans="1:8" x14ac:dyDescent="0.25">
      <c r="A33" s="14" t="s">
        <v>187</v>
      </c>
      <c r="B33" s="14" t="s">
        <v>18</v>
      </c>
      <c r="C33" s="15">
        <v>2.4300000000000002</v>
      </c>
      <c r="D33" s="14">
        <v>3</v>
      </c>
      <c r="E33" s="33">
        <f>ROUND(C33*D33,2)</f>
        <v>7.29</v>
      </c>
      <c r="F33" s="16">
        <v>0</v>
      </c>
      <c r="G33" s="33">
        <f>ROUND(E33*F33,2)</f>
        <v>0</v>
      </c>
      <c r="H33" s="33">
        <f>ROUND(E33-G33,2)</f>
        <v>7.29</v>
      </c>
    </row>
    <row r="34" spans="1:8" x14ac:dyDescent="0.25">
      <c r="A34" s="13" t="s">
        <v>33</v>
      </c>
      <c r="C34" s="33"/>
      <c r="E34" s="33"/>
    </row>
    <row r="35" spans="1:8" x14ac:dyDescent="0.25">
      <c r="A35" s="14" t="s">
        <v>222</v>
      </c>
      <c r="B35" s="14" t="s">
        <v>29</v>
      </c>
      <c r="C35" s="15">
        <v>1.23</v>
      </c>
      <c r="D35" s="14">
        <v>77</v>
      </c>
      <c r="E35" s="33">
        <f>ROUND(C35*D35,2)</f>
        <v>94.71</v>
      </c>
      <c r="F35" s="16">
        <v>0</v>
      </c>
      <c r="G35" s="33">
        <f>ROUND(E35*F35,2)</f>
        <v>0</v>
      </c>
      <c r="H35" s="33">
        <f>ROUND(E35-G35,2)</f>
        <v>94.71</v>
      </c>
    </row>
    <row r="36" spans="1:8" x14ac:dyDescent="0.25">
      <c r="A36" s="14" t="s">
        <v>189</v>
      </c>
      <c r="B36" s="14" t="s">
        <v>190</v>
      </c>
      <c r="C36" s="15">
        <v>0.28999999999999998</v>
      </c>
      <c r="D36" s="14">
        <v>77</v>
      </c>
      <c r="E36" s="33">
        <f>ROUND(C36*D36,2)</f>
        <v>22.33</v>
      </c>
      <c r="F36" s="16">
        <v>0</v>
      </c>
      <c r="G36" s="33">
        <f>ROUND(E36*F36,2)</f>
        <v>0</v>
      </c>
      <c r="H36" s="33">
        <f>ROUND(E36-G36,2)</f>
        <v>22.33</v>
      </c>
    </row>
    <row r="37" spans="1:8" x14ac:dyDescent="0.25">
      <c r="A37" s="13" t="s">
        <v>117</v>
      </c>
      <c r="C37" s="33"/>
      <c r="E37" s="33"/>
    </row>
    <row r="38" spans="1:8" x14ac:dyDescent="0.25">
      <c r="A38" s="14" t="s">
        <v>192</v>
      </c>
      <c r="B38" s="14" t="s">
        <v>26</v>
      </c>
      <c r="C38" s="15">
        <v>1.75</v>
      </c>
      <c r="D38" s="14">
        <v>0.5</v>
      </c>
      <c r="E38" s="33">
        <f>ROUND(C38*D38,2)</f>
        <v>0.88</v>
      </c>
      <c r="F38" s="16">
        <v>0</v>
      </c>
      <c r="G38" s="33">
        <f>ROUND(E38*F38,2)</f>
        <v>0</v>
      </c>
      <c r="H38" s="33">
        <f>ROUND(E38-G38,2)</f>
        <v>0.88</v>
      </c>
    </row>
    <row r="39" spans="1:8" x14ac:dyDescent="0.25">
      <c r="A39" s="14" t="s">
        <v>193</v>
      </c>
      <c r="B39" s="14" t="s">
        <v>26</v>
      </c>
      <c r="C39" s="15">
        <v>2.4</v>
      </c>
      <c r="D39" s="14">
        <v>0.5</v>
      </c>
      <c r="E39" s="33">
        <f>ROUND(C39*D39,2)</f>
        <v>1.2</v>
      </c>
      <c r="F39" s="16">
        <v>0</v>
      </c>
      <c r="G39" s="33">
        <f>ROUND(E39*F39,2)</f>
        <v>0</v>
      </c>
      <c r="H39" s="33">
        <f>ROUND(E39-G39,2)</f>
        <v>1.2</v>
      </c>
    </row>
    <row r="40" spans="1:8" x14ac:dyDescent="0.25">
      <c r="A40" s="14" t="s">
        <v>195</v>
      </c>
      <c r="B40" s="14" t="s">
        <v>26</v>
      </c>
      <c r="C40" s="15">
        <v>2.86</v>
      </c>
      <c r="D40" s="14">
        <v>4</v>
      </c>
      <c r="E40" s="33">
        <f>ROUND(C40*D40,2)</f>
        <v>11.44</v>
      </c>
      <c r="F40" s="16">
        <v>0</v>
      </c>
      <c r="G40" s="33">
        <f>ROUND(E40*F40,2)</f>
        <v>0</v>
      </c>
      <c r="H40" s="33">
        <f>ROUND(E40-G40,2)</f>
        <v>11.44</v>
      </c>
    </row>
    <row r="41" spans="1:8" x14ac:dyDescent="0.25">
      <c r="A41" s="14" t="s">
        <v>194</v>
      </c>
      <c r="B41" s="14" t="s">
        <v>26</v>
      </c>
      <c r="C41" s="15">
        <v>5.16</v>
      </c>
      <c r="D41" s="14">
        <v>0.25</v>
      </c>
      <c r="E41" s="33">
        <f>ROUND(C41*D41,2)</f>
        <v>1.29</v>
      </c>
      <c r="F41" s="16">
        <v>0</v>
      </c>
      <c r="G41" s="33">
        <f>ROUND(E41*F41,2)</f>
        <v>0</v>
      </c>
      <c r="H41" s="33">
        <f>ROUND(E41-G41,2)</f>
        <v>1.29</v>
      </c>
    </row>
    <row r="42" spans="1:8" x14ac:dyDescent="0.25">
      <c r="A42" s="14" t="s">
        <v>118</v>
      </c>
      <c r="B42" s="14" t="s">
        <v>26</v>
      </c>
      <c r="C42" s="15">
        <v>3.3</v>
      </c>
      <c r="D42" s="14">
        <v>0.1</v>
      </c>
      <c r="E42" s="33">
        <f>ROUND(C42*D42,2)</f>
        <v>0.33</v>
      </c>
      <c r="F42" s="16">
        <v>0</v>
      </c>
      <c r="G42" s="33">
        <f>ROUND(E42*F42,2)</f>
        <v>0</v>
      </c>
      <c r="H42" s="33">
        <f>ROUND(E42-G42,2)</f>
        <v>0.33</v>
      </c>
    </row>
    <row r="43" spans="1:8" x14ac:dyDescent="0.25">
      <c r="A43" s="13" t="s">
        <v>61</v>
      </c>
      <c r="C43" s="33"/>
      <c r="E43" s="33"/>
    </row>
    <row r="44" spans="1:8" x14ac:dyDescent="0.25">
      <c r="A44" s="14" t="s">
        <v>196</v>
      </c>
      <c r="B44" s="14" t="s">
        <v>21</v>
      </c>
      <c r="C44" s="15">
        <v>7.5</v>
      </c>
      <c r="D44" s="14">
        <v>5</v>
      </c>
      <c r="E44" s="33">
        <f>ROUND(C44*D44,2)</f>
        <v>37.5</v>
      </c>
      <c r="F44" s="16">
        <v>0</v>
      </c>
      <c r="G44" s="33">
        <f>ROUND(E44*F44,2)</f>
        <v>0</v>
      </c>
      <c r="H44" s="33">
        <f>ROUND(E44-G44,2)</f>
        <v>37.5</v>
      </c>
    </row>
    <row r="45" spans="1:8" x14ac:dyDescent="0.25">
      <c r="A45" s="13" t="s">
        <v>136</v>
      </c>
      <c r="C45" s="33"/>
      <c r="E45" s="33"/>
    </row>
    <row r="46" spans="1:8" x14ac:dyDescent="0.25">
      <c r="A46" s="14" t="s">
        <v>197</v>
      </c>
      <c r="B46" s="14" t="s">
        <v>129</v>
      </c>
      <c r="C46" s="15">
        <v>0.35</v>
      </c>
      <c r="D46" s="14">
        <f>D7</f>
        <v>156</v>
      </c>
      <c r="E46" s="33">
        <f>ROUND(C46*D46,2)</f>
        <v>54.6</v>
      </c>
      <c r="F46" s="16">
        <v>0</v>
      </c>
      <c r="G46" s="33">
        <f>ROUND(E46*F46,2)</f>
        <v>0</v>
      </c>
      <c r="H46" s="33">
        <f>ROUND(E46-G46,2)</f>
        <v>54.6</v>
      </c>
    </row>
    <row r="47" spans="1:8" x14ac:dyDescent="0.25">
      <c r="A47" s="13" t="s">
        <v>198</v>
      </c>
      <c r="C47" s="33"/>
      <c r="E47" s="33"/>
    </row>
    <row r="48" spans="1:8" x14ac:dyDescent="0.25">
      <c r="A48" s="14" t="s">
        <v>199</v>
      </c>
      <c r="B48" s="14" t="s">
        <v>129</v>
      </c>
      <c r="C48" s="15">
        <v>0.4</v>
      </c>
      <c r="D48" s="14">
        <f>D7</f>
        <v>156</v>
      </c>
      <c r="E48" s="33">
        <f>ROUND(C48*D48,2)</f>
        <v>62.4</v>
      </c>
      <c r="F48" s="16">
        <v>0</v>
      </c>
      <c r="G48" s="33">
        <f>ROUND(E48*F48,2)</f>
        <v>0</v>
      </c>
      <c r="H48" s="33">
        <f>ROUND(E48-G48,2)</f>
        <v>62.4</v>
      </c>
    </row>
    <row r="49" spans="1:8" x14ac:dyDescent="0.25">
      <c r="A49" s="13" t="s">
        <v>99</v>
      </c>
      <c r="C49" s="33"/>
      <c r="E49" s="33"/>
    </row>
    <row r="50" spans="1:8" x14ac:dyDescent="0.25">
      <c r="A50" s="14" t="s">
        <v>200</v>
      </c>
      <c r="B50" s="14" t="s">
        <v>48</v>
      </c>
      <c r="C50" s="15">
        <v>4.5</v>
      </c>
      <c r="D50" s="14">
        <v>1</v>
      </c>
      <c r="E50" s="33">
        <f>ROUND(C50*D50,2)</f>
        <v>4.5</v>
      </c>
      <c r="F50" s="16">
        <v>0</v>
      </c>
      <c r="G50" s="33">
        <f>ROUND(E50*F50,2)</f>
        <v>0</v>
      </c>
      <c r="H50" s="33">
        <f>ROUND(E50-G50,2)</f>
        <v>4.5</v>
      </c>
    </row>
    <row r="51" spans="1:8" x14ac:dyDescent="0.25">
      <c r="A51" s="13" t="s">
        <v>119</v>
      </c>
      <c r="C51" s="33"/>
      <c r="E51" s="33"/>
    </row>
    <row r="52" spans="1:8" x14ac:dyDescent="0.25">
      <c r="A52" s="14" t="s">
        <v>201</v>
      </c>
      <c r="B52" s="14" t="s">
        <v>48</v>
      </c>
      <c r="C52" s="15">
        <v>8</v>
      </c>
      <c r="D52" s="14">
        <v>1</v>
      </c>
      <c r="E52" s="33">
        <f>ROUND(C52*D52,2)</f>
        <v>8</v>
      </c>
      <c r="F52" s="16">
        <v>0</v>
      </c>
      <c r="G52" s="33">
        <f>ROUND(E52*F52,2)</f>
        <v>0</v>
      </c>
      <c r="H52" s="33">
        <f>ROUND(E52-G52,2)</f>
        <v>8</v>
      </c>
    </row>
    <row r="53" spans="1:8" x14ac:dyDescent="0.25">
      <c r="A53" s="13" t="s">
        <v>121</v>
      </c>
      <c r="C53" s="33"/>
      <c r="E53" s="33"/>
    </row>
    <row r="54" spans="1:8" x14ac:dyDescent="0.25">
      <c r="A54" s="14" t="s">
        <v>122</v>
      </c>
      <c r="B54" s="14" t="s">
        <v>48</v>
      </c>
      <c r="C54" s="15">
        <v>10</v>
      </c>
      <c r="D54" s="14">
        <v>0.33300000000000002</v>
      </c>
      <c r="E54" s="33">
        <f>ROUND(C54*D54,2)</f>
        <v>3.33</v>
      </c>
      <c r="F54" s="16">
        <v>0</v>
      </c>
      <c r="G54" s="33">
        <f>ROUND(E54*F54,2)</f>
        <v>0</v>
      </c>
      <c r="H54" s="33">
        <f>ROUND(E54-G54,2)</f>
        <v>3.33</v>
      </c>
    </row>
    <row r="55" spans="1:8" x14ac:dyDescent="0.25">
      <c r="A55" s="13" t="s">
        <v>37</v>
      </c>
      <c r="C55" s="33"/>
      <c r="E55" s="33"/>
    </row>
    <row r="56" spans="1:8" x14ac:dyDescent="0.25">
      <c r="A56" s="14" t="s">
        <v>38</v>
      </c>
      <c r="B56" s="14" t="s">
        <v>39</v>
      </c>
      <c r="C56" s="15">
        <v>14.68</v>
      </c>
      <c r="D56" s="14">
        <v>0.54759999999999998</v>
      </c>
      <c r="E56" s="33">
        <f>ROUND(C56*D56,2)</f>
        <v>8.0399999999999991</v>
      </c>
      <c r="F56" s="16">
        <v>0</v>
      </c>
      <c r="G56" s="33">
        <f>ROUND(E56*F56,2)</f>
        <v>0</v>
      </c>
      <c r="H56" s="33">
        <f>ROUND(E56-G56,2)</f>
        <v>8.0399999999999991</v>
      </c>
    </row>
    <row r="57" spans="1:8" x14ac:dyDescent="0.25">
      <c r="A57" s="14" t="s">
        <v>139</v>
      </c>
      <c r="B57" s="14" t="s">
        <v>39</v>
      </c>
      <c r="C57" s="15">
        <v>14.68</v>
      </c>
      <c r="D57" s="14">
        <v>0.2031</v>
      </c>
      <c r="E57" s="33">
        <f>ROUND(C57*D57,2)</f>
        <v>2.98</v>
      </c>
      <c r="F57" s="16">
        <v>0</v>
      </c>
      <c r="G57" s="33">
        <f>ROUND(E57*F57,2)</f>
        <v>0</v>
      </c>
      <c r="H57" s="33">
        <f>ROUND(E57-G57,2)</f>
        <v>2.98</v>
      </c>
    </row>
    <row r="58" spans="1:8" x14ac:dyDescent="0.25">
      <c r="A58" s="13" t="s">
        <v>40</v>
      </c>
      <c r="C58" s="33"/>
      <c r="E58" s="33"/>
    </row>
    <row r="59" spans="1:8" x14ac:dyDescent="0.25">
      <c r="A59" s="14" t="s">
        <v>41</v>
      </c>
      <c r="B59" s="14" t="s">
        <v>39</v>
      </c>
      <c r="C59" s="15">
        <v>9.06</v>
      </c>
      <c r="D59" s="14">
        <v>3.5249999999999999</v>
      </c>
      <c r="E59" s="33">
        <f>ROUND(C59*D59,2)</f>
        <v>31.94</v>
      </c>
      <c r="F59" s="16">
        <v>0</v>
      </c>
      <c r="G59" s="33">
        <f>ROUND(E59*F59,2)</f>
        <v>0</v>
      </c>
      <c r="H59" s="33">
        <f>ROUND(E59-G59,2)</f>
        <v>31.94</v>
      </c>
    </row>
    <row r="60" spans="1:8" x14ac:dyDescent="0.25">
      <c r="A60" s="13" t="s">
        <v>43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0.25</v>
      </c>
      <c r="E61" s="33">
        <f>ROUND(C61*D61,2)</f>
        <v>2.27</v>
      </c>
      <c r="F61" s="16">
        <v>0</v>
      </c>
      <c r="G61" s="33">
        <f>ROUND(E61*F61,2)</f>
        <v>0</v>
      </c>
      <c r="H61" s="33">
        <f>ROUND(E61-G61,2)</f>
        <v>2.27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7.8600000000000003E-2</v>
      </c>
      <c r="E62" s="33">
        <f>ROUND(C62*D62,2)</f>
        <v>0.71</v>
      </c>
      <c r="F62" s="16">
        <v>0</v>
      </c>
      <c r="G62" s="33">
        <f>ROUND(E62*F62,2)</f>
        <v>0</v>
      </c>
      <c r="H62" s="33">
        <f>ROUND(E62-G62,2)</f>
        <v>0.71</v>
      </c>
    </row>
    <row r="63" spans="1:8" x14ac:dyDescent="0.25">
      <c r="A63" s="13" t="s">
        <v>100</v>
      </c>
      <c r="C63" s="33"/>
      <c r="E63" s="33"/>
    </row>
    <row r="64" spans="1:8" x14ac:dyDescent="0.25">
      <c r="A64" s="14" t="s">
        <v>41</v>
      </c>
      <c r="B64" s="14" t="s">
        <v>39</v>
      </c>
      <c r="C64" s="15">
        <v>9.06</v>
      </c>
      <c r="D64" s="14">
        <v>1.5</v>
      </c>
      <c r="E64" s="33">
        <f>ROUND(C64*D64,2)</f>
        <v>13.59</v>
      </c>
      <c r="F64" s="16">
        <v>0</v>
      </c>
      <c r="G64" s="33">
        <f>ROUND(E64*F64,2)</f>
        <v>0</v>
      </c>
      <c r="H64" s="33">
        <f>ROUND(E64-G64,2)</f>
        <v>13.59</v>
      </c>
    </row>
    <row r="65" spans="1:8" x14ac:dyDescent="0.25">
      <c r="A65" s="14" t="s">
        <v>44</v>
      </c>
      <c r="B65" s="14" t="s">
        <v>39</v>
      </c>
      <c r="C65" s="15">
        <v>14.68</v>
      </c>
      <c r="D65" s="14">
        <v>0.56330000000000002</v>
      </c>
      <c r="E65" s="33">
        <f>ROUND(C65*D65,2)</f>
        <v>8.27</v>
      </c>
      <c r="F65" s="16">
        <v>0</v>
      </c>
      <c r="G65" s="33">
        <f>ROUND(E65*F65,2)</f>
        <v>0</v>
      </c>
      <c r="H65" s="33">
        <f>ROUND(E65-G65,2)</f>
        <v>8.27</v>
      </c>
    </row>
    <row r="66" spans="1:8" x14ac:dyDescent="0.25">
      <c r="A66" s="13" t="s">
        <v>45</v>
      </c>
      <c r="C66" s="33"/>
      <c r="E66" s="33"/>
    </row>
    <row r="67" spans="1:8" x14ac:dyDescent="0.25">
      <c r="A67" s="14" t="s">
        <v>38</v>
      </c>
      <c r="B67" s="14" t="s">
        <v>19</v>
      </c>
      <c r="C67" s="15">
        <v>1.53</v>
      </c>
      <c r="D67" s="14">
        <v>5.9885999999999999</v>
      </c>
      <c r="E67" s="33">
        <f>ROUND(C67*D67,2)</f>
        <v>9.16</v>
      </c>
      <c r="F67" s="16">
        <v>0</v>
      </c>
      <c r="G67" s="33">
        <f>ROUND(E67*F67,2)</f>
        <v>0</v>
      </c>
      <c r="H67" s="33">
        <f>ROUND(E67-G67,2)</f>
        <v>9.16</v>
      </c>
    </row>
    <row r="68" spans="1:8" x14ac:dyDescent="0.25">
      <c r="A68" s="14" t="s">
        <v>139</v>
      </c>
      <c r="B68" s="14" t="s">
        <v>19</v>
      </c>
      <c r="C68" s="15">
        <v>1.53</v>
      </c>
      <c r="D68" s="14">
        <v>3.3975</v>
      </c>
      <c r="E68" s="33">
        <f>ROUND(C68*D68,2)</f>
        <v>5.2</v>
      </c>
      <c r="F68" s="16">
        <v>0</v>
      </c>
      <c r="G68" s="33">
        <f>ROUND(E68*F68,2)</f>
        <v>0</v>
      </c>
      <c r="H68" s="33">
        <f>ROUND(E68-G68,2)</f>
        <v>5.2</v>
      </c>
    </row>
    <row r="69" spans="1:8" x14ac:dyDescent="0.25">
      <c r="A69" s="14" t="s">
        <v>202</v>
      </c>
      <c r="B69" s="14" t="s">
        <v>19</v>
      </c>
      <c r="C69" s="15">
        <v>1.53</v>
      </c>
      <c r="D69" s="14">
        <v>26.8827</v>
      </c>
      <c r="E69" s="33">
        <f>ROUND(C69*D69,2)</f>
        <v>41.13</v>
      </c>
      <c r="F69" s="16">
        <v>0</v>
      </c>
      <c r="G69" s="33">
        <f>ROUND(E69*F69,2)</f>
        <v>0</v>
      </c>
      <c r="H69" s="33">
        <f>ROUND(E69-G69,2)</f>
        <v>41.13</v>
      </c>
    </row>
    <row r="70" spans="1:8" x14ac:dyDescent="0.25">
      <c r="A70" s="13" t="s">
        <v>47</v>
      </c>
      <c r="C70" s="33"/>
      <c r="E70" s="33"/>
    </row>
    <row r="71" spans="1:8" x14ac:dyDescent="0.25">
      <c r="A71" s="14" t="s">
        <v>42</v>
      </c>
      <c r="B71" s="14" t="s">
        <v>48</v>
      </c>
      <c r="C71" s="15">
        <v>8.9700000000000006</v>
      </c>
      <c r="D71" s="14">
        <v>1</v>
      </c>
      <c r="E71" s="33">
        <f>ROUND(C71*D71,2)</f>
        <v>8.9700000000000006</v>
      </c>
      <c r="F71" s="16">
        <v>0</v>
      </c>
      <c r="G71" s="33">
        <f>ROUND(E71*F71,2)</f>
        <v>0</v>
      </c>
      <c r="H71" s="33">
        <f t="shared" ref="H71:H77" si="3">ROUND(E71-G71,2)</f>
        <v>8.9700000000000006</v>
      </c>
    </row>
    <row r="72" spans="1:8" x14ac:dyDescent="0.25">
      <c r="A72" s="14" t="s">
        <v>38</v>
      </c>
      <c r="B72" s="14" t="s">
        <v>48</v>
      </c>
      <c r="C72" s="15">
        <v>3.69</v>
      </c>
      <c r="D72" s="14">
        <v>1</v>
      </c>
      <c r="E72" s="33">
        <f>ROUND(C72*D72,2)</f>
        <v>3.69</v>
      </c>
      <c r="F72" s="16">
        <v>0</v>
      </c>
      <c r="G72" s="33">
        <f>ROUND(E72*F72,2)</f>
        <v>0</v>
      </c>
      <c r="H72" s="33">
        <f t="shared" si="3"/>
        <v>3.69</v>
      </c>
    </row>
    <row r="73" spans="1:8" x14ac:dyDescent="0.25">
      <c r="A73" s="14" t="s">
        <v>139</v>
      </c>
      <c r="B73" s="14" t="s">
        <v>48</v>
      </c>
      <c r="C73" s="15">
        <v>8.36</v>
      </c>
      <c r="D73" s="14">
        <v>1</v>
      </c>
      <c r="E73" s="33">
        <f>ROUND(C73*D73,2)</f>
        <v>8.36</v>
      </c>
      <c r="F73" s="16">
        <v>0</v>
      </c>
      <c r="G73" s="33">
        <f>ROUND(E73*F73,2)</f>
        <v>0</v>
      </c>
      <c r="H73" s="33">
        <f t="shared" si="3"/>
        <v>8.36</v>
      </c>
    </row>
    <row r="74" spans="1:8" x14ac:dyDescent="0.25">
      <c r="A74" s="14" t="s">
        <v>202</v>
      </c>
      <c r="B74" s="14" t="s">
        <v>48</v>
      </c>
      <c r="C74" s="15">
        <v>14.31</v>
      </c>
      <c r="D74" s="14">
        <v>1</v>
      </c>
      <c r="E74" s="33">
        <f>ROUND(C74*D74,2)</f>
        <v>14.31</v>
      </c>
      <c r="F74" s="16">
        <v>0</v>
      </c>
      <c r="G74" s="33">
        <f>ROUND(E74*F74,2)</f>
        <v>0</v>
      </c>
      <c r="H74" s="33">
        <f t="shared" si="3"/>
        <v>14.31</v>
      </c>
    </row>
    <row r="75" spans="1:8" x14ac:dyDescent="0.25">
      <c r="A75" s="9" t="s">
        <v>49</v>
      </c>
      <c r="B75" s="9" t="s">
        <v>48</v>
      </c>
      <c r="C75" s="10">
        <v>11.74</v>
      </c>
      <c r="D75" s="9">
        <v>1</v>
      </c>
      <c r="E75" s="29">
        <f>ROUND(C75*D75,2)</f>
        <v>11.74</v>
      </c>
      <c r="F75" s="11">
        <v>0</v>
      </c>
      <c r="G75" s="29">
        <f>ROUND(E75*F75,2)</f>
        <v>0</v>
      </c>
      <c r="H75" s="29">
        <f t="shared" si="3"/>
        <v>11.74</v>
      </c>
    </row>
    <row r="76" spans="1:8" x14ac:dyDescent="0.25">
      <c r="A76" s="7" t="s">
        <v>50</v>
      </c>
      <c r="C76" s="33"/>
      <c r="E76" s="33">
        <f>SUM(E12:E75)</f>
        <v>789.8900000000001</v>
      </c>
      <c r="G76" s="12">
        <f>SUM(G12:G75)</f>
        <v>0</v>
      </c>
      <c r="H76" s="12">
        <f t="shared" si="3"/>
        <v>789.89</v>
      </c>
    </row>
    <row r="77" spans="1:8" x14ac:dyDescent="0.25">
      <c r="A77" s="7" t="s">
        <v>51</v>
      </c>
      <c r="C77" s="33"/>
      <c r="E77" s="33">
        <f>+E8-E76</f>
        <v>5.7099999999999227</v>
      </c>
      <c r="G77" s="12">
        <f>+G8-G76</f>
        <v>0</v>
      </c>
      <c r="H77" s="12">
        <f t="shared" si="3"/>
        <v>5.71</v>
      </c>
    </row>
    <row r="78" spans="1:8" x14ac:dyDescent="0.25">
      <c r="A78" t="s">
        <v>12</v>
      </c>
      <c r="C78" s="33"/>
      <c r="E78" s="33"/>
    </row>
    <row r="79" spans="1:8" x14ac:dyDescent="0.25">
      <c r="A79" s="7" t="s">
        <v>52</v>
      </c>
      <c r="C79" s="33"/>
      <c r="E79" s="33"/>
    </row>
    <row r="80" spans="1:8" x14ac:dyDescent="0.25">
      <c r="A80" s="14" t="s">
        <v>42</v>
      </c>
      <c r="B80" s="14" t="s">
        <v>48</v>
      </c>
      <c r="C80" s="15">
        <v>18.64</v>
      </c>
      <c r="D80" s="14">
        <v>1</v>
      </c>
      <c r="E80" s="33">
        <f>ROUND(C80*D80,2)</f>
        <v>18.64</v>
      </c>
      <c r="F80" s="16">
        <v>0</v>
      </c>
      <c r="G80" s="33">
        <f>ROUND(E80*F80,2)</f>
        <v>0</v>
      </c>
      <c r="H80" s="33">
        <f t="shared" ref="H80:H86" si="4">ROUND(E80-G80,2)</f>
        <v>18.64</v>
      </c>
    </row>
    <row r="81" spans="1:8" x14ac:dyDescent="0.25">
      <c r="A81" s="14" t="s">
        <v>38</v>
      </c>
      <c r="B81" s="14" t="s">
        <v>48</v>
      </c>
      <c r="C81" s="15">
        <v>22.58</v>
      </c>
      <c r="D81" s="14">
        <v>1</v>
      </c>
      <c r="E81" s="33">
        <f>ROUND(C81*D81,2)</f>
        <v>22.58</v>
      </c>
      <c r="F81" s="16">
        <v>0</v>
      </c>
      <c r="G81" s="33">
        <f>ROUND(E81*F81,2)</f>
        <v>0</v>
      </c>
      <c r="H81" s="33">
        <f t="shared" si="4"/>
        <v>22.58</v>
      </c>
    </row>
    <row r="82" spans="1:8" x14ac:dyDescent="0.25">
      <c r="A82" s="14" t="s">
        <v>139</v>
      </c>
      <c r="B82" s="14" t="s">
        <v>48</v>
      </c>
      <c r="C82" s="15">
        <v>31.99</v>
      </c>
      <c r="D82" s="14">
        <v>1</v>
      </c>
      <c r="E82" s="33">
        <f>ROUND(C82*D82,2)</f>
        <v>31.99</v>
      </c>
      <c r="F82" s="16">
        <v>0</v>
      </c>
      <c r="G82" s="33">
        <f>ROUND(E82*F82,2)</f>
        <v>0</v>
      </c>
      <c r="H82" s="33">
        <f t="shared" si="4"/>
        <v>31.99</v>
      </c>
    </row>
    <row r="83" spans="1:8" x14ac:dyDescent="0.25">
      <c r="A83" s="9" t="s">
        <v>202</v>
      </c>
      <c r="B83" s="9" t="s">
        <v>48</v>
      </c>
      <c r="C83" s="10">
        <v>42.08</v>
      </c>
      <c r="D83" s="9">
        <v>1</v>
      </c>
      <c r="E83" s="29">
        <f>ROUND(C83*D83,2)</f>
        <v>42.08</v>
      </c>
      <c r="F83" s="11">
        <v>0</v>
      </c>
      <c r="G83" s="29">
        <f>ROUND(E83*F83,2)</f>
        <v>0</v>
      </c>
      <c r="H83" s="29">
        <f t="shared" si="4"/>
        <v>42.08</v>
      </c>
    </row>
    <row r="84" spans="1:8" x14ac:dyDescent="0.25">
      <c r="A84" s="7" t="s">
        <v>53</v>
      </c>
      <c r="C84" s="33"/>
      <c r="E84" s="33">
        <f>SUM(E80:E83)</f>
        <v>115.28999999999999</v>
      </c>
      <c r="G84" s="12">
        <f>SUM(G80:G83)</f>
        <v>0</v>
      </c>
      <c r="H84" s="12">
        <f t="shared" si="4"/>
        <v>115.29</v>
      </c>
    </row>
    <row r="85" spans="1:8" x14ac:dyDescent="0.25">
      <c r="A85" s="7" t="s">
        <v>54</v>
      </c>
      <c r="C85" s="33"/>
      <c r="E85" s="33">
        <f>+E76+E84</f>
        <v>905.18000000000006</v>
      </c>
      <c r="G85" s="12">
        <f>+G76+G84</f>
        <v>0</v>
      </c>
      <c r="H85" s="12">
        <f t="shared" si="4"/>
        <v>905.18</v>
      </c>
    </row>
    <row r="86" spans="1:8" x14ac:dyDescent="0.25">
      <c r="A86" s="7" t="s">
        <v>55</v>
      </c>
      <c r="C86" s="33"/>
      <c r="E86" s="33">
        <f>+E8-E85</f>
        <v>-109.58000000000004</v>
      </c>
      <c r="G86" s="12">
        <f>+G8-G85</f>
        <v>0</v>
      </c>
      <c r="H86" s="12">
        <f t="shared" si="4"/>
        <v>-109.58</v>
      </c>
    </row>
    <row r="87" spans="1:8" x14ac:dyDescent="0.25">
      <c r="A87" t="s">
        <v>123</v>
      </c>
      <c r="C87" s="33"/>
      <c r="E87" s="33"/>
    </row>
    <row r="88" spans="1:8" x14ac:dyDescent="0.25">
      <c r="A88" t="s">
        <v>372</v>
      </c>
      <c r="C88" s="33"/>
      <c r="E88" s="33"/>
    </row>
    <row r="89" spans="1:8" x14ac:dyDescent="0.25">
      <c r="C89" s="33"/>
      <c r="E89" s="33"/>
    </row>
    <row r="90" spans="1:8" x14ac:dyDescent="0.25">
      <c r="A90" s="7" t="s">
        <v>124</v>
      </c>
      <c r="C90" s="33"/>
      <c r="E90" s="33"/>
    </row>
    <row r="91" spans="1:8" x14ac:dyDescent="0.25">
      <c r="A91" s="7" t="s">
        <v>125</v>
      </c>
      <c r="C91" s="33"/>
      <c r="E91" s="33"/>
    </row>
    <row r="99" spans="1:5" x14ac:dyDescent="0.25">
      <c r="A99" s="7" t="s">
        <v>50</v>
      </c>
      <c r="E99" s="37">
        <f>VLOOKUP(A99,$A$1:$H$98,5,FALSE)</f>
        <v>789.8900000000001</v>
      </c>
    </row>
    <row r="100" spans="1:5" x14ac:dyDescent="0.25">
      <c r="A100" s="7" t="s">
        <v>333</v>
      </c>
      <c r="E100" s="37">
        <f>VLOOKUP(A100,$A$1:$H$98,5,FALSE)</f>
        <v>115.28999999999999</v>
      </c>
    </row>
    <row r="101" spans="1:5" x14ac:dyDescent="0.25">
      <c r="A101" s="7" t="s">
        <v>334</v>
      </c>
      <c r="E101" s="37">
        <f t="shared" ref="E101:E102" si="5">VLOOKUP(A101,$A$1:$H$98,5,FALSE)</f>
        <v>905.18000000000006</v>
      </c>
    </row>
    <row r="102" spans="1:5" x14ac:dyDescent="0.25">
      <c r="A102" s="7" t="s">
        <v>55</v>
      </c>
      <c r="E102" s="37">
        <f t="shared" si="5"/>
        <v>-109.58000000000004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-109.58000000000004</v>
      </c>
      <c r="E105" s="37">
        <f>E102</f>
        <v>-109.58000000000004</v>
      </c>
    </row>
    <row r="106" spans="1:5" x14ac:dyDescent="0.25">
      <c r="A106">
        <f>A107-Calculator!$B$15</f>
        <v>985</v>
      </c>
      <c r="B106">
        <f t="dataTable" ref="B106:B112" dt2D="0" dtr="0" r1="D7"/>
        <v>3496.5699999999997</v>
      </c>
      <c r="D106">
        <f>D107-Calculator!$B$27</f>
        <v>45</v>
      </c>
      <c r="E106">
        <f t="dataTable" ref="E106:E112" dt2D="0" dtr="0" r1="D7" ca="1"/>
        <v>-592.43000000000018</v>
      </c>
    </row>
    <row r="107" spans="1:5" x14ac:dyDescent="0.25">
      <c r="A107">
        <f>A108-Calculator!$B$15</f>
        <v>990</v>
      </c>
      <c r="B107">
        <v>3518.3199999999997</v>
      </c>
      <c r="D107">
        <f>D108-Calculator!$B$27</f>
        <v>50</v>
      </c>
      <c r="E107">
        <v>-570.68000000000018</v>
      </c>
    </row>
    <row r="108" spans="1:5" x14ac:dyDescent="0.25">
      <c r="A108">
        <f>A109-Calculator!$B$15</f>
        <v>995</v>
      </c>
      <c r="B108">
        <v>3540.0699999999997</v>
      </c>
      <c r="D108">
        <f>D109-Calculator!$B$27</f>
        <v>55</v>
      </c>
      <c r="E108">
        <v>-548.93000000000018</v>
      </c>
    </row>
    <row r="109" spans="1:5" x14ac:dyDescent="0.25">
      <c r="A109">
        <f>Calculator!B10</f>
        <v>1000</v>
      </c>
      <c r="B109">
        <v>3561.8199999999997</v>
      </c>
      <c r="D109">
        <f>Calculator!B22</f>
        <v>60</v>
      </c>
      <c r="E109">
        <v>-527.18000000000018</v>
      </c>
    </row>
    <row r="110" spans="1:5" x14ac:dyDescent="0.25">
      <c r="A110">
        <f>A109+Calculator!$B$15</f>
        <v>1005</v>
      </c>
      <c r="B110">
        <v>3583.5699999999997</v>
      </c>
      <c r="D110">
        <f>D109+Calculator!$B$27</f>
        <v>65</v>
      </c>
      <c r="E110">
        <v>-505.43000000000018</v>
      </c>
    </row>
    <row r="111" spans="1:5" x14ac:dyDescent="0.25">
      <c r="A111">
        <f>A110+Calculator!$B$15</f>
        <v>1010</v>
      </c>
      <c r="B111">
        <v>3605.3199999999997</v>
      </c>
      <c r="D111">
        <f>D110+Calculator!$B$27</f>
        <v>70</v>
      </c>
      <c r="E111">
        <v>-483.68000000000018</v>
      </c>
    </row>
    <row r="112" spans="1:5" x14ac:dyDescent="0.25">
      <c r="A112">
        <f>A111+Calculator!$B$15</f>
        <v>1015</v>
      </c>
      <c r="B112">
        <v>3627.0699999999997</v>
      </c>
      <c r="D112">
        <f>D111+Calculator!$B$27</f>
        <v>75</v>
      </c>
      <c r="E112">
        <v>-461.93000000000018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CF60-30D1-4DAE-9EFB-3B1CB8F554D0}">
  <dimension ref="A1:H112"/>
  <sheetViews>
    <sheetView topLeftCell="A91"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223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156</v>
      </c>
      <c r="E7" s="29">
        <f>ROUND(C7*D7,2)</f>
        <v>795.6</v>
      </c>
      <c r="F7" s="11">
        <v>0</v>
      </c>
      <c r="G7" s="29">
        <f>ROUND(E7*F7,2)</f>
        <v>0</v>
      </c>
      <c r="H7" s="29">
        <f>ROUND(E7-G7,2)</f>
        <v>795.6</v>
      </c>
    </row>
    <row r="8" spans="1:8" x14ac:dyDescent="0.25">
      <c r="A8" s="7" t="s">
        <v>11</v>
      </c>
      <c r="C8" s="33"/>
      <c r="E8" s="33">
        <f>SUM(E7:E7)</f>
        <v>795.6</v>
      </c>
      <c r="G8" s="12">
        <f>SUM(G7:G7)</f>
        <v>0</v>
      </c>
      <c r="H8" s="12">
        <f>ROUND(E8-G8,2)</f>
        <v>795.6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4</v>
      </c>
      <c r="E18" s="33">
        <f>ROUND(C18*D18,2)</f>
        <v>78.959999999999994</v>
      </c>
      <c r="F18" s="16">
        <v>0</v>
      </c>
      <c r="G18" s="33">
        <f>ROUND(E18*F18,2)</f>
        <v>0</v>
      </c>
      <c r="H18" s="33">
        <f>ROUND(E18-G18,2)</f>
        <v>78.959999999999994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0.75</v>
      </c>
      <c r="E19" s="33">
        <f>ROUND(C19*D19,2)</f>
        <v>8.3000000000000007</v>
      </c>
      <c r="F19" s="16">
        <v>0</v>
      </c>
      <c r="G19" s="33">
        <f>ROUND(E19*F19,2)</f>
        <v>0</v>
      </c>
      <c r="H19" s="33">
        <f>ROUND(E19-G19,2)</f>
        <v>8.3000000000000007</v>
      </c>
    </row>
    <row r="20" spans="1:8" x14ac:dyDescent="0.25">
      <c r="A20" s="13" t="s">
        <v>23</v>
      </c>
      <c r="C20" s="33"/>
      <c r="E20" s="33"/>
    </row>
    <row r="21" spans="1:8" x14ac:dyDescent="0.25">
      <c r="A21" s="14" t="s">
        <v>384</v>
      </c>
      <c r="B21" s="14" t="s">
        <v>18</v>
      </c>
      <c r="C21" s="15">
        <v>8.8800000000000008</v>
      </c>
      <c r="D21" s="14">
        <v>4.7</v>
      </c>
      <c r="E21" s="33">
        <f>ROUND(C21*D21,2)</f>
        <v>41.74</v>
      </c>
      <c r="F21" s="16">
        <v>0</v>
      </c>
      <c r="G21" s="33">
        <f>ROUND(E21*F21,2)</f>
        <v>0</v>
      </c>
      <c r="H21" s="33">
        <f>ROUND(E21-G21,2)</f>
        <v>41.74</v>
      </c>
    </row>
    <row r="22" spans="1:8" x14ac:dyDescent="0.25">
      <c r="A22" s="14" t="s">
        <v>385</v>
      </c>
      <c r="B22" s="14" t="s">
        <v>18</v>
      </c>
      <c r="C22" s="15">
        <v>0.76</v>
      </c>
      <c r="D22" s="14">
        <v>10</v>
      </c>
      <c r="E22" s="33">
        <f>ROUND(C22*D22,2)</f>
        <v>7.6</v>
      </c>
      <c r="F22" s="16">
        <v>0</v>
      </c>
      <c r="G22" s="33">
        <f>ROUND(E22*F22,2)</f>
        <v>0</v>
      </c>
      <c r="H22" s="33">
        <f>ROUND(E22-G22,2)</f>
        <v>7.6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25</v>
      </c>
      <c r="B24" s="14" t="s">
        <v>18</v>
      </c>
      <c r="C24" s="15">
        <v>0.13</v>
      </c>
      <c r="D24" s="14">
        <v>80</v>
      </c>
      <c r="E24" s="33">
        <f t="shared" ref="E24:E31" si="0">ROUND(C24*D24,2)</f>
        <v>10.4</v>
      </c>
      <c r="F24" s="16">
        <v>0</v>
      </c>
      <c r="G24" s="33">
        <f t="shared" ref="G24:G31" si="1">ROUND(E24*F24,2)</f>
        <v>0</v>
      </c>
      <c r="H24" s="33">
        <f t="shared" ref="H24:H31" si="2">ROUND(E24-G24,2)</f>
        <v>10.4</v>
      </c>
    </row>
    <row r="25" spans="1:8" x14ac:dyDescent="0.25">
      <c r="A25" s="14" t="s">
        <v>144</v>
      </c>
      <c r="B25" s="14" t="s">
        <v>26</v>
      </c>
      <c r="C25" s="15">
        <v>2.25</v>
      </c>
      <c r="D25" s="14">
        <v>2</v>
      </c>
      <c r="E25" s="33">
        <f t="shared" si="0"/>
        <v>4.5</v>
      </c>
      <c r="F25" s="16">
        <v>0</v>
      </c>
      <c r="G25" s="33">
        <f t="shared" si="1"/>
        <v>0</v>
      </c>
      <c r="H25" s="33">
        <f t="shared" si="2"/>
        <v>4.5</v>
      </c>
    </row>
    <row r="26" spans="1:8" x14ac:dyDescent="0.25">
      <c r="A26" s="14" t="s">
        <v>181</v>
      </c>
      <c r="B26" s="14" t="s">
        <v>26</v>
      </c>
      <c r="C26" s="15">
        <v>18.170000000000002</v>
      </c>
      <c r="D26" s="14">
        <v>1</v>
      </c>
      <c r="E26" s="33">
        <f t="shared" si="0"/>
        <v>18.170000000000002</v>
      </c>
      <c r="F26" s="16">
        <v>0</v>
      </c>
      <c r="G26" s="33">
        <f t="shared" si="1"/>
        <v>0</v>
      </c>
      <c r="H26" s="33">
        <f t="shared" si="2"/>
        <v>18.170000000000002</v>
      </c>
    </row>
    <row r="27" spans="1:8" x14ac:dyDescent="0.25">
      <c r="A27" s="14" t="s">
        <v>182</v>
      </c>
      <c r="B27" s="14" t="s">
        <v>18</v>
      </c>
      <c r="C27" s="15">
        <v>6.04</v>
      </c>
      <c r="D27" s="14">
        <v>2</v>
      </c>
      <c r="E27" s="33">
        <f t="shared" si="0"/>
        <v>12.08</v>
      </c>
      <c r="F27" s="16">
        <v>0</v>
      </c>
      <c r="G27" s="33">
        <f t="shared" si="1"/>
        <v>0</v>
      </c>
      <c r="H27" s="33">
        <f t="shared" si="2"/>
        <v>12.08</v>
      </c>
    </row>
    <row r="28" spans="1:8" x14ac:dyDescent="0.25">
      <c r="A28" s="14" t="s">
        <v>221</v>
      </c>
      <c r="B28" s="14" t="s">
        <v>18</v>
      </c>
      <c r="C28" s="15">
        <v>0.85</v>
      </c>
      <c r="D28" s="14">
        <v>31</v>
      </c>
      <c r="E28" s="33">
        <f t="shared" si="0"/>
        <v>26.35</v>
      </c>
      <c r="F28" s="16">
        <v>0</v>
      </c>
      <c r="G28" s="33">
        <f t="shared" si="1"/>
        <v>0</v>
      </c>
      <c r="H28" s="33">
        <f t="shared" si="2"/>
        <v>26.35</v>
      </c>
    </row>
    <row r="29" spans="1:8" x14ac:dyDescent="0.25">
      <c r="A29" s="14" t="s">
        <v>215</v>
      </c>
      <c r="B29" s="14" t="s">
        <v>18</v>
      </c>
      <c r="C29" s="15">
        <v>5.67</v>
      </c>
      <c r="D29" s="14">
        <v>1</v>
      </c>
      <c r="E29" s="33">
        <f t="shared" si="0"/>
        <v>5.67</v>
      </c>
      <c r="F29" s="16">
        <v>0</v>
      </c>
      <c r="G29" s="33">
        <f t="shared" si="1"/>
        <v>0</v>
      </c>
      <c r="H29" s="33">
        <f t="shared" si="2"/>
        <v>5.67</v>
      </c>
    </row>
    <row r="30" spans="1:8" x14ac:dyDescent="0.25">
      <c r="A30" s="14" t="s">
        <v>185</v>
      </c>
      <c r="B30" s="14" t="s">
        <v>18</v>
      </c>
      <c r="C30" s="15">
        <v>21.99</v>
      </c>
      <c r="D30" s="14">
        <v>0.75</v>
      </c>
      <c r="E30" s="33">
        <f t="shared" si="0"/>
        <v>16.489999999999998</v>
      </c>
      <c r="F30" s="16">
        <v>0</v>
      </c>
      <c r="G30" s="33">
        <f t="shared" si="1"/>
        <v>0</v>
      </c>
      <c r="H30" s="33">
        <f t="shared" si="2"/>
        <v>16.489999999999998</v>
      </c>
    </row>
    <row r="31" spans="1:8" x14ac:dyDescent="0.25">
      <c r="A31" s="14" t="s">
        <v>183</v>
      </c>
      <c r="B31" s="14" t="s">
        <v>18</v>
      </c>
      <c r="C31" s="15">
        <v>43.56</v>
      </c>
      <c r="D31" s="14">
        <v>0.25</v>
      </c>
      <c r="E31" s="33">
        <f t="shared" si="0"/>
        <v>10.89</v>
      </c>
      <c r="F31" s="16">
        <v>0</v>
      </c>
      <c r="G31" s="33">
        <f t="shared" si="1"/>
        <v>0</v>
      </c>
      <c r="H31" s="33">
        <f t="shared" si="2"/>
        <v>10.89</v>
      </c>
    </row>
    <row r="32" spans="1:8" x14ac:dyDescent="0.25">
      <c r="A32" s="13" t="s">
        <v>27</v>
      </c>
      <c r="C32" s="33"/>
      <c r="E32" s="33"/>
    </row>
    <row r="33" spans="1:8" x14ac:dyDescent="0.25">
      <c r="A33" s="14" t="s">
        <v>187</v>
      </c>
      <c r="B33" s="14" t="s">
        <v>18</v>
      </c>
      <c r="C33" s="15">
        <v>2.4300000000000002</v>
      </c>
      <c r="D33" s="14">
        <v>3</v>
      </c>
      <c r="E33" s="33">
        <f>ROUND(C33*D33,2)</f>
        <v>7.29</v>
      </c>
      <c r="F33" s="16">
        <v>0</v>
      </c>
      <c r="G33" s="33">
        <f>ROUND(E33*F33,2)</f>
        <v>0</v>
      </c>
      <c r="H33" s="33">
        <f>ROUND(E33-G33,2)</f>
        <v>7.29</v>
      </c>
    </row>
    <row r="34" spans="1:8" x14ac:dyDescent="0.25">
      <c r="A34" s="13" t="s">
        <v>33</v>
      </c>
      <c r="C34" s="33"/>
      <c r="E34" s="33"/>
    </row>
    <row r="35" spans="1:8" x14ac:dyDescent="0.25">
      <c r="A35" s="14" t="s">
        <v>222</v>
      </c>
      <c r="B35" s="14" t="s">
        <v>29</v>
      </c>
      <c r="C35" s="15">
        <v>1.23</v>
      </c>
      <c r="D35" s="14">
        <v>77</v>
      </c>
      <c r="E35" s="33">
        <f>ROUND(C35*D35,2)</f>
        <v>94.71</v>
      </c>
      <c r="F35" s="16">
        <v>0</v>
      </c>
      <c r="G35" s="33">
        <f>ROUND(E35*F35,2)</f>
        <v>0</v>
      </c>
      <c r="H35" s="33">
        <f>ROUND(E35-G35,2)</f>
        <v>94.71</v>
      </c>
    </row>
    <row r="36" spans="1:8" x14ac:dyDescent="0.25">
      <c r="A36" s="14" t="s">
        <v>189</v>
      </c>
      <c r="B36" s="14" t="s">
        <v>190</v>
      </c>
      <c r="C36" s="15">
        <v>0.28999999999999998</v>
      </c>
      <c r="D36" s="14">
        <v>77</v>
      </c>
      <c r="E36" s="33">
        <f>ROUND(C36*D36,2)</f>
        <v>22.33</v>
      </c>
      <c r="F36" s="16">
        <v>0</v>
      </c>
      <c r="G36" s="33">
        <f>ROUND(E36*F36,2)</f>
        <v>0</v>
      </c>
      <c r="H36" s="33">
        <f>ROUND(E36-G36,2)</f>
        <v>22.33</v>
      </c>
    </row>
    <row r="37" spans="1:8" x14ac:dyDescent="0.25">
      <c r="A37" s="13" t="s">
        <v>117</v>
      </c>
      <c r="C37" s="33"/>
      <c r="E37" s="33"/>
    </row>
    <row r="38" spans="1:8" x14ac:dyDescent="0.25">
      <c r="A38" s="14" t="s">
        <v>193</v>
      </c>
      <c r="B38" s="14" t="s">
        <v>26</v>
      </c>
      <c r="C38" s="15">
        <v>2.4</v>
      </c>
      <c r="D38" s="14">
        <v>0.5</v>
      </c>
      <c r="E38" s="33">
        <f>ROUND(C38*D38,2)</f>
        <v>1.2</v>
      </c>
      <c r="F38" s="16">
        <v>0</v>
      </c>
      <c r="G38" s="33">
        <f>ROUND(E38*F38,2)</f>
        <v>0</v>
      </c>
      <c r="H38" s="33">
        <f>ROUND(E38-G38,2)</f>
        <v>1.2</v>
      </c>
    </row>
    <row r="39" spans="1:8" x14ac:dyDescent="0.25">
      <c r="A39" s="14" t="s">
        <v>192</v>
      </c>
      <c r="B39" s="14" t="s">
        <v>26</v>
      </c>
      <c r="C39" s="15">
        <v>1.75</v>
      </c>
      <c r="D39" s="14">
        <v>0.5</v>
      </c>
      <c r="E39" s="33">
        <f>ROUND(C39*D39,2)</f>
        <v>0.88</v>
      </c>
      <c r="F39" s="16">
        <v>0</v>
      </c>
      <c r="G39" s="33">
        <f>ROUND(E39*F39,2)</f>
        <v>0</v>
      </c>
      <c r="H39" s="33">
        <f>ROUND(E39-G39,2)</f>
        <v>0.88</v>
      </c>
    </row>
    <row r="40" spans="1:8" x14ac:dyDescent="0.25">
      <c r="A40" s="14" t="s">
        <v>195</v>
      </c>
      <c r="B40" s="14" t="s">
        <v>26</v>
      </c>
      <c r="C40" s="15">
        <v>2.86</v>
      </c>
      <c r="D40" s="14">
        <v>4</v>
      </c>
      <c r="E40" s="33">
        <f>ROUND(C40*D40,2)</f>
        <v>11.44</v>
      </c>
      <c r="F40" s="16">
        <v>0</v>
      </c>
      <c r="G40" s="33">
        <f>ROUND(E40*F40,2)</f>
        <v>0</v>
      </c>
      <c r="H40" s="33">
        <f>ROUND(E40-G40,2)</f>
        <v>11.44</v>
      </c>
    </row>
    <row r="41" spans="1:8" x14ac:dyDescent="0.25">
      <c r="A41" s="14" t="s">
        <v>194</v>
      </c>
      <c r="B41" s="14" t="s">
        <v>26</v>
      </c>
      <c r="C41" s="15">
        <v>5.16</v>
      </c>
      <c r="D41" s="14">
        <v>0.25</v>
      </c>
      <c r="E41" s="33">
        <f>ROUND(C41*D41,2)</f>
        <v>1.29</v>
      </c>
      <c r="F41" s="16">
        <v>0</v>
      </c>
      <c r="G41" s="33">
        <f>ROUND(E41*F41,2)</f>
        <v>0</v>
      </c>
      <c r="H41" s="33">
        <f>ROUND(E41-G41,2)</f>
        <v>1.29</v>
      </c>
    </row>
    <row r="42" spans="1:8" x14ac:dyDescent="0.25">
      <c r="A42" s="14" t="s">
        <v>118</v>
      </c>
      <c r="B42" s="14" t="s">
        <v>26</v>
      </c>
      <c r="C42" s="15">
        <v>3.3</v>
      </c>
      <c r="D42" s="14">
        <v>0.1</v>
      </c>
      <c r="E42" s="33">
        <f>ROUND(C42*D42,2)</f>
        <v>0.33</v>
      </c>
      <c r="F42" s="16">
        <v>0</v>
      </c>
      <c r="G42" s="33">
        <f>ROUND(E42*F42,2)</f>
        <v>0</v>
      </c>
      <c r="H42" s="33">
        <f>ROUND(E42-G42,2)</f>
        <v>0.33</v>
      </c>
    </row>
    <row r="43" spans="1:8" x14ac:dyDescent="0.25">
      <c r="A43" s="13" t="s">
        <v>61</v>
      </c>
      <c r="C43" s="33"/>
      <c r="E43" s="33"/>
    </row>
    <row r="44" spans="1:8" x14ac:dyDescent="0.25">
      <c r="A44" s="14" t="s">
        <v>196</v>
      </c>
      <c r="B44" s="14" t="s">
        <v>21</v>
      </c>
      <c r="C44" s="15">
        <v>7.5</v>
      </c>
      <c r="D44" s="14">
        <v>5</v>
      </c>
      <c r="E44" s="33">
        <f>ROUND(C44*D44,2)</f>
        <v>37.5</v>
      </c>
      <c r="F44" s="16">
        <v>0</v>
      </c>
      <c r="G44" s="33">
        <f>ROUND(E44*F44,2)</f>
        <v>0</v>
      </c>
      <c r="H44" s="33">
        <f>ROUND(E44-G44,2)</f>
        <v>37.5</v>
      </c>
    </row>
    <row r="45" spans="1:8" x14ac:dyDescent="0.25">
      <c r="A45" s="13" t="s">
        <v>136</v>
      </c>
      <c r="C45" s="33"/>
      <c r="E45" s="33"/>
    </row>
    <row r="46" spans="1:8" x14ac:dyDescent="0.25">
      <c r="A46" s="14" t="s">
        <v>197</v>
      </c>
      <c r="B46" s="14" t="s">
        <v>129</v>
      </c>
      <c r="C46" s="15">
        <v>0.35</v>
      </c>
      <c r="D46" s="14">
        <f>D7</f>
        <v>156</v>
      </c>
      <c r="E46" s="33">
        <f>ROUND(C46*D46,2)</f>
        <v>54.6</v>
      </c>
      <c r="F46" s="16">
        <v>0</v>
      </c>
      <c r="G46" s="33">
        <f>ROUND(E46*F46,2)</f>
        <v>0</v>
      </c>
      <c r="H46" s="33">
        <f>ROUND(E46-G46,2)</f>
        <v>54.6</v>
      </c>
    </row>
    <row r="47" spans="1:8" x14ac:dyDescent="0.25">
      <c r="A47" s="13" t="s">
        <v>198</v>
      </c>
      <c r="C47" s="33"/>
      <c r="E47" s="33"/>
    </row>
    <row r="48" spans="1:8" x14ac:dyDescent="0.25">
      <c r="A48" s="14" t="s">
        <v>199</v>
      </c>
      <c r="B48" s="14" t="s">
        <v>129</v>
      </c>
      <c r="C48" s="15">
        <v>0.4</v>
      </c>
      <c r="D48" s="14">
        <f>D7</f>
        <v>156</v>
      </c>
      <c r="E48" s="33">
        <f>ROUND(C48*D48,2)</f>
        <v>62.4</v>
      </c>
      <c r="F48" s="16">
        <v>0</v>
      </c>
      <c r="G48" s="33">
        <f>ROUND(E48*F48,2)</f>
        <v>0</v>
      </c>
      <c r="H48" s="33">
        <f>ROUND(E48-G48,2)</f>
        <v>62.4</v>
      </c>
    </row>
    <row r="49" spans="1:8" x14ac:dyDescent="0.25">
      <c r="A49" s="13" t="s">
        <v>99</v>
      </c>
      <c r="C49" s="33"/>
      <c r="E49" s="33"/>
    </row>
    <row r="50" spans="1:8" x14ac:dyDescent="0.25">
      <c r="A50" s="14" t="s">
        <v>200</v>
      </c>
      <c r="B50" s="14" t="s">
        <v>48</v>
      </c>
      <c r="C50" s="15">
        <v>4.5</v>
      </c>
      <c r="D50" s="14">
        <v>0.5</v>
      </c>
      <c r="E50" s="33">
        <f>ROUND(C50*D50,2)</f>
        <v>2.25</v>
      </c>
      <c r="F50" s="16">
        <v>0</v>
      </c>
      <c r="G50" s="33">
        <f>ROUND(E50*F50,2)</f>
        <v>0</v>
      </c>
      <c r="H50" s="33">
        <f>ROUND(E50-G50,2)</f>
        <v>2.25</v>
      </c>
    </row>
    <row r="51" spans="1:8" x14ac:dyDescent="0.25">
      <c r="A51" s="13" t="s">
        <v>119</v>
      </c>
      <c r="C51" s="33"/>
      <c r="E51" s="33"/>
    </row>
    <row r="52" spans="1:8" x14ac:dyDescent="0.25">
      <c r="A52" s="14" t="s">
        <v>201</v>
      </c>
      <c r="B52" s="14" t="s">
        <v>48</v>
      </c>
      <c r="C52" s="15">
        <v>8</v>
      </c>
      <c r="D52" s="14">
        <v>1</v>
      </c>
      <c r="E52" s="33">
        <f>ROUND(C52*D52,2)</f>
        <v>8</v>
      </c>
      <c r="F52" s="16">
        <v>0</v>
      </c>
      <c r="G52" s="33">
        <f>ROUND(E52*F52,2)</f>
        <v>0</v>
      </c>
      <c r="H52" s="33">
        <f>ROUND(E52-G52,2)</f>
        <v>8</v>
      </c>
    </row>
    <row r="53" spans="1:8" x14ac:dyDescent="0.25">
      <c r="A53" s="13" t="s">
        <v>121</v>
      </c>
      <c r="C53" s="33"/>
      <c r="E53" s="33"/>
    </row>
    <row r="54" spans="1:8" x14ac:dyDescent="0.25">
      <c r="A54" s="14" t="s">
        <v>122</v>
      </c>
      <c r="B54" s="14" t="s">
        <v>48</v>
      </c>
      <c r="C54" s="15">
        <v>10</v>
      </c>
      <c r="D54" s="14">
        <v>0.33300000000000002</v>
      </c>
      <c r="E54" s="33">
        <f>ROUND(C54*D54,2)</f>
        <v>3.33</v>
      </c>
      <c r="F54" s="16">
        <v>0</v>
      </c>
      <c r="G54" s="33">
        <f>ROUND(E54*F54,2)</f>
        <v>0</v>
      </c>
      <c r="H54" s="33">
        <f>ROUND(E54-G54,2)</f>
        <v>3.33</v>
      </c>
    </row>
    <row r="55" spans="1:8" x14ac:dyDescent="0.25">
      <c r="A55" s="13" t="s">
        <v>37</v>
      </c>
      <c r="C55" s="33"/>
      <c r="E55" s="33"/>
    </row>
    <row r="56" spans="1:8" x14ac:dyDescent="0.25">
      <c r="A56" s="14" t="s">
        <v>38</v>
      </c>
      <c r="B56" s="14" t="s">
        <v>39</v>
      </c>
      <c r="C56" s="15">
        <v>14.68</v>
      </c>
      <c r="D56" s="14">
        <v>0.5</v>
      </c>
      <c r="E56" s="33">
        <f>ROUND(C56*D56,2)</f>
        <v>7.34</v>
      </c>
      <c r="F56" s="16">
        <v>0</v>
      </c>
      <c r="G56" s="33">
        <f>ROUND(E56*F56,2)</f>
        <v>0</v>
      </c>
      <c r="H56" s="33">
        <f>ROUND(E56-G56,2)</f>
        <v>7.34</v>
      </c>
    </row>
    <row r="57" spans="1:8" x14ac:dyDescent="0.25">
      <c r="A57" s="14" t="s">
        <v>139</v>
      </c>
      <c r="B57" s="14" t="s">
        <v>39</v>
      </c>
      <c r="C57" s="15">
        <v>14.68</v>
      </c>
      <c r="D57" s="14">
        <v>0.17599999999999999</v>
      </c>
      <c r="E57" s="33">
        <f>ROUND(C57*D57,2)</f>
        <v>2.58</v>
      </c>
      <c r="F57" s="16">
        <v>0</v>
      </c>
      <c r="G57" s="33">
        <f>ROUND(E57*F57,2)</f>
        <v>0</v>
      </c>
      <c r="H57" s="33">
        <f>ROUND(E57-G57,2)</f>
        <v>2.58</v>
      </c>
    </row>
    <row r="58" spans="1:8" x14ac:dyDescent="0.25">
      <c r="A58" s="13" t="s">
        <v>40</v>
      </c>
      <c r="C58" s="33"/>
      <c r="E58" s="33"/>
    </row>
    <row r="59" spans="1:8" x14ac:dyDescent="0.25">
      <c r="A59" s="14" t="s">
        <v>41</v>
      </c>
      <c r="B59" s="14" t="s">
        <v>39</v>
      </c>
      <c r="C59" s="15">
        <v>9.06</v>
      </c>
      <c r="D59" s="14">
        <v>2.375</v>
      </c>
      <c r="E59" s="33">
        <f>ROUND(C59*D59,2)</f>
        <v>21.52</v>
      </c>
      <c r="F59" s="16">
        <v>0</v>
      </c>
      <c r="G59" s="33">
        <f>ROUND(E59*F59,2)</f>
        <v>0</v>
      </c>
      <c r="H59" s="33">
        <f>ROUND(E59-G59,2)</f>
        <v>21.52</v>
      </c>
    </row>
    <row r="60" spans="1:8" x14ac:dyDescent="0.25">
      <c r="A60" s="13" t="s">
        <v>43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0.25</v>
      </c>
      <c r="E61" s="33">
        <f>ROUND(C61*D61,2)</f>
        <v>2.27</v>
      </c>
      <c r="F61" s="16">
        <v>0</v>
      </c>
      <c r="G61" s="33">
        <f>ROUND(E61*F61,2)</f>
        <v>0</v>
      </c>
      <c r="H61" s="33">
        <f>ROUND(E61-G61,2)</f>
        <v>2.27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7.8600000000000003E-2</v>
      </c>
      <c r="E62" s="33">
        <f>ROUND(C62*D62,2)</f>
        <v>0.71</v>
      </c>
      <c r="F62" s="16">
        <v>0</v>
      </c>
      <c r="G62" s="33">
        <f>ROUND(E62*F62,2)</f>
        <v>0</v>
      </c>
      <c r="H62" s="33">
        <f>ROUND(E62-G62,2)</f>
        <v>0.71</v>
      </c>
    </row>
    <row r="63" spans="1:8" x14ac:dyDescent="0.25">
      <c r="A63" s="13" t="s">
        <v>100</v>
      </c>
      <c r="C63" s="33"/>
      <c r="E63" s="33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0.7</v>
      </c>
      <c r="E64" s="33">
        <f>ROUND(C64*D64,2)</f>
        <v>6.34</v>
      </c>
      <c r="F64" s="16">
        <v>0</v>
      </c>
      <c r="G64" s="33">
        <f>ROUND(E64*F64,2)</f>
        <v>0</v>
      </c>
      <c r="H64" s="33">
        <f>ROUND(E64-G64,2)</f>
        <v>6.34</v>
      </c>
    </row>
    <row r="65" spans="1:8" x14ac:dyDescent="0.25">
      <c r="A65" s="14" t="s">
        <v>44</v>
      </c>
      <c r="B65" s="14" t="s">
        <v>39</v>
      </c>
      <c r="C65" s="15">
        <v>14.7</v>
      </c>
      <c r="D65" s="14">
        <v>0.53900000000000003</v>
      </c>
      <c r="E65" s="33">
        <f>ROUND(C65*D65,2)</f>
        <v>7.92</v>
      </c>
      <c r="F65" s="16">
        <v>0</v>
      </c>
      <c r="G65" s="33">
        <f>ROUND(E65*F65,2)</f>
        <v>0</v>
      </c>
      <c r="H65" s="33">
        <f>ROUND(E65-G65,2)</f>
        <v>7.92</v>
      </c>
    </row>
    <row r="66" spans="1:8" x14ac:dyDescent="0.25">
      <c r="A66" s="13" t="s">
        <v>45</v>
      </c>
      <c r="C66" s="33"/>
      <c r="E66" s="33"/>
    </row>
    <row r="67" spans="1:8" x14ac:dyDescent="0.25">
      <c r="A67" s="14" t="s">
        <v>38</v>
      </c>
      <c r="B67" s="14" t="s">
        <v>19</v>
      </c>
      <c r="C67" s="15">
        <v>1.53</v>
      </c>
      <c r="D67" s="14">
        <v>5.5720000000000001</v>
      </c>
      <c r="E67" s="33">
        <f>ROUND(C67*D67,2)</f>
        <v>8.5299999999999994</v>
      </c>
      <c r="F67" s="16">
        <v>0</v>
      </c>
      <c r="G67" s="33">
        <f>ROUND(E67*F67,2)</f>
        <v>0</v>
      </c>
      <c r="H67" s="33">
        <f>ROUND(E67-G67,2)</f>
        <v>8.5299999999999994</v>
      </c>
    </row>
    <row r="68" spans="1:8" x14ac:dyDescent="0.25">
      <c r="A68" s="14" t="s">
        <v>139</v>
      </c>
      <c r="B68" s="14" t="s">
        <v>19</v>
      </c>
      <c r="C68" s="15">
        <v>1.53</v>
      </c>
      <c r="D68" s="14">
        <v>2.9445000000000001</v>
      </c>
      <c r="E68" s="33">
        <f>ROUND(C68*D68,2)</f>
        <v>4.51</v>
      </c>
      <c r="F68" s="16">
        <v>0</v>
      </c>
      <c r="G68" s="33">
        <f>ROUND(E68*F68,2)</f>
        <v>0</v>
      </c>
      <c r="H68" s="33">
        <f>ROUND(E68-G68,2)</f>
        <v>4.51</v>
      </c>
    </row>
    <row r="69" spans="1:8" x14ac:dyDescent="0.25">
      <c r="A69" s="14" t="s">
        <v>202</v>
      </c>
      <c r="B69" s="14" t="s">
        <v>19</v>
      </c>
      <c r="C69" s="15">
        <v>1.53</v>
      </c>
      <c r="D69" s="14">
        <v>21.995000000000001</v>
      </c>
      <c r="E69" s="33">
        <f>ROUND(C69*D69,2)</f>
        <v>33.65</v>
      </c>
      <c r="F69" s="16">
        <v>0</v>
      </c>
      <c r="G69" s="33">
        <f>ROUND(E69*F69,2)</f>
        <v>0</v>
      </c>
      <c r="H69" s="33">
        <f>ROUND(E69-G69,2)</f>
        <v>33.65</v>
      </c>
    </row>
    <row r="70" spans="1:8" x14ac:dyDescent="0.25">
      <c r="A70" s="13" t="s">
        <v>47</v>
      </c>
      <c r="C70" s="33"/>
      <c r="E70" s="33"/>
    </row>
    <row r="71" spans="1:8" x14ac:dyDescent="0.25">
      <c r="A71" s="14" t="s">
        <v>42</v>
      </c>
      <c r="B71" s="14" t="s">
        <v>48</v>
      </c>
      <c r="C71" s="15">
        <v>8.5</v>
      </c>
      <c r="D71" s="14">
        <v>1</v>
      </c>
      <c r="E71" s="33">
        <f>ROUND(C71*D71,2)</f>
        <v>8.5</v>
      </c>
      <c r="F71" s="16">
        <v>0</v>
      </c>
      <c r="G71" s="33">
        <f>ROUND(E71*F71,2)</f>
        <v>0</v>
      </c>
      <c r="H71" s="33">
        <f t="shared" ref="H71:H77" si="3">ROUND(E71-G71,2)</f>
        <v>8.5</v>
      </c>
    </row>
    <row r="72" spans="1:8" x14ac:dyDescent="0.25">
      <c r="A72" s="14" t="s">
        <v>38</v>
      </c>
      <c r="B72" s="14" t="s">
        <v>48</v>
      </c>
      <c r="C72" s="15">
        <v>3.45</v>
      </c>
      <c r="D72" s="14">
        <v>1</v>
      </c>
      <c r="E72" s="33">
        <f>ROUND(C72*D72,2)</f>
        <v>3.45</v>
      </c>
      <c r="F72" s="16">
        <v>0</v>
      </c>
      <c r="G72" s="33">
        <f>ROUND(E72*F72,2)</f>
        <v>0</v>
      </c>
      <c r="H72" s="33">
        <f t="shared" si="3"/>
        <v>3.45</v>
      </c>
    </row>
    <row r="73" spans="1:8" x14ac:dyDescent="0.25">
      <c r="A73" s="14" t="s">
        <v>139</v>
      </c>
      <c r="B73" s="14" t="s">
        <v>48</v>
      </c>
      <c r="C73" s="15">
        <v>7.24</v>
      </c>
      <c r="D73" s="14">
        <v>1</v>
      </c>
      <c r="E73" s="33">
        <f>ROUND(C73*D73,2)</f>
        <v>7.24</v>
      </c>
      <c r="F73" s="16">
        <v>0</v>
      </c>
      <c r="G73" s="33">
        <f>ROUND(E73*F73,2)</f>
        <v>0</v>
      </c>
      <c r="H73" s="33">
        <f t="shared" si="3"/>
        <v>7.24</v>
      </c>
    </row>
    <row r="74" spans="1:8" x14ac:dyDescent="0.25">
      <c r="A74" s="14" t="s">
        <v>202</v>
      </c>
      <c r="B74" s="14" t="s">
        <v>48</v>
      </c>
      <c r="C74" s="15">
        <v>14.31</v>
      </c>
      <c r="D74" s="14">
        <v>1</v>
      </c>
      <c r="E74" s="33">
        <f>ROUND(C74*D74,2)</f>
        <v>14.31</v>
      </c>
      <c r="F74" s="16">
        <v>0</v>
      </c>
      <c r="G74" s="33">
        <f>ROUND(E74*F74,2)</f>
        <v>0</v>
      </c>
      <c r="H74" s="33">
        <f t="shared" si="3"/>
        <v>14.31</v>
      </c>
    </row>
    <row r="75" spans="1:8" x14ac:dyDescent="0.25">
      <c r="A75" s="9" t="s">
        <v>49</v>
      </c>
      <c r="B75" s="9" t="s">
        <v>48</v>
      </c>
      <c r="C75" s="10">
        <v>11.31</v>
      </c>
      <c r="D75" s="9">
        <v>1</v>
      </c>
      <c r="E75" s="29">
        <f>ROUND(C75*D75,2)</f>
        <v>11.31</v>
      </c>
      <c r="F75" s="11">
        <v>0</v>
      </c>
      <c r="G75" s="29">
        <f>ROUND(E75*F75,2)</f>
        <v>0</v>
      </c>
      <c r="H75" s="29">
        <f t="shared" si="3"/>
        <v>11.31</v>
      </c>
    </row>
    <row r="76" spans="1:8" x14ac:dyDescent="0.25">
      <c r="A76" s="7" t="s">
        <v>50</v>
      </c>
      <c r="C76" s="33"/>
      <c r="E76" s="33">
        <f>SUM(E12:E75)</f>
        <v>757.45999999999992</v>
      </c>
      <c r="G76" s="12">
        <f>SUM(G12:G75)</f>
        <v>0</v>
      </c>
      <c r="H76" s="12">
        <f t="shared" si="3"/>
        <v>757.46</v>
      </c>
    </row>
    <row r="77" spans="1:8" x14ac:dyDescent="0.25">
      <c r="A77" s="7" t="s">
        <v>51</v>
      </c>
      <c r="C77" s="33"/>
      <c r="E77" s="33">
        <f>+E8-E76</f>
        <v>38.1400000000001</v>
      </c>
      <c r="G77" s="12">
        <f>+G8-G76</f>
        <v>0</v>
      </c>
      <c r="H77" s="12">
        <f t="shared" si="3"/>
        <v>38.14</v>
      </c>
    </row>
    <row r="78" spans="1:8" x14ac:dyDescent="0.25">
      <c r="A78" t="s">
        <v>12</v>
      </c>
      <c r="C78" s="33"/>
      <c r="E78" s="33"/>
    </row>
    <row r="79" spans="1:8" x14ac:dyDescent="0.25">
      <c r="A79" s="7" t="s">
        <v>52</v>
      </c>
      <c r="C79" s="33"/>
      <c r="E79" s="33"/>
    </row>
    <row r="80" spans="1:8" x14ac:dyDescent="0.25">
      <c r="A80" s="14" t="s">
        <v>42</v>
      </c>
      <c r="B80" s="14" t="s">
        <v>48</v>
      </c>
      <c r="C80" s="15">
        <v>17.649999999999999</v>
      </c>
      <c r="D80" s="14">
        <v>1</v>
      </c>
      <c r="E80" s="33">
        <f>ROUND(C80*D80,2)</f>
        <v>17.649999999999999</v>
      </c>
      <c r="F80" s="16">
        <v>0</v>
      </c>
      <c r="G80" s="33">
        <f>ROUND(E80*F80,2)</f>
        <v>0</v>
      </c>
      <c r="H80" s="33">
        <f t="shared" ref="H80:H86" si="4">ROUND(E80-G80,2)</f>
        <v>17.649999999999999</v>
      </c>
    </row>
    <row r="81" spans="1:8" x14ac:dyDescent="0.25">
      <c r="A81" s="14" t="s">
        <v>38</v>
      </c>
      <c r="B81" s="14" t="s">
        <v>48</v>
      </c>
      <c r="C81" s="15">
        <v>21.12</v>
      </c>
      <c r="D81" s="14">
        <v>1</v>
      </c>
      <c r="E81" s="33">
        <f>ROUND(C81*D81,2)</f>
        <v>21.12</v>
      </c>
      <c r="F81" s="16">
        <v>0</v>
      </c>
      <c r="G81" s="33">
        <f>ROUND(E81*F81,2)</f>
        <v>0</v>
      </c>
      <c r="H81" s="33">
        <f t="shared" si="4"/>
        <v>21.12</v>
      </c>
    </row>
    <row r="82" spans="1:8" x14ac:dyDescent="0.25">
      <c r="A82" s="14" t="s">
        <v>139</v>
      </c>
      <c r="B82" s="14" t="s">
        <v>48</v>
      </c>
      <c r="C82" s="15">
        <v>27.72</v>
      </c>
      <c r="D82" s="14">
        <v>1</v>
      </c>
      <c r="E82" s="33">
        <f>ROUND(C82*D82,2)</f>
        <v>27.72</v>
      </c>
      <c r="F82" s="16">
        <v>0</v>
      </c>
      <c r="G82" s="33">
        <f>ROUND(E82*F82,2)</f>
        <v>0</v>
      </c>
      <c r="H82" s="33">
        <f t="shared" si="4"/>
        <v>27.72</v>
      </c>
    </row>
    <row r="83" spans="1:8" x14ac:dyDescent="0.25">
      <c r="A83" s="9" t="s">
        <v>202</v>
      </c>
      <c r="B83" s="9" t="s">
        <v>48</v>
      </c>
      <c r="C83" s="10">
        <v>64.81</v>
      </c>
      <c r="D83" s="9">
        <v>1</v>
      </c>
      <c r="E83" s="29">
        <f>ROUND(C83*D83,2)</f>
        <v>64.81</v>
      </c>
      <c r="F83" s="11">
        <v>0</v>
      </c>
      <c r="G83" s="29">
        <f>ROUND(E83*F83,2)</f>
        <v>0</v>
      </c>
      <c r="H83" s="29">
        <f t="shared" si="4"/>
        <v>64.81</v>
      </c>
    </row>
    <row r="84" spans="1:8" x14ac:dyDescent="0.25">
      <c r="A84" s="7" t="s">
        <v>53</v>
      </c>
      <c r="C84" s="33"/>
      <c r="E84" s="33">
        <f>SUM(E80:E83)</f>
        <v>131.30000000000001</v>
      </c>
      <c r="G84" s="12">
        <f>SUM(G80:G83)</f>
        <v>0</v>
      </c>
      <c r="H84" s="12">
        <f t="shared" si="4"/>
        <v>131.30000000000001</v>
      </c>
    </row>
    <row r="85" spans="1:8" x14ac:dyDescent="0.25">
      <c r="A85" s="7" t="s">
        <v>54</v>
      </c>
      <c r="C85" s="33"/>
      <c r="E85" s="33">
        <f>+E76+E84</f>
        <v>888.76</v>
      </c>
      <c r="G85" s="12">
        <f>+G76+G84</f>
        <v>0</v>
      </c>
      <c r="H85" s="12">
        <f t="shared" si="4"/>
        <v>888.76</v>
      </c>
    </row>
    <row r="86" spans="1:8" x14ac:dyDescent="0.25">
      <c r="A86" s="7" t="s">
        <v>55</v>
      </c>
      <c r="C86" s="33"/>
      <c r="E86" s="33">
        <f>+E8-E85</f>
        <v>-93.159999999999968</v>
      </c>
      <c r="G86" s="12">
        <f>+G8-G85</f>
        <v>0</v>
      </c>
      <c r="H86" s="12">
        <f t="shared" si="4"/>
        <v>-93.16</v>
      </c>
    </row>
    <row r="87" spans="1:8" x14ac:dyDescent="0.25">
      <c r="A87" t="s">
        <v>123</v>
      </c>
      <c r="C87" s="33"/>
      <c r="E87" s="33"/>
    </row>
    <row r="88" spans="1:8" x14ac:dyDescent="0.25">
      <c r="A88" t="s">
        <v>372</v>
      </c>
      <c r="C88" s="33"/>
      <c r="E88" s="33"/>
    </row>
    <row r="89" spans="1:8" x14ac:dyDescent="0.25">
      <c r="C89" s="33"/>
      <c r="E89" s="33"/>
    </row>
    <row r="90" spans="1:8" x14ac:dyDescent="0.25">
      <c r="A90" s="7" t="s">
        <v>124</v>
      </c>
      <c r="C90" s="33"/>
      <c r="E90" s="33"/>
    </row>
    <row r="91" spans="1:8" x14ac:dyDescent="0.25">
      <c r="A91" s="7" t="s">
        <v>125</v>
      </c>
      <c r="C91" s="33"/>
      <c r="E91" s="33"/>
    </row>
    <row r="99" spans="1:5" x14ac:dyDescent="0.25">
      <c r="A99" s="7" t="s">
        <v>50</v>
      </c>
      <c r="E99" s="37">
        <f>VLOOKUP(A99,$A$1:$H$98,5,FALSE)</f>
        <v>757.45999999999992</v>
      </c>
    </row>
    <row r="100" spans="1:5" x14ac:dyDescent="0.25">
      <c r="A100" s="7" t="s">
        <v>333</v>
      </c>
      <c r="E100" s="37">
        <f>VLOOKUP(A100,$A$1:$H$98,5,FALSE)</f>
        <v>131.30000000000001</v>
      </c>
    </row>
    <row r="101" spans="1:5" x14ac:dyDescent="0.25">
      <c r="A101" s="7" t="s">
        <v>334</v>
      </c>
      <c r="E101" s="37">
        <f t="shared" ref="E101:E102" si="5">VLOOKUP(A101,$A$1:$H$98,5,FALSE)</f>
        <v>888.76</v>
      </c>
    </row>
    <row r="102" spans="1:5" x14ac:dyDescent="0.25">
      <c r="A102" s="7" t="s">
        <v>55</v>
      </c>
      <c r="E102" s="37">
        <f t="shared" si="5"/>
        <v>-93.159999999999968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-93.159999999999968</v>
      </c>
      <c r="E105" s="37">
        <f>E102</f>
        <v>-93.159999999999968</v>
      </c>
    </row>
    <row r="106" spans="1:5" x14ac:dyDescent="0.25">
      <c r="A106">
        <f>A107-Calculator!$B$15</f>
        <v>985</v>
      </c>
      <c r="B106">
        <f t="dataTable" ref="B106:B112" dt2D="0" dtr="0" r1="D7"/>
        <v>3512.9900000000002</v>
      </c>
      <c r="D106">
        <f>D107-Calculator!$B$27</f>
        <v>45</v>
      </c>
      <c r="E106">
        <f t="dataTable" ref="E106:E112" dt2D="0" dtr="0" r1="D7" ca="1"/>
        <v>-576.01</v>
      </c>
    </row>
    <row r="107" spans="1:5" x14ac:dyDescent="0.25">
      <c r="A107">
        <f>A108-Calculator!$B$15</f>
        <v>990</v>
      </c>
      <c r="B107">
        <v>3534.7400000000002</v>
      </c>
      <c r="D107">
        <f>D108-Calculator!$B$27</f>
        <v>50</v>
      </c>
      <c r="E107">
        <v>-554.26</v>
      </c>
    </row>
    <row r="108" spans="1:5" x14ac:dyDescent="0.25">
      <c r="A108">
        <f>A109-Calculator!$B$15</f>
        <v>995</v>
      </c>
      <c r="B108">
        <v>3556.4900000000002</v>
      </c>
      <c r="D108">
        <f>D109-Calculator!$B$27</f>
        <v>55</v>
      </c>
      <c r="E108">
        <v>-532.51</v>
      </c>
    </row>
    <row r="109" spans="1:5" x14ac:dyDescent="0.25">
      <c r="A109">
        <f>Calculator!B10</f>
        <v>1000</v>
      </c>
      <c r="B109">
        <v>3578.2400000000002</v>
      </c>
      <c r="D109">
        <f>Calculator!B22</f>
        <v>60</v>
      </c>
      <c r="E109">
        <v>-510.76</v>
      </c>
    </row>
    <row r="110" spans="1:5" x14ac:dyDescent="0.25">
      <c r="A110">
        <f>A109+Calculator!$B$15</f>
        <v>1005</v>
      </c>
      <c r="B110">
        <v>3599.9900000000002</v>
      </c>
      <c r="D110">
        <f>D109+Calculator!$B$27</f>
        <v>65</v>
      </c>
      <c r="E110">
        <v>-489.01</v>
      </c>
    </row>
    <row r="111" spans="1:5" x14ac:dyDescent="0.25">
      <c r="A111">
        <f>A110+Calculator!$B$15</f>
        <v>1010</v>
      </c>
      <c r="B111">
        <v>3621.7400000000002</v>
      </c>
      <c r="D111">
        <f>D110+Calculator!$B$27</f>
        <v>70</v>
      </c>
      <c r="E111">
        <v>-467.26</v>
      </c>
    </row>
    <row r="112" spans="1:5" x14ac:dyDescent="0.25">
      <c r="A112">
        <f>A111+Calculator!$B$15</f>
        <v>1015</v>
      </c>
      <c r="B112">
        <v>3643.4900000000002</v>
      </c>
      <c r="D112">
        <f>D111+Calculator!$B$27</f>
        <v>75</v>
      </c>
      <c r="E112">
        <v>-445.51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F2BF-C03D-4926-A0D6-B4B31E5116E5}">
  <dimension ref="A1:H112"/>
  <sheetViews>
    <sheetView topLeftCell="A91"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163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224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390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156</v>
      </c>
      <c r="E7" s="29">
        <f>ROUND(C7*D7,2)</f>
        <v>795.6</v>
      </c>
      <c r="F7" s="11">
        <v>0</v>
      </c>
      <c r="G7" s="29">
        <f>ROUND(E7*F7,2)</f>
        <v>0</v>
      </c>
      <c r="H7" s="29">
        <f>ROUND(E7-G7,2)</f>
        <v>795.6</v>
      </c>
    </row>
    <row r="8" spans="1:8" x14ac:dyDescent="0.25">
      <c r="A8" s="7" t="s">
        <v>11</v>
      </c>
      <c r="C8" s="33"/>
      <c r="E8" s="33">
        <f>SUM(E7:E7)</f>
        <v>795.6</v>
      </c>
      <c r="G8" s="12">
        <f>SUM(G7:G7)</f>
        <v>0</v>
      </c>
      <c r="H8" s="12">
        <f>ROUND(E8-G8,2)</f>
        <v>795.6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4</v>
      </c>
      <c r="E18" s="33">
        <f>ROUND(C18*D18,2)</f>
        <v>78.959999999999994</v>
      </c>
      <c r="F18" s="16">
        <v>0</v>
      </c>
      <c r="G18" s="33">
        <f>ROUND(E18*F18,2)</f>
        <v>0</v>
      </c>
      <c r="H18" s="33">
        <f>ROUND(E18-G18,2)</f>
        <v>78.959999999999994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0.75</v>
      </c>
      <c r="E19" s="33">
        <f>ROUND(C19*D19,2)</f>
        <v>8.3000000000000007</v>
      </c>
      <c r="F19" s="16">
        <v>0</v>
      </c>
      <c r="G19" s="33">
        <f>ROUND(E19*F19,2)</f>
        <v>0</v>
      </c>
      <c r="H19" s="33">
        <f>ROUND(E19-G19,2)</f>
        <v>8.3000000000000007</v>
      </c>
    </row>
    <row r="20" spans="1:8" x14ac:dyDescent="0.25">
      <c r="A20" s="13" t="s">
        <v>23</v>
      </c>
      <c r="C20" s="33"/>
      <c r="E20" s="33"/>
    </row>
    <row r="21" spans="1:8" x14ac:dyDescent="0.25">
      <c r="A21" s="14" t="s">
        <v>384</v>
      </c>
      <c r="B21" s="14" t="s">
        <v>18</v>
      </c>
      <c r="C21" s="15">
        <v>8.8800000000000008</v>
      </c>
      <c r="D21" s="14">
        <v>4.7</v>
      </c>
      <c r="E21" s="33">
        <f>ROUND(C21*D21,2)</f>
        <v>41.74</v>
      </c>
      <c r="F21" s="16">
        <v>0</v>
      </c>
      <c r="G21" s="33">
        <f>ROUND(E21*F21,2)</f>
        <v>0</v>
      </c>
      <c r="H21" s="33">
        <f>ROUND(E21-G21,2)</f>
        <v>41.74</v>
      </c>
    </row>
    <row r="22" spans="1:8" x14ac:dyDescent="0.25">
      <c r="A22" s="14" t="s">
        <v>385</v>
      </c>
      <c r="B22" s="14" t="s">
        <v>18</v>
      </c>
      <c r="C22" s="15">
        <v>0.76</v>
      </c>
      <c r="D22" s="14">
        <v>10</v>
      </c>
      <c r="E22" s="33">
        <f>ROUND(C22*D22,2)</f>
        <v>7.6</v>
      </c>
      <c r="F22" s="16">
        <v>0</v>
      </c>
      <c r="G22" s="33">
        <f>ROUND(E22*F22,2)</f>
        <v>0</v>
      </c>
      <c r="H22" s="33">
        <f>ROUND(E22-G22,2)</f>
        <v>7.6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25</v>
      </c>
      <c r="B24" s="14" t="s">
        <v>18</v>
      </c>
      <c r="C24" s="15">
        <v>0.13</v>
      </c>
      <c r="D24" s="14">
        <v>80</v>
      </c>
      <c r="E24" s="33">
        <f t="shared" ref="E24:E31" si="0">ROUND(C24*D24,2)</f>
        <v>10.4</v>
      </c>
      <c r="F24" s="16">
        <v>0</v>
      </c>
      <c r="G24" s="33">
        <f t="shared" ref="G24:G31" si="1">ROUND(E24*F24,2)</f>
        <v>0</v>
      </c>
      <c r="H24" s="33">
        <f t="shared" ref="H24:H31" si="2">ROUND(E24-G24,2)</f>
        <v>10.4</v>
      </c>
    </row>
    <row r="25" spans="1:8" x14ac:dyDescent="0.25">
      <c r="A25" s="14" t="s">
        <v>144</v>
      </c>
      <c r="B25" s="14" t="s">
        <v>26</v>
      </c>
      <c r="C25" s="15">
        <v>2.25</v>
      </c>
      <c r="D25" s="14">
        <v>2</v>
      </c>
      <c r="E25" s="33">
        <f t="shared" si="0"/>
        <v>4.5</v>
      </c>
      <c r="F25" s="16">
        <v>0</v>
      </c>
      <c r="G25" s="33">
        <f t="shared" si="1"/>
        <v>0</v>
      </c>
      <c r="H25" s="33">
        <f t="shared" si="2"/>
        <v>4.5</v>
      </c>
    </row>
    <row r="26" spans="1:8" x14ac:dyDescent="0.25">
      <c r="A26" s="14" t="s">
        <v>181</v>
      </c>
      <c r="B26" s="14" t="s">
        <v>26</v>
      </c>
      <c r="C26" s="15">
        <v>18.170000000000002</v>
      </c>
      <c r="D26" s="14">
        <v>1</v>
      </c>
      <c r="E26" s="33">
        <f t="shared" si="0"/>
        <v>18.170000000000002</v>
      </c>
      <c r="F26" s="16">
        <v>0</v>
      </c>
      <c r="G26" s="33">
        <f t="shared" si="1"/>
        <v>0</v>
      </c>
      <c r="H26" s="33">
        <f t="shared" si="2"/>
        <v>18.170000000000002</v>
      </c>
    </row>
    <row r="27" spans="1:8" x14ac:dyDescent="0.25">
      <c r="A27" s="14" t="s">
        <v>182</v>
      </c>
      <c r="B27" s="14" t="s">
        <v>18</v>
      </c>
      <c r="C27" s="15">
        <v>6.04</v>
      </c>
      <c r="D27" s="14">
        <v>2</v>
      </c>
      <c r="E27" s="33">
        <f t="shared" si="0"/>
        <v>12.08</v>
      </c>
      <c r="F27" s="16">
        <v>0</v>
      </c>
      <c r="G27" s="33">
        <f t="shared" si="1"/>
        <v>0</v>
      </c>
      <c r="H27" s="33">
        <f t="shared" si="2"/>
        <v>12.08</v>
      </c>
    </row>
    <row r="28" spans="1:8" x14ac:dyDescent="0.25">
      <c r="A28" s="14" t="s">
        <v>221</v>
      </c>
      <c r="B28" s="14" t="s">
        <v>18</v>
      </c>
      <c r="C28" s="15">
        <v>0.85</v>
      </c>
      <c r="D28" s="14">
        <v>31</v>
      </c>
      <c r="E28" s="33">
        <f t="shared" si="0"/>
        <v>26.35</v>
      </c>
      <c r="F28" s="16">
        <v>0</v>
      </c>
      <c r="G28" s="33">
        <f t="shared" si="1"/>
        <v>0</v>
      </c>
      <c r="H28" s="33">
        <f t="shared" si="2"/>
        <v>26.35</v>
      </c>
    </row>
    <row r="29" spans="1:8" x14ac:dyDescent="0.25">
      <c r="A29" s="14" t="s">
        <v>215</v>
      </c>
      <c r="B29" s="14" t="s">
        <v>18</v>
      </c>
      <c r="C29" s="15">
        <v>5.67</v>
      </c>
      <c r="D29" s="14">
        <v>1</v>
      </c>
      <c r="E29" s="33">
        <f t="shared" si="0"/>
        <v>5.67</v>
      </c>
      <c r="F29" s="16">
        <v>0</v>
      </c>
      <c r="G29" s="33">
        <f t="shared" si="1"/>
        <v>0</v>
      </c>
      <c r="H29" s="33">
        <f t="shared" si="2"/>
        <v>5.67</v>
      </c>
    </row>
    <row r="30" spans="1:8" x14ac:dyDescent="0.25">
      <c r="A30" s="14" t="s">
        <v>185</v>
      </c>
      <c r="B30" s="14" t="s">
        <v>18</v>
      </c>
      <c r="C30" s="15">
        <v>21.99</v>
      </c>
      <c r="D30" s="14">
        <v>0.75</v>
      </c>
      <c r="E30" s="33">
        <f t="shared" si="0"/>
        <v>16.489999999999998</v>
      </c>
      <c r="F30" s="16">
        <v>0</v>
      </c>
      <c r="G30" s="33">
        <f t="shared" si="1"/>
        <v>0</v>
      </c>
      <c r="H30" s="33">
        <f t="shared" si="2"/>
        <v>16.489999999999998</v>
      </c>
    </row>
    <row r="31" spans="1:8" x14ac:dyDescent="0.25">
      <c r="A31" s="14" t="s">
        <v>183</v>
      </c>
      <c r="B31" s="14" t="s">
        <v>18</v>
      </c>
      <c r="C31" s="15">
        <v>43.56</v>
      </c>
      <c r="D31" s="14">
        <v>0.25</v>
      </c>
      <c r="E31" s="33">
        <f t="shared" si="0"/>
        <v>10.89</v>
      </c>
      <c r="F31" s="16">
        <v>0</v>
      </c>
      <c r="G31" s="33">
        <f t="shared" si="1"/>
        <v>0</v>
      </c>
      <c r="H31" s="33">
        <f t="shared" si="2"/>
        <v>10.89</v>
      </c>
    </row>
    <row r="32" spans="1:8" x14ac:dyDescent="0.25">
      <c r="A32" s="13" t="s">
        <v>27</v>
      </c>
      <c r="C32" s="33"/>
      <c r="E32" s="33"/>
    </row>
    <row r="33" spans="1:8" x14ac:dyDescent="0.25">
      <c r="A33" s="14" t="s">
        <v>187</v>
      </c>
      <c r="B33" s="14" t="s">
        <v>18</v>
      </c>
      <c r="C33" s="15">
        <v>2.4300000000000002</v>
      </c>
      <c r="D33" s="14">
        <v>3</v>
      </c>
      <c r="E33" s="33">
        <f>ROUND(C33*D33,2)</f>
        <v>7.29</v>
      </c>
      <c r="F33" s="16">
        <v>0</v>
      </c>
      <c r="G33" s="33">
        <f>ROUND(E33*F33,2)</f>
        <v>0</v>
      </c>
      <c r="H33" s="33">
        <f>ROUND(E33-G33,2)</f>
        <v>7.29</v>
      </c>
    </row>
    <row r="34" spans="1:8" x14ac:dyDescent="0.25">
      <c r="A34" s="13" t="s">
        <v>30</v>
      </c>
      <c r="C34" s="33"/>
      <c r="E34" s="33"/>
    </row>
    <row r="35" spans="1:8" x14ac:dyDescent="0.25">
      <c r="A35" s="14" t="s">
        <v>31</v>
      </c>
      <c r="B35" s="14" t="s">
        <v>32</v>
      </c>
      <c r="C35" s="15">
        <v>0.24</v>
      </c>
      <c r="D35" s="14">
        <v>33</v>
      </c>
      <c r="E35" s="33">
        <f>ROUND(C35*D35,2)</f>
        <v>7.92</v>
      </c>
      <c r="F35" s="16">
        <v>0</v>
      </c>
      <c r="G35" s="33">
        <f>ROUND(E35*F35,2)</f>
        <v>0</v>
      </c>
      <c r="H35" s="33">
        <f>ROUND(E35-G35,2)</f>
        <v>7.92</v>
      </c>
    </row>
    <row r="36" spans="1:8" x14ac:dyDescent="0.25">
      <c r="A36" s="13" t="s">
        <v>33</v>
      </c>
      <c r="C36" s="33"/>
      <c r="E36" s="33"/>
    </row>
    <row r="37" spans="1:8" x14ac:dyDescent="0.25">
      <c r="A37" s="14" t="s">
        <v>222</v>
      </c>
      <c r="B37" s="14" t="s">
        <v>29</v>
      </c>
      <c r="C37" s="15">
        <v>1.23</v>
      </c>
      <c r="D37" s="14">
        <v>77</v>
      </c>
      <c r="E37" s="33">
        <f>ROUND(C37*D37,2)</f>
        <v>94.71</v>
      </c>
      <c r="F37" s="16">
        <v>0</v>
      </c>
      <c r="G37" s="33">
        <f>ROUND(E37*F37,2)</f>
        <v>0</v>
      </c>
      <c r="H37" s="33">
        <f>ROUND(E37-G37,2)</f>
        <v>94.71</v>
      </c>
    </row>
    <row r="38" spans="1:8" x14ac:dyDescent="0.25">
      <c r="A38" s="14" t="s">
        <v>189</v>
      </c>
      <c r="B38" s="14" t="s">
        <v>190</v>
      </c>
      <c r="C38" s="15">
        <v>0.28999999999999998</v>
      </c>
      <c r="D38" s="14">
        <v>77</v>
      </c>
      <c r="E38" s="33">
        <f>ROUND(C38*D38,2)</f>
        <v>22.33</v>
      </c>
      <c r="F38" s="16">
        <v>0</v>
      </c>
      <c r="G38" s="33">
        <f>ROUND(E38*F38,2)</f>
        <v>0</v>
      </c>
      <c r="H38" s="33">
        <f>ROUND(E38-G38,2)</f>
        <v>22.33</v>
      </c>
    </row>
    <row r="39" spans="1:8" x14ac:dyDescent="0.25">
      <c r="A39" s="13" t="s">
        <v>117</v>
      </c>
      <c r="C39" s="33"/>
      <c r="E39" s="33"/>
    </row>
    <row r="40" spans="1:8" x14ac:dyDescent="0.25">
      <c r="A40" s="14" t="s">
        <v>193</v>
      </c>
      <c r="B40" s="14" t="s">
        <v>26</v>
      </c>
      <c r="C40" s="15">
        <v>2.4</v>
      </c>
      <c r="D40" s="14">
        <v>0.5</v>
      </c>
      <c r="E40" s="33">
        <f>ROUND(C40*D40,2)</f>
        <v>1.2</v>
      </c>
      <c r="F40" s="16">
        <v>0</v>
      </c>
      <c r="G40" s="33">
        <f>ROUND(E40*F40,2)</f>
        <v>0</v>
      </c>
      <c r="H40" s="33">
        <f>ROUND(E40-G40,2)</f>
        <v>1.2</v>
      </c>
    </row>
    <row r="41" spans="1:8" x14ac:dyDescent="0.25">
      <c r="A41" s="14" t="s">
        <v>192</v>
      </c>
      <c r="B41" s="14" t="s">
        <v>26</v>
      </c>
      <c r="C41" s="15">
        <v>1.75</v>
      </c>
      <c r="D41" s="14">
        <v>0.5</v>
      </c>
      <c r="E41" s="33">
        <f>ROUND(C41*D41,2)</f>
        <v>0.88</v>
      </c>
      <c r="F41" s="16">
        <v>0</v>
      </c>
      <c r="G41" s="33">
        <f>ROUND(E41*F41,2)</f>
        <v>0</v>
      </c>
      <c r="H41" s="33">
        <f>ROUND(E41-G41,2)</f>
        <v>0.88</v>
      </c>
    </row>
    <row r="42" spans="1:8" x14ac:dyDescent="0.25">
      <c r="A42" s="14" t="s">
        <v>195</v>
      </c>
      <c r="B42" s="14" t="s">
        <v>26</v>
      </c>
      <c r="C42" s="15">
        <v>2.86</v>
      </c>
      <c r="D42" s="14">
        <v>4</v>
      </c>
      <c r="E42" s="33">
        <f>ROUND(C42*D42,2)</f>
        <v>11.44</v>
      </c>
      <c r="F42" s="16">
        <v>0</v>
      </c>
      <c r="G42" s="33">
        <f>ROUND(E42*F42,2)</f>
        <v>0</v>
      </c>
      <c r="H42" s="33">
        <f>ROUND(E42-G42,2)</f>
        <v>11.44</v>
      </c>
    </row>
    <row r="43" spans="1:8" x14ac:dyDescent="0.25">
      <c r="A43" s="14" t="s">
        <v>194</v>
      </c>
      <c r="B43" s="14" t="s">
        <v>26</v>
      </c>
      <c r="C43" s="15">
        <v>5.16</v>
      </c>
      <c r="D43" s="14">
        <v>0.25</v>
      </c>
      <c r="E43" s="33">
        <f>ROUND(C43*D43,2)</f>
        <v>1.29</v>
      </c>
      <c r="F43" s="16">
        <v>0</v>
      </c>
      <c r="G43" s="33">
        <f>ROUND(E43*F43,2)</f>
        <v>0</v>
      </c>
      <c r="H43" s="33">
        <f>ROUND(E43-G43,2)</f>
        <v>1.29</v>
      </c>
    </row>
    <row r="44" spans="1:8" x14ac:dyDescent="0.25">
      <c r="A44" s="14" t="s">
        <v>118</v>
      </c>
      <c r="B44" s="14" t="s">
        <v>26</v>
      </c>
      <c r="C44" s="15">
        <v>3.3</v>
      </c>
      <c r="D44" s="14">
        <v>0.1</v>
      </c>
      <c r="E44" s="33">
        <f>ROUND(C44*D44,2)</f>
        <v>0.33</v>
      </c>
      <c r="F44" s="16">
        <v>0</v>
      </c>
      <c r="G44" s="33">
        <f>ROUND(E44*F44,2)</f>
        <v>0</v>
      </c>
      <c r="H44" s="33">
        <f>ROUND(E44-G44,2)</f>
        <v>0.33</v>
      </c>
    </row>
    <row r="45" spans="1:8" x14ac:dyDescent="0.25">
      <c r="A45" s="13" t="s">
        <v>61</v>
      </c>
      <c r="C45" s="33"/>
      <c r="E45" s="33"/>
    </row>
    <row r="46" spans="1:8" x14ac:dyDescent="0.25">
      <c r="A46" s="14" t="s">
        <v>196</v>
      </c>
      <c r="B46" s="14" t="s">
        <v>21</v>
      </c>
      <c r="C46" s="15">
        <v>7.5</v>
      </c>
      <c r="D46" s="14">
        <v>5</v>
      </c>
      <c r="E46" s="33">
        <f>ROUND(C46*D46,2)</f>
        <v>37.5</v>
      </c>
      <c r="F46" s="16">
        <v>0</v>
      </c>
      <c r="G46" s="33">
        <f>ROUND(E46*F46,2)</f>
        <v>0</v>
      </c>
      <c r="H46" s="33">
        <f>ROUND(E46-G46,2)</f>
        <v>37.5</v>
      </c>
    </row>
    <row r="47" spans="1:8" x14ac:dyDescent="0.25">
      <c r="A47" s="13" t="s">
        <v>136</v>
      </c>
      <c r="C47" s="33"/>
      <c r="E47" s="33"/>
    </row>
    <row r="48" spans="1:8" x14ac:dyDescent="0.25">
      <c r="A48" s="14" t="s">
        <v>197</v>
      </c>
      <c r="B48" s="14" t="s">
        <v>129</v>
      </c>
      <c r="C48" s="15">
        <v>0.35</v>
      </c>
      <c r="D48" s="14">
        <f>D7</f>
        <v>156</v>
      </c>
      <c r="E48" s="33">
        <f>ROUND(C48*D48,2)</f>
        <v>54.6</v>
      </c>
      <c r="F48" s="16">
        <v>0</v>
      </c>
      <c r="G48" s="33">
        <f>ROUND(E48*F48,2)</f>
        <v>0</v>
      </c>
      <c r="H48" s="33">
        <f>ROUND(E48-G48,2)</f>
        <v>54.6</v>
      </c>
    </row>
    <row r="49" spans="1:8" x14ac:dyDescent="0.25">
      <c r="A49" s="13" t="s">
        <v>198</v>
      </c>
      <c r="C49" s="33"/>
      <c r="E49" s="33"/>
    </row>
    <row r="50" spans="1:8" x14ac:dyDescent="0.25">
      <c r="A50" s="14" t="s">
        <v>199</v>
      </c>
      <c r="B50" s="14" t="s">
        <v>129</v>
      </c>
      <c r="C50" s="15">
        <v>0.4</v>
      </c>
      <c r="D50" s="14">
        <f>D7</f>
        <v>156</v>
      </c>
      <c r="E50" s="33">
        <f>ROUND(C50*D50,2)</f>
        <v>62.4</v>
      </c>
      <c r="F50" s="16">
        <v>0</v>
      </c>
      <c r="G50" s="33">
        <f>ROUND(E50*F50,2)</f>
        <v>0</v>
      </c>
      <c r="H50" s="33">
        <f>ROUND(E50-G50,2)</f>
        <v>62.4</v>
      </c>
    </row>
    <row r="51" spans="1:8" x14ac:dyDescent="0.25">
      <c r="A51" s="13" t="s">
        <v>99</v>
      </c>
      <c r="C51" s="33"/>
      <c r="E51" s="33"/>
    </row>
    <row r="52" spans="1:8" x14ac:dyDescent="0.25">
      <c r="A52" s="14" t="s">
        <v>200</v>
      </c>
      <c r="B52" s="14" t="s">
        <v>48</v>
      </c>
      <c r="C52" s="15">
        <v>4.5</v>
      </c>
      <c r="D52" s="14">
        <v>0.5</v>
      </c>
      <c r="E52" s="33">
        <f>ROUND(C52*D52,2)</f>
        <v>2.25</v>
      </c>
      <c r="F52" s="16">
        <v>0</v>
      </c>
      <c r="G52" s="33">
        <f>ROUND(E52*F52,2)</f>
        <v>0</v>
      </c>
      <c r="H52" s="33">
        <f>ROUND(E52-G52,2)</f>
        <v>2.25</v>
      </c>
    </row>
    <row r="53" spans="1:8" x14ac:dyDescent="0.25">
      <c r="A53" s="13" t="s">
        <v>119</v>
      </c>
      <c r="C53" s="33"/>
      <c r="E53" s="33"/>
    </row>
    <row r="54" spans="1:8" x14ac:dyDescent="0.25">
      <c r="A54" s="14" t="s">
        <v>201</v>
      </c>
      <c r="B54" s="14" t="s">
        <v>48</v>
      </c>
      <c r="C54" s="15">
        <v>8</v>
      </c>
      <c r="D54" s="14">
        <v>1</v>
      </c>
      <c r="E54" s="33">
        <f>ROUND(C54*D54,2)</f>
        <v>8</v>
      </c>
      <c r="F54" s="16">
        <v>0</v>
      </c>
      <c r="G54" s="33">
        <f>ROUND(E54*F54,2)</f>
        <v>0</v>
      </c>
      <c r="H54" s="33">
        <f>ROUND(E54-G54,2)</f>
        <v>8</v>
      </c>
    </row>
    <row r="55" spans="1:8" x14ac:dyDescent="0.25">
      <c r="A55" s="13" t="s">
        <v>121</v>
      </c>
      <c r="C55" s="33"/>
      <c r="E55" s="33"/>
    </row>
    <row r="56" spans="1:8" x14ac:dyDescent="0.25">
      <c r="A56" s="14" t="s">
        <v>122</v>
      </c>
      <c r="B56" s="14" t="s">
        <v>48</v>
      </c>
      <c r="C56" s="15">
        <v>10</v>
      </c>
      <c r="D56" s="14">
        <v>0.33300000000000002</v>
      </c>
      <c r="E56" s="33">
        <f>ROUND(C56*D56,2)</f>
        <v>3.33</v>
      </c>
      <c r="F56" s="16">
        <v>0</v>
      </c>
      <c r="G56" s="33">
        <f>ROUND(E56*F56,2)</f>
        <v>0</v>
      </c>
      <c r="H56" s="33">
        <f>ROUND(E56-G56,2)</f>
        <v>3.33</v>
      </c>
    </row>
    <row r="57" spans="1:8" x14ac:dyDescent="0.25">
      <c r="A57" s="13" t="s">
        <v>37</v>
      </c>
      <c r="C57" s="33"/>
      <c r="E57" s="33"/>
    </row>
    <row r="58" spans="1:8" x14ac:dyDescent="0.25">
      <c r="A58" s="14" t="s">
        <v>38</v>
      </c>
      <c r="B58" s="14" t="s">
        <v>39</v>
      </c>
      <c r="C58" s="15">
        <v>14.68</v>
      </c>
      <c r="D58" s="14">
        <v>0.52810000000000001</v>
      </c>
      <c r="E58" s="33">
        <f>ROUND(C58*D58,2)</f>
        <v>7.75</v>
      </c>
      <c r="F58" s="16">
        <v>0</v>
      </c>
      <c r="G58" s="33">
        <f>ROUND(E58*F58,2)</f>
        <v>0</v>
      </c>
      <c r="H58" s="33">
        <f>ROUND(E58-G58,2)</f>
        <v>7.75</v>
      </c>
    </row>
    <row r="59" spans="1:8" x14ac:dyDescent="0.25">
      <c r="A59" s="14" t="s">
        <v>139</v>
      </c>
      <c r="B59" s="14" t="s">
        <v>39</v>
      </c>
      <c r="C59" s="15">
        <v>14.68</v>
      </c>
      <c r="D59" s="14">
        <v>0.17599999999999999</v>
      </c>
      <c r="E59" s="33">
        <f>ROUND(C59*D59,2)</f>
        <v>2.58</v>
      </c>
      <c r="F59" s="16">
        <v>0</v>
      </c>
      <c r="G59" s="33">
        <f>ROUND(E59*F59,2)</f>
        <v>0</v>
      </c>
      <c r="H59" s="33">
        <f>ROUND(E59-G59,2)</f>
        <v>2.58</v>
      </c>
    </row>
    <row r="60" spans="1:8" x14ac:dyDescent="0.25">
      <c r="A60" s="13" t="s">
        <v>40</v>
      </c>
      <c r="C60" s="33"/>
      <c r="E60" s="33"/>
    </row>
    <row r="61" spans="1:8" x14ac:dyDescent="0.25">
      <c r="A61" s="14" t="s">
        <v>41</v>
      </c>
      <c r="B61" s="14" t="s">
        <v>39</v>
      </c>
      <c r="C61" s="15">
        <v>9.06</v>
      </c>
      <c r="D61" s="14">
        <v>1.125</v>
      </c>
      <c r="E61" s="33">
        <f>ROUND(C61*D61,2)</f>
        <v>10.19</v>
      </c>
      <c r="F61" s="16">
        <v>0</v>
      </c>
      <c r="G61" s="33">
        <f>ROUND(E61*F61,2)</f>
        <v>0</v>
      </c>
      <c r="H61" s="33">
        <f>ROUND(E61-G61,2)</f>
        <v>10.19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3.7499999999999999E-2</v>
      </c>
      <c r="E62" s="33">
        <f>ROUND(C62*D62,2)</f>
        <v>0.34</v>
      </c>
      <c r="F62" s="16">
        <v>0</v>
      </c>
      <c r="G62" s="33">
        <f>ROUND(E62*F62,2)</f>
        <v>0</v>
      </c>
      <c r="H62" s="33">
        <f>ROUND(E62-G62,2)</f>
        <v>0.34</v>
      </c>
    </row>
    <row r="63" spans="1:8" x14ac:dyDescent="0.25">
      <c r="A63" s="13" t="s">
        <v>43</v>
      </c>
      <c r="C63" s="33"/>
      <c r="E63" s="33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0.25</v>
      </c>
      <c r="E64" s="33">
        <f>ROUND(C64*D64,2)</f>
        <v>2.27</v>
      </c>
      <c r="F64" s="16">
        <v>0</v>
      </c>
      <c r="G64" s="33">
        <f>ROUND(E64*F64,2)</f>
        <v>0</v>
      </c>
      <c r="H64" s="33">
        <f>ROUND(E64-G64,2)</f>
        <v>2.27</v>
      </c>
    </row>
    <row r="65" spans="1:8" x14ac:dyDescent="0.25">
      <c r="A65" s="14" t="s">
        <v>42</v>
      </c>
      <c r="B65" s="14" t="s">
        <v>39</v>
      </c>
      <c r="C65" s="15">
        <v>9.06</v>
      </c>
      <c r="D65" s="14">
        <v>7.8600000000000003E-2</v>
      </c>
      <c r="E65" s="33">
        <f>ROUND(C65*D65,2)</f>
        <v>0.71</v>
      </c>
      <c r="F65" s="16">
        <v>0</v>
      </c>
      <c r="G65" s="33">
        <f>ROUND(E65*F65,2)</f>
        <v>0</v>
      </c>
      <c r="H65" s="33">
        <f>ROUND(E65-G65,2)</f>
        <v>0.71</v>
      </c>
    </row>
    <row r="66" spans="1:8" x14ac:dyDescent="0.25">
      <c r="A66" s="13" t="s">
        <v>100</v>
      </c>
      <c r="C66" s="33"/>
      <c r="E66" s="33"/>
    </row>
    <row r="67" spans="1:8" x14ac:dyDescent="0.25">
      <c r="A67" s="14" t="s">
        <v>41</v>
      </c>
      <c r="B67" s="14" t="s">
        <v>39</v>
      </c>
      <c r="C67" s="15">
        <v>9.06</v>
      </c>
      <c r="D67" s="14">
        <v>0.7</v>
      </c>
      <c r="E67" s="33">
        <f>ROUND(C67*D67,2)</f>
        <v>6.34</v>
      </c>
      <c r="F67" s="16">
        <v>0</v>
      </c>
      <c r="G67" s="33">
        <f>ROUND(E67*F67,2)</f>
        <v>0</v>
      </c>
      <c r="H67" s="33">
        <f>ROUND(E67-G67,2)</f>
        <v>6.34</v>
      </c>
    </row>
    <row r="68" spans="1:8" x14ac:dyDescent="0.25">
      <c r="A68" s="14" t="s">
        <v>44</v>
      </c>
      <c r="B68" s="14" t="s">
        <v>39</v>
      </c>
      <c r="C68" s="15">
        <v>14.7</v>
      </c>
      <c r="D68" s="14">
        <v>0.53900000000000003</v>
      </c>
      <c r="E68" s="33">
        <f>ROUND(C68*D68,2)</f>
        <v>7.92</v>
      </c>
      <c r="F68" s="16">
        <v>0</v>
      </c>
      <c r="G68" s="33">
        <f>ROUND(E68*F68,2)</f>
        <v>0</v>
      </c>
      <c r="H68" s="33">
        <f>ROUND(E68-G68,2)</f>
        <v>7.92</v>
      </c>
    </row>
    <row r="69" spans="1:8" x14ac:dyDescent="0.25">
      <c r="A69" s="13" t="s">
        <v>45</v>
      </c>
      <c r="C69" s="33"/>
      <c r="E69" s="33"/>
    </row>
    <row r="70" spans="1:8" x14ac:dyDescent="0.25">
      <c r="A70" s="14" t="s">
        <v>38</v>
      </c>
      <c r="B70" s="14" t="s">
        <v>19</v>
      </c>
      <c r="C70" s="15">
        <v>1.53</v>
      </c>
      <c r="D70" s="14">
        <v>5.8181000000000003</v>
      </c>
      <c r="E70" s="33">
        <f>ROUND(C70*D70,2)</f>
        <v>8.9</v>
      </c>
      <c r="F70" s="16">
        <v>0</v>
      </c>
      <c r="G70" s="33">
        <f>ROUND(E70*F70,2)</f>
        <v>0</v>
      </c>
      <c r="H70" s="33">
        <f>ROUND(E70-G70,2)</f>
        <v>8.9</v>
      </c>
    </row>
    <row r="71" spans="1:8" x14ac:dyDescent="0.25">
      <c r="A71" s="14" t="s">
        <v>139</v>
      </c>
      <c r="B71" s="14" t="s">
        <v>19</v>
      </c>
      <c r="C71" s="15">
        <v>1.53</v>
      </c>
      <c r="D71" s="14">
        <v>2.9445000000000001</v>
      </c>
      <c r="E71" s="33">
        <f>ROUND(C71*D71,2)</f>
        <v>4.51</v>
      </c>
      <c r="F71" s="16">
        <v>0</v>
      </c>
      <c r="G71" s="33">
        <f>ROUND(E71*F71,2)</f>
        <v>0</v>
      </c>
      <c r="H71" s="33">
        <f>ROUND(E71-G71,2)</f>
        <v>4.51</v>
      </c>
    </row>
    <row r="72" spans="1:8" x14ac:dyDescent="0.25">
      <c r="A72" s="14" t="s">
        <v>202</v>
      </c>
      <c r="B72" s="14" t="s">
        <v>19</v>
      </c>
      <c r="C72" s="15">
        <v>1.53</v>
      </c>
      <c r="D72" s="14">
        <v>18.736499999999999</v>
      </c>
      <c r="E72" s="33">
        <f>ROUND(C72*D72,2)</f>
        <v>28.67</v>
      </c>
      <c r="F72" s="16">
        <v>0</v>
      </c>
      <c r="G72" s="33">
        <f>ROUND(E72*F72,2)</f>
        <v>0</v>
      </c>
      <c r="H72" s="33">
        <f>ROUND(E72-G72,2)</f>
        <v>28.67</v>
      </c>
    </row>
    <row r="73" spans="1:8" x14ac:dyDescent="0.25">
      <c r="A73" s="13" t="s">
        <v>47</v>
      </c>
      <c r="C73" s="33"/>
      <c r="E73" s="33"/>
    </row>
    <row r="74" spans="1:8" x14ac:dyDescent="0.25">
      <c r="A74" s="14" t="s">
        <v>42</v>
      </c>
      <c r="B74" s="14" t="s">
        <v>48</v>
      </c>
      <c r="C74" s="15">
        <v>8.58</v>
      </c>
      <c r="D74" s="14">
        <v>1</v>
      </c>
      <c r="E74" s="33">
        <f>ROUND(C74*D74,2)</f>
        <v>8.58</v>
      </c>
      <c r="F74" s="16">
        <v>0</v>
      </c>
      <c r="G74" s="33">
        <f>ROUND(E74*F74,2)</f>
        <v>0</v>
      </c>
      <c r="H74" s="33">
        <f t="shared" ref="H74:H80" si="3">ROUND(E74-G74,2)</f>
        <v>8.58</v>
      </c>
    </row>
    <row r="75" spans="1:8" x14ac:dyDescent="0.25">
      <c r="A75" s="14" t="s">
        <v>38</v>
      </c>
      <c r="B75" s="14" t="s">
        <v>48</v>
      </c>
      <c r="C75" s="15">
        <v>3.59</v>
      </c>
      <c r="D75" s="14">
        <v>1</v>
      </c>
      <c r="E75" s="33">
        <f>ROUND(C75*D75,2)</f>
        <v>3.59</v>
      </c>
      <c r="F75" s="16">
        <v>0</v>
      </c>
      <c r="G75" s="33">
        <f>ROUND(E75*F75,2)</f>
        <v>0</v>
      </c>
      <c r="H75" s="33">
        <f t="shared" si="3"/>
        <v>3.59</v>
      </c>
    </row>
    <row r="76" spans="1:8" x14ac:dyDescent="0.25">
      <c r="A76" s="14" t="s">
        <v>139</v>
      </c>
      <c r="B76" s="14" t="s">
        <v>48</v>
      </c>
      <c r="C76" s="15">
        <v>7.24</v>
      </c>
      <c r="D76" s="14">
        <v>1</v>
      </c>
      <c r="E76" s="33">
        <f>ROUND(C76*D76,2)</f>
        <v>7.24</v>
      </c>
      <c r="F76" s="16">
        <v>0</v>
      </c>
      <c r="G76" s="33">
        <f>ROUND(E76*F76,2)</f>
        <v>0</v>
      </c>
      <c r="H76" s="33">
        <f t="shared" si="3"/>
        <v>7.24</v>
      </c>
    </row>
    <row r="77" spans="1:8" x14ac:dyDescent="0.25">
      <c r="A77" s="14" t="s">
        <v>202</v>
      </c>
      <c r="B77" s="14" t="s">
        <v>48</v>
      </c>
      <c r="C77" s="15">
        <v>13.96</v>
      </c>
      <c r="D77" s="14">
        <v>1</v>
      </c>
      <c r="E77" s="33">
        <f>ROUND(C77*D77,2)</f>
        <v>13.96</v>
      </c>
      <c r="F77" s="16">
        <v>0</v>
      </c>
      <c r="G77" s="33">
        <f>ROUND(E77*F77,2)</f>
        <v>0</v>
      </c>
      <c r="H77" s="33">
        <f t="shared" si="3"/>
        <v>13.96</v>
      </c>
    </row>
    <row r="78" spans="1:8" x14ac:dyDescent="0.25">
      <c r="A78" s="9" t="s">
        <v>49</v>
      </c>
      <c r="B78" s="9" t="s">
        <v>48</v>
      </c>
      <c r="C78" s="10">
        <v>11.23</v>
      </c>
      <c r="D78" s="9">
        <v>1</v>
      </c>
      <c r="E78" s="29">
        <f>ROUND(C78*D78,2)</f>
        <v>11.23</v>
      </c>
      <c r="F78" s="11">
        <v>0</v>
      </c>
      <c r="G78" s="29">
        <f>ROUND(E78*F78,2)</f>
        <v>0</v>
      </c>
      <c r="H78" s="29">
        <f t="shared" si="3"/>
        <v>11.23</v>
      </c>
    </row>
    <row r="79" spans="1:8" x14ac:dyDescent="0.25">
      <c r="A79" s="7" t="s">
        <v>50</v>
      </c>
      <c r="C79" s="33"/>
      <c r="E79" s="33">
        <f>SUM(E12:E78)</f>
        <v>749.98000000000025</v>
      </c>
      <c r="G79" s="12">
        <f>SUM(G12:G78)</f>
        <v>0</v>
      </c>
      <c r="H79" s="12">
        <f t="shared" si="3"/>
        <v>749.98</v>
      </c>
    </row>
    <row r="80" spans="1:8" x14ac:dyDescent="0.25">
      <c r="A80" s="7" t="s">
        <v>51</v>
      </c>
      <c r="C80" s="33"/>
      <c r="E80" s="33">
        <f>+E8-E79</f>
        <v>45.619999999999777</v>
      </c>
      <c r="G80" s="12">
        <f>+G8-G79</f>
        <v>0</v>
      </c>
      <c r="H80" s="12">
        <f t="shared" si="3"/>
        <v>45.62</v>
      </c>
    </row>
    <row r="81" spans="1:8" x14ac:dyDescent="0.25">
      <c r="A81" t="s">
        <v>12</v>
      </c>
      <c r="C81" s="33"/>
      <c r="E81" s="33"/>
    </row>
    <row r="82" spans="1:8" x14ac:dyDescent="0.25">
      <c r="A82" s="7" t="s">
        <v>52</v>
      </c>
      <c r="C82" s="33"/>
      <c r="E82" s="33"/>
    </row>
    <row r="83" spans="1:8" x14ac:dyDescent="0.25">
      <c r="A83" s="14" t="s">
        <v>42</v>
      </c>
      <c r="B83" s="14" t="s">
        <v>48</v>
      </c>
      <c r="C83" s="15">
        <v>18.29</v>
      </c>
      <c r="D83" s="14">
        <v>1</v>
      </c>
      <c r="E83" s="33">
        <f>ROUND(C83*D83,2)</f>
        <v>18.29</v>
      </c>
      <c r="F83" s="16">
        <v>0</v>
      </c>
      <c r="G83" s="33">
        <f>ROUND(E83*F83,2)</f>
        <v>0</v>
      </c>
      <c r="H83" s="33">
        <f t="shared" ref="H83:H89" si="4">ROUND(E83-G83,2)</f>
        <v>18.29</v>
      </c>
    </row>
    <row r="84" spans="1:8" x14ac:dyDescent="0.25">
      <c r="A84" s="14" t="s">
        <v>38</v>
      </c>
      <c r="B84" s="14" t="s">
        <v>48</v>
      </c>
      <c r="C84" s="15">
        <v>21.98</v>
      </c>
      <c r="D84" s="14">
        <v>1</v>
      </c>
      <c r="E84" s="33">
        <f>ROUND(C84*D84,2)</f>
        <v>21.98</v>
      </c>
      <c r="F84" s="16">
        <v>0</v>
      </c>
      <c r="G84" s="33">
        <f>ROUND(E84*F84,2)</f>
        <v>0</v>
      </c>
      <c r="H84" s="33">
        <f t="shared" si="4"/>
        <v>21.98</v>
      </c>
    </row>
    <row r="85" spans="1:8" x14ac:dyDescent="0.25">
      <c r="A85" s="14" t="s">
        <v>139</v>
      </c>
      <c r="B85" s="14" t="s">
        <v>48</v>
      </c>
      <c r="C85" s="15">
        <v>27.72</v>
      </c>
      <c r="D85" s="14">
        <v>1</v>
      </c>
      <c r="E85" s="33">
        <f>ROUND(C85*D85,2)</f>
        <v>27.72</v>
      </c>
      <c r="F85" s="16">
        <v>0</v>
      </c>
      <c r="G85" s="33">
        <f>ROUND(E85*F85,2)</f>
        <v>0</v>
      </c>
      <c r="H85" s="33">
        <f t="shared" si="4"/>
        <v>27.72</v>
      </c>
    </row>
    <row r="86" spans="1:8" x14ac:dyDescent="0.25">
      <c r="A86" s="9" t="s">
        <v>202</v>
      </c>
      <c r="B86" s="9" t="s">
        <v>48</v>
      </c>
      <c r="C86" s="10">
        <v>64.48</v>
      </c>
      <c r="D86" s="9">
        <v>1</v>
      </c>
      <c r="E86" s="29">
        <f>ROUND(C86*D86,2)</f>
        <v>64.48</v>
      </c>
      <c r="F86" s="11">
        <v>0</v>
      </c>
      <c r="G86" s="29">
        <f>ROUND(E86*F86,2)</f>
        <v>0</v>
      </c>
      <c r="H86" s="29">
        <f t="shared" si="4"/>
        <v>64.48</v>
      </c>
    </row>
    <row r="87" spans="1:8" x14ac:dyDescent="0.25">
      <c r="A87" s="7" t="s">
        <v>53</v>
      </c>
      <c r="C87" s="33"/>
      <c r="E87" s="33">
        <f>SUM(E83:E86)</f>
        <v>132.47</v>
      </c>
      <c r="G87" s="12">
        <f>SUM(G83:G86)</f>
        <v>0</v>
      </c>
      <c r="H87" s="12">
        <f t="shared" si="4"/>
        <v>132.47</v>
      </c>
    </row>
    <row r="88" spans="1:8" x14ac:dyDescent="0.25">
      <c r="A88" s="7" t="s">
        <v>54</v>
      </c>
      <c r="C88" s="33"/>
      <c r="E88" s="33">
        <f>+E79+E87</f>
        <v>882.45000000000027</v>
      </c>
      <c r="G88" s="12">
        <f>+G79+G87</f>
        <v>0</v>
      </c>
      <c r="H88" s="12">
        <f t="shared" si="4"/>
        <v>882.45</v>
      </c>
    </row>
    <row r="89" spans="1:8" x14ac:dyDescent="0.25">
      <c r="A89" s="7" t="s">
        <v>55</v>
      </c>
      <c r="C89" s="33"/>
      <c r="E89" s="33">
        <f>+E8-E88</f>
        <v>-86.85000000000025</v>
      </c>
      <c r="G89" s="12">
        <f>+G8-G88</f>
        <v>0</v>
      </c>
      <c r="H89" s="12">
        <f t="shared" si="4"/>
        <v>-86.85</v>
      </c>
    </row>
    <row r="90" spans="1:8" x14ac:dyDescent="0.25">
      <c r="A90" t="s">
        <v>123</v>
      </c>
      <c r="C90" s="33"/>
      <c r="E90" s="33"/>
    </row>
    <row r="91" spans="1:8" x14ac:dyDescent="0.25">
      <c r="A91" t="s">
        <v>372</v>
      </c>
      <c r="C91" s="33"/>
      <c r="E91" s="33"/>
    </row>
    <row r="92" spans="1:8" x14ac:dyDescent="0.25">
      <c r="C92" s="33"/>
      <c r="E92" s="33"/>
    </row>
    <row r="93" spans="1:8" x14ac:dyDescent="0.25">
      <c r="A93" s="7" t="s">
        <v>124</v>
      </c>
      <c r="C93" s="33"/>
      <c r="E93" s="33"/>
    </row>
    <row r="94" spans="1:8" x14ac:dyDescent="0.25">
      <c r="A94" s="7" t="s">
        <v>125</v>
      </c>
      <c r="C94" s="33"/>
      <c r="E94" s="33"/>
    </row>
    <row r="99" spans="1:5" x14ac:dyDescent="0.25">
      <c r="A99" s="7" t="s">
        <v>50</v>
      </c>
      <c r="E99" s="37">
        <f>VLOOKUP(A99,$A$1:$H$98,5,FALSE)</f>
        <v>749.98000000000025</v>
      </c>
    </row>
    <row r="100" spans="1:5" x14ac:dyDescent="0.25">
      <c r="A100" s="7" t="s">
        <v>333</v>
      </c>
      <c r="E100" s="37">
        <f>VLOOKUP(A100,$A$1:$H$98,5,FALSE)</f>
        <v>132.47</v>
      </c>
    </row>
    <row r="101" spans="1:5" x14ac:dyDescent="0.25">
      <c r="A101" s="7" t="s">
        <v>334</v>
      </c>
      <c r="E101" s="37">
        <f t="shared" ref="E101:E102" si="5">VLOOKUP(A101,$A$1:$H$98,5,FALSE)</f>
        <v>882.45000000000027</v>
      </c>
    </row>
    <row r="102" spans="1:5" x14ac:dyDescent="0.25">
      <c r="A102" s="7" t="s">
        <v>55</v>
      </c>
      <c r="E102" s="37">
        <f t="shared" si="5"/>
        <v>-86.85000000000025</v>
      </c>
    </row>
    <row r="104" spans="1:5" x14ac:dyDescent="0.25">
      <c r="A104" s="45" t="s">
        <v>295</v>
      </c>
      <c r="D104" s="42" t="s">
        <v>296</v>
      </c>
    </row>
    <row r="105" spans="1:5" x14ac:dyDescent="0.25">
      <c r="B105" s="37">
        <f>E102</f>
        <v>-86.85000000000025</v>
      </c>
      <c r="E105" s="37">
        <f>E102</f>
        <v>-86.85000000000025</v>
      </c>
    </row>
    <row r="106" spans="1:5" x14ac:dyDescent="0.25">
      <c r="A106">
        <f>A107-Calculator!$B$15</f>
        <v>985</v>
      </c>
      <c r="B106">
        <f t="dataTable" ref="B106:B112" dt2D="0" dtr="0" r1="D7"/>
        <v>3519.3</v>
      </c>
      <c r="D106">
        <f>D107-Calculator!$B$27</f>
        <v>45</v>
      </c>
      <c r="E106">
        <f t="dataTable" ref="E106:E112" dt2D="0" dtr="0" r1="D7" ca="1"/>
        <v>-569.70000000000027</v>
      </c>
    </row>
    <row r="107" spans="1:5" x14ac:dyDescent="0.25">
      <c r="A107">
        <f>A108-Calculator!$B$15</f>
        <v>990</v>
      </c>
      <c r="B107">
        <v>3541.05</v>
      </c>
      <c r="D107">
        <f>D108-Calculator!$B$27</f>
        <v>50</v>
      </c>
      <c r="E107">
        <v>-547.95000000000027</v>
      </c>
    </row>
    <row r="108" spans="1:5" x14ac:dyDescent="0.25">
      <c r="A108">
        <f>A109-Calculator!$B$15</f>
        <v>995</v>
      </c>
      <c r="B108">
        <v>3562.8</v>
      </c>
      <c r="D108">
        <f>D109-Calculator!$B$27</f>
        <v>55</v>
      </c>
      <c r="E108">
        <v>-526.20000000000027</v>
      </c>
    </row>
    <row r="109" spans="1:5" x14ac:dyDescent="0.25">
      <c r="A109">
        <f>Calculator!B10</f>
        <v>1000</v>
      </c>
      <c r="B109">
        <v>3584.55</v>
      </c>
      <c r="D109">
        <f>Calculator!B22</f>
        <v>60</v>
      </c>
      <c r="E109">
        <v>-504.45000000000027</v>
      </c>
    </row>
    <row r="110" spans="1:5" x14ac:dyDescent="0.25">
      <c r="A110">
        <f>A109+Calculator!$B$15</f>
        <v>1005</v>
      </c>
      <c r="B110">
        <v>3606.3</v>
      </c>
      <c r="D110">
        <f>D109+Calculator!$B$27</f>
        <v>65</v>
      </c>
      <c r="E110">
        <v>-482.70000000000027</v>
      </c>
    </row>
    <row r="111" spans="1:5" x14ac:dyDescent="0.25">
      <c r="A111">
        <f>A110+Calculator!$B$15</f>
        <v>1010</v>
      </c>
      <c r="B111">
        <v>3628.05</v>
      </c>
      <c r="D111">
        <f>D110+Calculator!$B$27</f>
        <v>70</v>
      </c>
      <c r="E111">
        <v>-460.95000000000027</v>
      </c>
    </row>
    <row r="112" spans="1:5" x14ac:dyDescent="0.25">
      <c r="A112">
        <f>A111+Calculator!$B$15</f>
        <v>1015</v>
      </c>
      <c r="B112">
        <v>3649.8</v>
      </c>
      <c r="D112">
        <f>D111+Calculator!$B$27</f>
        <v>75</v>
      </c>
      <c r="E112">
        <v>-439.20000000000027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34FA-5864-4943-831D-94CA2E6D088C}">
  <dimension ref="A1:H112"/>
  <sheetViews>
    <sheetView topLeftCell="A97" workbookViewId="0">
      <selection activeCell="D10" sqref="D1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247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225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388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98</v>
      </c>
      <c r="B7" s="9" t="s">
        <v>129</v>
      </c>
      <c r="C7" s="52">
        <f>IF(Calculator!B7="Rice",Calculator!B13,IF(Calculator!B19="Rice",Calculator!B25,5.1))</f>
        <v>5.0999999999999996</v>
      </c>
      <c r="D7" s="9">
        <v>156</v>
      </c>
      <c r="E7" s="29">
        <f>ROUND(C7*D7,2)</f>
        <v>795.6</v>
      </c>
      <c r="F7" s="11">
        <v>0</v>
      </c>
      <c r="G7" s="29">
        <f>ROUND(E7*F7,2)</f>
        <v>0</v>
      </c>
      <c r="H7" s="29">
        <f>ROUND(E7-G7,2)</f>
        <v>795.6</v>
      </c>
    </row>
    <row r="8" spans="1:8" x14ac:dyDescent="0.25">
      <c r="A8" s="7" t="s">
        <v>11</v>
      </c>
      <c r="C8" s="33"/>
      <c r="E8" s="33">
        <f>SUM(E7:E7)</f>
        <v>795.6</v>
      </c>
      <c r="G8" s="12">
        <f>SUM(G7:G7)</f>
        <v>0</v>
      </c>
      <c r="H8" s="12">
        <f>ROUND(E8-G8,2)</f>
        <v>795.6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4.5</v>
      </c>
      <c r="E12" s="33">
        <f>ROUND(C12*D12,2)</f>
        <v>31.5</v>
      </c>
      <c r="F12" s="16">
        <v>0</v>
      </c>
      <c r="G12" s="33">
        <f>ROUND(E12*F12,2)</f>
        <v>0</v>
      </c>
      <c r="H12" s="33">
        <f>ROUND(E12-G12,2)</f>
        <v>31.5</v>
      </c>
    </row>
    <row r="13" spans="1:8" x14ac:dyDescent="0.25">
      <c r="A13" s="14" t="s">
        <v>212</v>
      </c>
      <c r="B13" s="14" t="s">
        <v>16</v>
      </c>
      <c r="C13" s="15">
        <v>9</v>
      </c>
      <c r="D13" s="14">
        <v>1</v>
      </c>
      <c r="E13" s="33">
        <f>ROUND(C13*D13,2)</f>
        <v>9</v>
      </c>
      <c r="F13" s="16">
        <v>0</v>
      </c>
      <c r="G13" s="33">
        <f>ROUND(E13*F13,2)</f>
        <v>0</v>
      </c>
      <c r="H13" s="33">
        <f>ROUND(E13-G13,2)</f>
        <v>9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1.5</v>
      </c>
      <c r="E14" s="33">
        <f>ROUND(C14*D14,2)</f>
        <v>8.25</v>
      </c>
      <c r="F14" s="16">
        <v>0</v>
      </c>
      <c r="G14" s="33">
        <f>ROUND(E14*F14,2)</f>
        <v>0</v>
      </c>
      <c r="H14" s="33">
        <f>ROUND(E14-G14,2)</f>
        <v>8.25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178</v>
      </c>
      <c r="B16" s="14" t="s">
        <v>21</v>
      </c>
      <c r="C16" s="15">
        <v>18.66</v>
      </c>
      <c r="D16" s="14">
        <v>0.5</v>
      </c>
      <c r="E16" s="33">
        <f>ROUND(C16*D16,2)</f>
        <v>9.33</v>
      </c>
      <c r="F16" s="16">
        <v>0</v>
      </c>
      <c r="G16" s="33">
        <f>ROUND(E16*F16,2)</f>
        <v>0</v>
      </c>
      <c r="H16" s="33">
        <f>ROUND(E16-G16,2)</f>
        <v>9.33</v>
      </c>
    </row>
    <row r="17" spans="1:8" x14ac:dyDescent="0.25">
      <c r="A17" s="14" t="s">
        <v>165</v>
      </c>
      <c r="B17" s="14" t="s">
        <v>21</v>
      </c>
      <c r="C17" s="15">
        <v>20.99</v>
      </c>
      <c r="D17" s="14">
        <v>0.5</v>
      </c>
      <c r="E17" s="33">
        <f>ROUND(C17*D17,2)</f>
        <v>10.5</v>
      </c>
      <c r="F17" s="16">
        <v>0</v>
      </c>
      <c r="G17" s="33">
        <f>ROUND(E17*F17,2)</f>
        <v>0</v>
      </c>
      <c r="H17" s="33">
        <f>ROUND(E17-G17,2)</f>
        <v>10.5</v>
      </c>
    </row>
    <row r="18" spans="1:8" x14ac:dyDescent="0.25">
      <c r="A18" s="14" t="s">
        <v>179</v>
      </c>
      <c r="B18" s="14" t="s">
        <v>21</v>
      </c>
      <c r="C18" s="15">
        <v>19.739999999999998</v>
      </c>
      <c r="D18" s="14">
        <v>4</v>
      </c>
      <c r="E18" s="33">
        <f>ROUND(C18*D18,2)</f>
        <v>78.959999999999994</v>
      </c>
      <c r="F18" s="16">
        <v>0</v>
      </c>
      <c r="G18" s="33">
        <f>ROUND(E18*F18,2)</f>
        <v>0</v>
      </c>
      <c r="H18" s="33">
        <f>ROUND(E18-G18,2)</f>
        <v>78.959999999999994</v>
      </c>
    </row>
    <row r="19" spans="1:8" x14ac:dyDescent="0.25">
      <c r="A19" s="14" t="s">
        <v>180</v>
      </c>
      <c r="B19" s="14" t="s">
        <v>26</v>
      </c>
      <c r="C19" s="15">
        <v>11.06</v>
      </c>
      <c r="D19" s="14">
        <v>0.75</v>
      </c>
      <c r="E19" s="33">
        <f>ROUND(C19*D19,2)</f>
        <v>8.3000000000000007</v>
      </c>
      <c r="F19" s="16">
        <v>0</v>
      </c>
      <c r="G19" s="33">
        <f>ROUND(E19*F19,2)</f>
        <v>0</v>
      </c>
      <c r="H19" s="33">
        <f>ROUND(E19-G19,2)</f>
        <v>8.3000000000000007</v>
      </c>
    </row>
    <row r="20" spans="1:8" x14ac:dyDescent="0.25">
      <c r="A20" s="13" t="s">
        <v>23</v>
      </c>
      <c r="C20" s="33"/>
      <c r="E20" s="33"/>
    </row>
    <row r="21" spans="1:8" x14ac:dyDescent="0.25">
      <c r="A21" s="14" t="s">
        <v>384</v>
      </c>
      <c r="B21" s="14" t="s">
        <v>18</v>
      </c>
      <c r="C21" s="15">
        <v>8.8800000000000008</v>
      </c>
      <c r="D21" s="14">
        <v>4.7</v>
      </c>
      <c r="E21" s="33">
        <f>ROUND(C21*D21,2)</f>
        <v>41.74</v>
      </c>
      <c r="F21" s="16">
        <v>0</v>
      </c>
      <c r="G21" s="33">
        <f>ROUND(E21*F21,2)</f>
        <v>0</v>
      </c>
      <c r="H21" s="33">
        <f>ROUND(E21-G21,2)</f>
        <v>41.74</v>
      </c>
    </row>
    <row r="22" spans="1:8" x14ac:dyDescent="0.25">
      <c r="A22" s="14" t="s">
        <v>385</v>
      </c>
      <c r="B22" s="14" t="s">
        <v>18</v>
      </c>
      <c r="C22" s="15">
        <v>0.76</v>
      </c>
      <c r="D22" s="14">
        <v>10</v>
      </c>
      <c r="E22" s="33">
        <f>ROUND(C22*D22,2)</f>
        <v>7.6</v>
      </c>
      <c r="F22" s="16">
        <v>0</v>
      </c>
      <c r="G22" s="33">
        <f>ROUND(E22*F22,2)</f>
        <v>0</v>
      </c>
      <c r="H22" s="33">
        <f>ROUND(E22-G22,2)</f>
        <v>7.6</v>
      </c>
    </row>
    <row r="23" spans="1:8" x14ac:dyDescent="0.25">
      <c r="A23" s="13" t="s">
        <v>24</v>
      </c>
      <c r="C23" s="33"/>
      <c r="E23" s="33"/>
    </row>
    <row r="24" spans="1:8" x14ac:dyDescent="0.25">
      <c r="A24" s="14" t="s">
        <v>25</v>
      </c>
      <c r="B24" s="14" t="s">
        <v>18</v>
      </c>
      <c r="C24" s="15">
        <v>0.13</v>
      </c>
      <c r="D24" s="14">
        <v>80</v>
      </c>
      <c r="E24" s="33">
        <f t="shared" ref="E24:E31" si="0">ROUND(C24*D24,2)</f>
        <v>10.4</v>
      </c>
      <c r="F24" s="16">
        <v>0</v>
      </c>
      <c r="G24" s="33">
        <f t="shared" ref="G24:G31" si="1">ROUND(E24*F24,2)</f>
        <v>0</v>
      </c>
      <c r="H24" s="33">
        <f t="shared" ref="H24:H31" si="2">ROUND(E24-G24,2)</f>
        <v>10.4</v>
      </c>
    </row>
    <row r="25" spans="1:8" x14ac:dyDescent="0.25">
      <c r="A25" s="14" t="s">
        <v>144</v>
      </c>
      <c r="B25" s="14" t="s">
        <v>26</v>
      </c>
      <c r="C25" s="15">
        <v>2.25</v>
      </c>
      <c r="D25" s="14">
        <v>2</v>
      </c>
      <c r="E25" s="33">
        <f t="shared" si="0"/>
        <v>4.5</v>
      </c>
      <c r="F25" s="16">
        <v>0</v>
      </c>
      <c r="G25" s="33">
        <f t="shared" si="1"/>
        <v>0</v>
      </c>
      <c r="H25" s="33">
        <f t="shared" si="2"/>
        <v>4.5</v>
      </c>
    </row>
    <row r="26" spans="1:8" x14ac:dyDescent="0.25">
      <c r="A26" s="14" t="s">
        <v>181</v>
      </c>
      <c r="B26" s="14" t="s">
        <v>26</v>
      </c>
      <c r="C26" s="15">
        <v>18.170000000000002</v>
      </c>
      <c r="D26" s="14">
        <v>1</v>
      </c>
      <c r="E26" s="33">
        <f t="shared" si="0"/>
        <v>18.170000000000002</v>
      </c>
      <c r="F26" s="16">
        <v>0</v>
      </c>
      <c r="G26" s="33">
        <f t="shared" si="1"/>
        <v>0</v>
      </c>
      <c r="H26" s="33">
        <f t="shared" si="2"/>
        <v>18.170000000000002</v>
      </c>
    </row>
    <row r="27" spans="1:8" x14ac:dyDescent="0.25">
      <c r="A27" s="14" t="s">
        <v>182</v>
      </c>
      <c r="B27" s="14" t="s">
        <v>18</v>
      </c>
      <c r="C27" s="15">
        <v>6.04</v>
      </c>
      <c r="D27" s="14">
        <v>2</v>
      </c>
      <c r="E27" s="33">
        <f t="shared" si="0"/>
        <v>12.08</v>
      </c>
      <c r="F27" s="16">
        <v>0</v>
      </c>
      <c r="G27" s="33">
        <f t="shared" si="1"/>
        <v>0</v>
      </c>
      <c r="H27" s="33">
        <f t="shared" si="2"/>
        <v>12.08</v>
      </c>
    </row>
    <row r="28" spans="1:8" x14ac:dyDescent="0.25">
      <c r="A28" s="14" t="s">
        <v>221</v>
      </c>
      <c r="B28" s="14" t="s">
        <v>18</v>
      </c>
      <c r="C28" s="15">
        <v>0.85</v>
      </c>
      <c r="D28" s="14">
        <v>31</v>
      </c>
      <c r="E28" s="33">
        <f t="shared" si="0"/>
        <v>26.35</v>
      </c>
      <c r="F28" s="16">
        <v>0</v>
      </c>
      <c r="G28" s="33">
        <f t="shared" si="1"/>
        <v>0</v>
      </c>
      <c r="H28" s="33">
        <f t="shared" si="2"/>
        <v>26.35</v>
      </c>
    </row>
    <row r="29" spans="1:8" x14ac:dyDescent="0.25">
      <c r="A29" s="14" t="s">
        <v>215</v>
      </c>
      <c r="B29" s="14" t="s">
        <v>18</v>
      </c>
      <c r="C29" s="15">
        <v>5.67</v>
      </c>
      <c r="D29" s="14">
        <v>1</v>
      </c>
      <c r="E29" s="33">
        <f t="shared" si="0"/>
        <v>5.67</v>
      </c>
      <c r="F29" s="16">
        <v>0</v>
      </c>
      <c r="G29" s="33">
        <f t="shared" si="1"/>
        <v>0</v>
      </c>
      <c r="H29" s="33">
        <f t="shared" si="2"/>
        <v>5.67</v>
      </c>
    </row>
    <row r="30" spans="1:8" x14ac:dyDescent="0.25">
      <c r="A30" s="14" t="s">
        <v>185</v>
      </c>
      <c r="B30" s="14" t="s">
        <v>18</v>
      </c>
      <c r="C30" s="15">
        <v>21.99</v>
      </c>
      <c r="D30" s="14">
        <v>0.75</v>
      </c>
      <c r="E30" s="33">
        <f t="shared" si="0"/>
        <v>16.489999999999998</v>
      </c>
      <c r="F30" s="16">
        <v>0</v>
      </c>
      <c r="G30" s="33">
        <f t="shared" si="1"/>
        <v>0</v>
      </c>
      <c r="H30" s="33">
        <f t="shared" si="2"/>
        <v>16.489999999999998</v>
      </c>
    </row>
    <row r="31" spans="1:8" x14ac:dyDescent="0.25">
      <c r="A31" s="14" t="s">
        <v>183</v>
      </c>
      <c r="B31" s="14" t="s">
        <v>18</v>
      </c>
      <c r="C31" s="15">
        <v>43.56</v>
      </c>
      <c r="D31" s="14">
        <v>0.25</v>
      </c>
      <c r="E31" s="33">
        <f t="shared" si="0"/>
        <v>10.89</v>
      </c>
      <c r="F31" s="16">
        <v>0</v>
      </c>
      <c r="G31" s="33">
        <f t="shared" si="1"/>
        <v>0</v>
      </c>
      <c r="H31" s="33">
        <f t="shared" si="2"/>
        <v>10.89</v>
      </c>
    </row>
    <row r="32" spans="1:8" x14ac:dyDescent="0.25">
      <c r="A32" s="13" t="s">
        <v>27</v>
      </c>
      <c r="C32" s="33"/>
      <c r="E32" s="33"/>
    </row>
    <row r="33" spans="1:8" x14ac:dyDescent="0.25">
      <c r="A33" s="14" t="s">
        <v>187</v>
      </c>
      <c r="B33" s="14" t="s">
        <v>18</v>
      </c>
      <c r="C33" s="15">
        <v>2.4300000000000002</v>
      </c>
      <c r="D33" s="14">
        <v>3</v>
      </c>
      <c r="E33" s="33">
        <f>ROUND(C33*D33,2)</f>
        <v>7.29</v>
      </c>
      <c r="F33" s="16">
        <v>0</v>
      </c>
      <c r="G33" s="33">
        <f>ROUND(E33*F33,2)</f>
        <v>0</v>
      </c>
      <c r="H33" s="33">
        <f>ROUND(E33-G33,2)</f>
        <v>7.29</v>
      </c>
    </row>
    <row r="34" spans="1:8" x14ac:dyDescent="0.25">
      <c r="A34" s="13" t="s">
        <v>33</v>
      </c>
      <c r="C34" s="33"/>
      <c r="E34" s="33"/>
    </row>
    <row r="35" spans="1:8" x14ac:dyDescent="0.25">
      <c r="A35" s="14" t="s">
        <v>222</v>
      </c>
      <c r="B35" s="14" t="s">
        <v>29</v>
      </c>
      <c r="C35" s="15">
        <v>1.23</v>
      </c>
      <c r="D35" s="14">
        <v>77</v>
      </c>
      <c r="E35" s="33">
        <f>ROUND(C35*D35,2)</f>
        <v>94.71</v>
      </c>
      <c r="F35" s="16">
        <v>0</v>
      </c>
      <c r="G35" s="33">
        <f>ROUND(E35*F35,2)</f>
        <v>0</v>
      </c>
      <c r="H35" s="33">
        <f>ROUND(E35-G35,2)</f>
        <v>94.71</v>
      </c>
    </row>
    <row r="36" spans="1:8" x14ac:dyDescent="0.25">
      <c r="A36" s="14" t="s">
        <v>189</v>
      </c>
      <c r="B36" s="14" t="s">
        <v>190</v>
      </c>
      <c r="C36" s="15">
        <v>0.28999999999999998</v>
      </c>
      <c r="D36" s="14">
        <v>77</v>
      </c>
      <c r="E36" s="33">
        <f>ROUND(C36*D36,2)</f>
        <v>22.33</v>
      </c>
      <c r="F36" s="16">
        <v>0</v>
      </c>
      <c r="G36" s="33">
        <f>ROUND(E36*F36,2)</f>
        <v>0</v>
      </c>
      <c r="H36" s="33">
        <f>ROUND(E36-G36,2)</f>
        <v>22.33</v>
      </c>
    </row>
    <row r="37" spans="1:8" x14ac:dyDescent="0.25">
      <c r="A37" s="13" t="s">
        <v>117</v>
      </c>
      <c r="C37" s="33"/>
      <c r="E37" s="33"/>
    </row>
    <row r="38" spans="1:8" x14ac:dyDescent="0.25">
      <c r="A38" s="14" t="s">
        <v>193</v>
      </c>
      <c r="B38" s="14" t="s">
        <v>26</v>
      </c>
      <c r="C38" s="15">
        <v>2.4</v>
      </c>
      <c r="D38" s="14">
        <v>0.5</v>
      </c>
      <c r="E38" s="33">
        <f>ROUND(C38*D38,2)</f>
        <v>1.2</v>
      </c>
      <c r="F38" s="16">
        <v>0</v>
      </c>
      <c r="G38" s="33">
        <f>ROUND(E38*F38,2)</f>
        <v>0</v>
      </c>
      <c r="H38" s="33">
        <f>ROUND(E38-G38,2)</f>
        <v>1.2</v>
      </c>
    </row>
    <row r="39" spans="1:8" x14ac:dyDescent="0.25">
      <c r="A39" s="14" t="s">
        <v>192</v>
      </c>
      <c r="B39" s="14" t="s">
        <v>26</v>
      </c>
      <c r="C39" s="15">
        <v>1.75</v>
      </c>
      <c r="D39" s="14">
        <v>0.5</v>
      </c>
      <c r="E39" s="33">
        <f>ROUND(C39*D39,2)</f>
        <v>0.88</v>
      </c>
      <c r="F39" s="16">
        <v>0</v>
      </c>
      <c r="G39" s="33">
        <f>ROUND(E39*F39,2)</f>
        <v>0</v>
      </c>
      <c r="H39" s="33">
        <f>ROUND(E39-G39,2)</f>
        <v>0.88</v>
      </c>
    </row>
    <row r="40" spans="1:8" x14ac:dyDescent="0.25">
      <c r="A40" s="14" t="s">
        <v>195</v>
      </c>
      <c r="B40" s="14" t="s">
        <v>26</v>
      </c>
      <c r="C40" s="15">
        <v>2.86</v>
      </c>
      <c r="D40" s="14">
        <v>4</v>
      </c>
      <c r="E40" s="33">
        <f>ROUND(C40*D40,2)</f>
        <v>11.44</v>
      </c>
      <c r="F40" s="16">
        <v>0</v>
      </c>
      <c r="G40" s="33">
        <f>ROUND(E40*F40,2)</f>
        <v>0</v>
      </c>
      <c r="H40" s="33">
        <f>ROUND(E40-G40,2)</f>
        <v>11.44</v>
      </c>
    </row>
    <row r="41" spans="1:8" x14ac:dyDescent="0.25">
      <c r="A41" s="14" t="s">
        <v>194</v>
      </c>
      <c r="B41" s="14" t="s">
        <v>26</v>
      </c>
      <c r="C41" s="15">
        <v>5.16</v>
      </c>
      <c r="D41" s="14">
        <v>0.25</v>
      </c>
      <c r="E41" s="33">
        <f>ROUND(C41*D41,2)</f>
        <v>1.29</v>
      </c>
      <c r="F41" s="16">
        <v>0</v>
      </c>
      <c r="G41" s="33">
        <f>ROUND(E41*F41,2)</f>
        <v>0</v>
      </c>
      <c r="H41" s="33">
        <f>ROUND(E41-G41,2)</f>
        <v>1.29</v>
      </c>
    </row>
    <row r="42" spans="1:8" x14ac:dyDescent="0.25">
      <c r="A42" s="14" t="s">
        <v>118</v>
      </c>
      <c r="B42" s="14" t="s">
        <v>26</v>
      </c>
      <c r="C42" s="15">
        <v>3.3</v>
      </c>
      <c r="D42" s="14">
        <v>0.1</v>
      </c>
      <c r="E42" s="33">
        <f>ROUND(C42*D42,2)</f>
        <v>0.33</v>
      </c>
      <c r="F42" s="16">
        <v>0</v>
      </c>
      <c r="G42" s="33">
        <f>ROUND(E42*F42,2)</f>
        <v>0</v>
      </c>
      <c r="H42" s="33">
        <f>ROUND(E42-G42,2)</f>
        <v>0.33</v>
      </c>
    </row>
    <row r="43" spans="1:8" x14ac:dyDescent="0.25">
      <c r="A43" s="13" t="s">
        <v>61</v>
      </c>
      <c r="C43" s="33"/>
      <c r="E43" s="33"/>
    </row>
    <row r="44" spans="1:8" x14ac:dyDescent="0.25">
      <c r="A44" s="14" t="s">
        <v>196</v>
      </c>
      <c r="B44" s="14" t="s">
        <v>21</v>
      </c>
      <c r="C44" s="15">
        <v>7.5</v>
      </c>
      <c r="D44" s="14">
        <v>5</v>
      </c>
      <c r="E44" s="33">
        <f>ROUND(C44*D44,2)</f>
        <v>37.5</v>
      </c>
      <c r="F44" s="16">
        <v>0</v>
      </c>
      <c r="G44" s="33">
        <f>ROUND(E44*F44,2)</f>
        <v>0</v>
      </c>
      <c r="H44" s="33">
        <f>ROUND(E44-G44,2)</f>
        <v>37.5</v>
      </c>
    </row>
    <row r="45" spans="1:8" x14ac:dyDescent="0.25">
      <c r="A45" s="13" t="s">
        <v>136</v>
      </c>
      <c r="C45" s="33"/>
      <c r="E45" s="33"/>
    </row>
    <row r="46" spans="1:8" x14ac:dyDescent="0.25">
      <c r="A46" s="14" t="s">
        <v>197</v>
      </c>
      <c r="B46" s="14" t="s">
        <v>129</v>
      </c>
      <c r="C46" s="15">
        <v>0.35</v>
      </c>
      <c r="D46" s="14">
        <f>D7</f>
        <v>156</v>
      </c>
      <c r="E46" s="33">
        <f>ROUND(C46*D46,2)</f>
        <v>54.6</v>
      </c>
      <c r="F46" s="16">
        <v>0</v>
      </c>
      <c r="G46" s="33">
        <f>ROUND(E46*F46,2)</f>
        <v>0</v>
      </c>
      <c r="H46" s="33">
        <f>ROUND(E46-G46,2)</f>
        <v>54.6</v>
      </c>
    </row>
    <row r="47" spans="1:8" x14ac:dyDescent="0.25">
      <c r="A47" s="13" t="s">
        <v>198</v>
      </c>
      <c r="C47" s="33"/>
      <c r="E47" s="33"/>
    </row>
    <row r="48" spans="1:8" x14ac:dyDescent="0.25">
      <c r="A48" s="14" t="s">
        <v>199</v>
      </c>
      <c r="B48" s="14" t="s">
        <v>129</v>
      </c>
      <c r="C48" s="15">
        <v>0.4</v>
      </c>
      <c r="D48" s="14">
        <f>D7</f>
        <v>156</v>
      </c>
      <c r="E48" s="33">
        <f>ROUND(C48*D48,2)</f>
        <v>62.4</v>
      </c>
      <c r="F48" s="16">
        <v>0</v>
      </c>
      <c r="G48" s="33">
        <f>ROUND(E48*F48,2)</f>
        <v>0</v>
      </c>
      <c r="H48" s="33">
        <f>ROUND(E48-G48,2)</f>
        <v>62.4</v>
      </c>
    </row>
    <row r="49" spans="1:8" x14ac:dyDescent="0.25">
      <c r="A49" s="13" t="s">
        <v>119</v>
      </c>
      <c r="C49" s="33"/>
      <c r="E49" s="33"/>
    </row>
    <row r="50" spans="1:8" x14ac:dyDescent="0.25">
      <c r="A50" s="14" t="s">
        <v>201</v>
      </c>
      <c r="B50" s="14" t="s">
        <v>48</v>
      </c>
      <c r="C50" s="15">
        <v>8</v>
      </c>
      <c r="D50" s="14">
        <v>1</v>
      </c>
      <c r="E50" s="33">
        <f>ROUND(C50*D50,2)</f>
        <v>8</v>
      </c>
      <c r="F50" s="16">
        <v>0</v>
      </c>
      <c r="G50" s="33">
        <f>ROUND(E50*F50,2)</f>
        <v>0</v>
      </c>
      <c r="H50" s="33">
        <f>ROUND(E50-G50,2)</f>
        <v>8</v>
      </c>
    </row>
    <row r="51" spans="1:8" x14ac:dyDescent="0.25">
      <c r="A51" s="13" t="s">
        <v>121</v>
      </c>
      <c r="C51" s="33"/>
      <c r="E51" s="33"/>
    </row>
    <row r="52" spans="1:8" x14ac:dyDescent="0.25">
      <c r="A52" s="14" t="s">
        <v>122</v>
      </c>
      <c r="B52" s="14" t="s">
        <v>48</v>
      </c>
      <c r="C52" s="15">
        <v>10</v>
      </c>
      <c r="D52" s="14">
        <v>0.33300000000000002</v>
      </c>
      <c r="E52" s="33">
        <f>ROUND(C52*D52,2)</f>
        <v>3.33</v>
      </c>
      <c r="F52" s="16">
        <v>0</v>
      </c>
      <c r="G52" s="33">
        <f>ROUND(E52*F52,2)</f>
        <v>0</v>
      </c>
      <c r="H52" s="33">
        <f>ROUND(E52-G52,2)</f>
        <v>3.33</v>
      </c>
    </row>
    <row r="53" spans="1:8" x14ac:dyDescent="0.25">
      <c r="A53" s="13" t="s">
        <v>37</v>
      </c>
      <c r="C53" s="33"/>
      <c r="E53" s="33"/>
    </row>
    <row r="54" spans="1:8" x14ac:dyDescent="0.25">
      <c r="A54" s="14" t="s">
        <v>38</v>
      </c>
      <c r="B54" s="14" t="s">
        <v>39</v>
      </c>
      <c r="C54" s="15">
        <v>14.68</v>
      </c>
      <c r="D54" s="14">
        <v>0.42280000000000001</v>
      </c>
      <c r="E54" s="33">
        <f>ROUND(C54*D54,2)</f>
        <v>6.21</v>
      </c>
      <c r="F54" s="16">
        <v>0</v>
      </c>
      <c r="G54" s="33">
        <f>ROUND(E54*F54,2)</f>
        <v>0</v>
      </c>
      <c r="H54" s="33">
        <f>ROUND(E54-G54,2)</f>
        <v>6.21</v>
      </c>
    </row>
    <row r="55" spans="1:8" x14ac:dyDescent="0.25">
      <c r="A55" s="14" t="s">
        <v>139</v>
      </c>
      <c r="B55" s="14" t="s">
        <v>39</v>
      </c>
      <c r="C55" s="15">
        <v>14.68</v>
      </c>
      <c r="D55" s="14">
        <v>0.17599999999999999</v>
      </c>
      <c r="E55" s="33">
        <f>ROUND(C55*D55,2)</f>
        <v>2.58</v>
      </c>
      <c r="F55" s="16">
        <v>0</v>
      </c>
      <c r="G55" s="33">
        <f>ROUND(E55*F55,2)</f>
        <v>0</v>
      </c>
      <c r="H55" s="33">
        <f>ROUND(E55-G55,2)</f>
        <v>2.58</v>
      </c>
    </row>
    <row r="56" spans="1:8" x14ac:dyDescent="0.25">
      <c r="A56" s="13" t="s">
        <v>40</v>
      </c>
      <c r="C56" s="33"/>
      <c r="E56" s="33"/>
    </row>
    <row r="57" spans="1:8" x14ac:dyDescent="0.25">
      <c r="A57" s="14" t="s">
        <v>41</v>
      </c>
      <c r="B57" s="14" t="s">
        <v>39</v>
      </c>
      <c r="C57" s="15">
        <v>9.06</v>
      </c>
      <c r="D57" s="14">
        <v>1.05</v>
      </c>
      <c r="E57" s="33">
        <f>ROUND(C57*D57,2)</f>
        <v>9.51</v>
      </c>
      <c r="F57" s="16">
        <v>0</v>
      </c>
      <c r="G57" s="33">
        <f>ROUND(E57*F57,2)</f>
        <v>0</v>
      </c>
      <c r="H57" s="33">
        <f>ROUND(E57-G57,2)</f>
        <v>9.51</v>
      </c>
    </row>
    <row r="58" spans="1:8" x14ac:dyDescent="0.25">
      <c r="A58" s="13" t="s">
        <v>43</v>
      </c>
      <c r="C58" s="33"/>
      <c r="E58" s="33"/>
    </row>
    <row r="59" spans="1:8" x14ac:dyDescent="0.25">
      <c r="A59" s="14" t="s">
        <v>41</v>
      </c>
      <c r="B59" s="14" t="s">
        <v>39</v>
      </c>
      <c r="C59" s="15">
        <v>9.06</v>
      </c>
      <c r="D59" s="14">
        <v>0.25</v>
      </c>
      <c r="E59" s="33">
        <f>ROUND(C59*D59,2)</f>
        <v>2.27</v>
      </c>
      <c r="F59" s="16">
        <v>0</v>
      </c>
      <c r="G59" s="33">
        <f>ROUND(E59*F59,2)</f>
        <v>0</v>
      </c>
      <c r="H59" s="33">
        <f>ROUND(E59-G59,2)</f>
        <v>2.27</v>
      </c>
    </row>
    <row r="60" spans="1:8" x14ac:dyDescent="0.25">
      <c r="A60" s="14" t="s">
        <v>42</v>
      </c>
      <c r="B60" s="14" t="s">
        <v>39</v>
      </c>
      <c r="C60" s="15">
        <v>9.06</v>
      </c>
      <c r="D60" s="14">
        <v>7.8600000000000003E-2</v>
      </c>
      <c r="E60" s="33">
        <f>ROUND(C60*D60,2)</f>
        <v>0.71</v>
      </c>
      <c r="F60" s="16">
        <v>0</v>
      </c>
      <c r="G60" s="33">
        <f>ROUND(E60*F60,2)</f>
        <v>0</v>
      </c>
      <c r="H60" s="33">
        <f>ROUND(E60-G60,2)</f>
        <v>0.71</v>
      </c>
    </row>
    <row r="61" spans="1:8" x14ac:dyDescent="0.25">
      <c r="A61" s="13" t="s">
        <v>100</v>
      </c>
      <c r="C61" s="33"/>
      <c r="E61" s="33"/>
    </row>
    <row r="62" spans="1:8" x14ac:dyDescent="0.25">
      <c r="A62" s="14" t="s">
        <v>41</v>
      </c>
      <c r="B62" s="14" t="s">
        <v>39</v>
      </c>
      <c r="C62" s="15">
        <v>9.06</v>
      </c>
      <c r="D62" s="14">
        <v>0.7</v>
      </c>
      <c r="E62" s="33">
        <f>ROUND(C62*D62,2)</f>
        <v>6.34</v>
      </c>
      <c r="F62" s="16">
        <v>0</v>
      </c>
      <c r="G62" s="33">
        <f>ROUND(E62*F62,2)</f>
        <v>0</v>
      </c>
      <c r="H62" s="33">
        <f>ROUND(E62-G62,2)</f>
        <v>6.34</v>
      </c>
    </row>
    <row r="63" spans="1:8" x14ac:dyDescent="0.25">
      <c r="A63" s="14" t="s">
        <v>44</v>
      </c>
      <c r="B63" s="14" t="s">
        <v>39</v>
      </c>
      <c r="C63" s="15">
        <v>14.7</v>
      </c>
      <c r="D63" s="14">
        <v>0.53900000000000003</v>
      </c>
      <c r="E63" s="33">
        <f>ROUND(C63*D63,2)</f>
        <v>7.92</v>
      </c>
      <c r="F63" s="16">
        <v>0</v>
      </c>
      <c r="G63" s="33">
        <f>ROUND(E63*F63,2)</f>
        <v>0</v>
      </c>
      <c r="H63" s="33">
        <f>ROUND(E63-G63,2)</f>
        <v>7.92</v>
      </c>
    </row>
    <row r="64" spans="1:8" x14ac:dyDescent="0.25">
      <c r="A64" s="13" t="s">
        <v>45</v>
      </c>
      <c r="C64" s="33"/>
      <c r="E64" s="33"/>
    </row>
    <row r="65" spans="1:8" x14ac:dyDescent="0.25">
      <c r="A65" s="14" t="s">
        <v>38</v>
      </c>
      <c r="B65" s="14" t="s">
        <v>19</v>
      </c>
      <c r="C65" s="15">
        <v>1.53</v>
      </c>
      <c r="D65" s="14">
        <v>4.8970000000000002</v>
      </c>
      <c r="E65" s="33">
        <f>ROUND(C65*D65,2)</f>
        <v>7.49</v>
      </c>
      <c r="F65" s="16">
        <v>0</v>
      </c>
      <c r="G65" s="33">
        <f>ROUND(E65*F65,2)</f>
        <v>0</v>
      </c>
      <c r="H65" s="33">
        <f>ROUND(E65-G65,2)</f>
        <v>7.49</v>
      </c>
    </row>
    <row r="66" spans="1:8" x14ac:dyDescent="0.25">
      <c r="A66" s="14" t="s">
        <v>139</v>
      </c>
      <c r="B66" s="14" t="s">
        <v>19</v>
      </c>
      <c r="C66" s="15">
        <v>1.53</v>
      </c>
      <c r="D66" s="14">
        <v>2.9445000000000001</v>
      </c>
      <c r="E66" s="33">
        <f>ROUND(C66*D66,2)</f>
        <v>4.51</v>
      </c>
      <c r="F66" s="16">
        <v>0</v>
      </c>
      <c r="G66" s="33">
        <f>ROUND(E66*F66,2)</f>
        <v>0</v>
      </c>
      <c r="H66" s="33">
        <f>ROUND(E66-G66,2)</f>
        <v>4.51</v>
      </c>
    </row>
    <row r="67" spans="1:8" x14ac:dyDescent="0.25">
      <c r="A67" s="14" t="s">
        <v>202</v>
      </c>
      <c r="B67" s="14" t="s">
        <v>19</v>
      </c>
      <c r="C67" s="15">
        <v>1.53</v>
      </c>
      <c r="D67" s="14">
        <v>15.4779</v>
      </c>
      <c r="E67" s="33">
        <f>ROUND(C67*D67,2)</f>
        <v>23.68</v>
      </c>
      <c r="F67" s="16">
        <v>0</v>
      </c>
      <c r="G67" s="33">
        <f>ROUND(E67*F67,2)</f>
        <v>0</v>
      </c>
      <c r="H67" s="33">
        <f>ROUND(E67-G67,2)</f>
        <v>23.68</v>
      </c>
    </row>
    <row r="68" spans="1:8" x14ac:dyDescent="0.25">
      <c r="A68" s="13" t="s">
        <v>47</v>
      </c>
      <c r="C68" s="33"/>
      <c r="E68" s="33"/>
    </row>
    <row r="69" spans="1:8" x14ac:dyDescent="0.25">
      <c r="A69" s="14" t="s">
        <v>42</v>
      </c>
      <c r="B69" s="14" t="s">
        <v>48</v>
      </c>
      <c r="C69" s="15">
        <v>8.4</v>
      </c>
      <c r="D69" s="14">
        <v>1</v>
      </c>
      <c r="E69" s="33">
        <f>ROUND(C69*D69,2)</f>
        <v>8.4</v>
      </c>
      <c r="F69" s="16">
        <v>0</v>
      </c>
      <c r="G69" s="33">
        <f>ROUND(E69*F69,2)</f>
        <v>0</v>
      </c>
      <c r="H69" s="33">
        <f t="shared" ref="H69:H75" si="3">ROUND(E69-G69,2)</f>
        <v>8.4</v>
      </c>
    </row>
    <row r="70" spans="1:8" x14ac:dyDescent="0.25">
      <c r="A70" s="14" t="s">
        <v>38</v>
      </c>
      <c r="B70" s="14" t="s">
        <v>48</v>
      </c>
      <c r="C70" s="15">
        <v>3.07</v>
      </c>
      <c r="D70" s="14">
        <v>1</v>
      </c>
      <c r="E70" s="33">
        <f>ROUND(C70*D70,2)</f>
        <v>3.07</v>
      </c>
      <c r="F70" s="16">
        <v>0</v>
      </c>
      <c r="G70" s="33">
        <f>ROUND(E70*F70,2)</f>
        <v>0</v>
      </c>
      <c r="H70" s="33">
        <f t="shared" si="3"/>
        <v>3.07</v>
      </c>
    </row>
    <row r="71" spans="1:8" x14ac:dyDescent="0.25">
      <c r="A71" s="14" t="s">
        <v>139</v>
      </c>
      <c r="B71" s="14" t="s">
        <v>48</v>
      </c>
      <c r="C71" s="15">
        <v>7.24</v>
      </c>
      <c r="D71" s="14">
        <v>1</v>
      </c>
      <c r="E71" s="33">
        <f>ROUND(C71*D71,2)</f>
        <v>7.24</v>
      </c>
      <c r="F71" s="16">
        <v>0</v>
      </c>
      <c r="G71" s="33">
        <f>ROUND(E71*F71,2)</f>
        <v>0</v>
      </c>
      <c r="H71" s="33">
        <f t="shared" si="3"/>
        <v>7.24</v>
      </c>
    </row>
    <row r="72" spans="1:8" x14ac:dyDescent="0.25">
      <c r="A72" s="14" t="s">
        <v>202</v>
      </c>
      <c r="B72" s="14" t="s">
        <v>48</v>
      </c>
      <c r="C72" s="15">
        <v>11.8</v>
      </c>
      <c r="D72" s="14">
        <v>1</v>
      </c>
      <c r="E72" s="33">
        <f>ROUND(C72*D72,2)</f>
        <v>11.8</v>
      </c>
      <c r="F72" s="16">
        <v>0</v>
      </c>
      <c r="G72" s="33">
        <f>ROUND(E72*F72,2)</f>
        <v>0</v>
      </c>
      <c r="H72" s="33">
        <f t="shared" si="3"/>
        <v>11.8</v>
      </c>
    </row>
    <row r="73" spans="1:8" x14ac:dyDescent="0.25">
      <c r="A73" s="9" t="s">
        <v>49</v>
      </c>
      <c r="B73" s="9" t="s">
        <v>48</v>
      </c>
      <c r="C73" s="10">
        <v>10.83</v>
      </c>
      <c r="D73" s="9">
        <v>1</v>
      </c>
      <c r="E73" s="29">
        <f>ROUND(C73*D73,2)</f>
        <v>10.83</v>
      </c>
      <c r="F73" s="11">
        <v>0</v>
      </c>
      <c r="G73" s="29">
        <f>ROUND(E73*F73,2)</f>
        <v>0</v>
      </c>
      <c r="H73" s="29">
        <f t="shared" si="3"/>
        <v>10.83</v>
      </c>
    </row>
    <row r="74" spans="1:8" x14ac:dyDescent="0.25">
      <c r="A74" s="7" t="s">
        <v>50</v>
      </c>
      <c r="C74" s="33"/>
      <c r="E74" s="33">
        <f>SUM(E12:E73)</f>
        <v>727.59</v>
      </c>
      <c r="G74" s="12">
        <f>SUM(G12:G73)</f>
        <v>0</v>
      </c>
      <c r="H74" s="12">
        <f t="shared" si="3"/>
        <v>727.59</v>
      </c>
    </row>
    <row r="75" spans="1:8" x14ac:dyDescent="0.25">
      <c r="A75" s="7" t="s">
        <v>51</v>
      </c>
      <c r="C75" s="33"/>
      <c r="E75" s="33">
        <f>+E8-E74</f>
        <v>68.009999999999991</v>
      </c>
      <c r="G75" s="12">
        <f>+G8-G74</f>
        <v>0</v>
      </c>
      <c r="H75" s="12">
        <f t="shared" si="3"/>
        <v>68.010000000000005</v>
      </c>
    </row>
    <row r="76" spans="1:8" x14ac:dyDescent="0.25">
      <c r="A76" t="s">
        <v>12</v>
      </c>
      <c r="C76" s="33"/>
      <c r="E76" s="33"/>
    </row>
    <row r="77" spans="1:8" x14ac:dyDescent="0.25">
      <c r="A77" s="7" t="s">
        <v>52</v>
      </c>
      <c r="C77" s="33"/>
      <c r="E77" s="33"/>
    </row>
    <row r="78" spans="1:8" x14ac:dyDescent="0.25">
      <c r="A78" s="14" t="s">
        <v>42</v>
      </c>
      <c r="B78" s="14" t="s">
        <v>48</v>
      </c>
      <c r="C78" s="15">
        <v>17.16</v>
      </c>
      <c r="D78" s="14">
        <v>1</v>
      </c>
      <c r="E78" s="33">
        <f>ROUND(C78*D78,2)</f>
        <v>17.16</v>
      </c>
      <c r="F78" s="16">
        <v>0</v>
      </c>
      <c r="G78" s="33">
        <f>ROUND(E78*F78,2)</f>
        <v>0</v>
      </c>
      <c r="H78" s="33">
        <f t="shared" ref="H78:H84" si="4">ROUND(E78-G78,2)</f>
        <v>17.16</v>
      </c>
    </row>
    <row r="79" spans="1:8" x14ac:dyDescent="0.25">
      <c r="A79" s="14" t="s">
        <v>38</v>
      </c>
      <c r="B79" s="14" t="s">
        <v>48</v>
      </c>
      <c r="C79" s="15">
        <v>18.77</v>
      </c>
      <c r="D79" s="14">
        <v>1</v>
      </c>
      <c r="E79" s="33">
        <f>ROUND(C79*D79,2)</f>
        <v>18.77</v>
      </c>
      <c r="F79" s="16">
        <v>0</v>
      </c>
      <c r="G79" s="33">
        <f>ROUND(E79*F79,2)</f>
        <v>0</v>
      </c>
      <c r="H79" s="33">
        <f t="shared" si="4"/>
        <v>18.77</v>
      </c>
    </row>
    <row r="80" spans="1:8" x14ac:dyDescent="0.25">
      <c r="A80" s="14" t="s">
        <v>139</v>
      </c>
      <c r="B80" s="14" t="s">
        <v>48</v>
      </c>
      <c r="C80" s="15">
        <v>27.72</v>
      </c>
      <c r="D80" s="14">
        <v>1</v>
      </c>
      <c r="E80" s="33">
        <f>ROUND(C80*D80,2)</f>
        <v>27.72</v>
      </c>
      <c r="F80" s="16">
        <v>0</v>
      </c>
      <c r="G80" s="33">
        <f>ROUND(E80*F80,2)</f>
        <v>0</v>
      </c>
      <c r="H80" s="33">
        <f t="shared" si="4"/>
        <v>27.72</v>
      </c>
    </row>
    <row r="81" spans="1:8" x14ac:dyDescent="0.25">
      <c r="A81" s="9" t="s">
        <v>202</v>
      </c>
      <c r="B81" s="9" t="s">
        <v>48</v>
      </c>
      <c r="C81" s="10">
        <v>64.16</v>
      </c>
      <c r="D81" s="9">
        <v>1</v>
      </c>
      <c r="E81" s="29">
        <f>ROUND(C81*D81,2)</f>
        <v>64.16</v>
      </c>
      <c r="F81" s="11">
        <v>0</v>
      </c>
      <c r="G81" s="29">
        <f>ROUND(E81*F81,2)</f>
        <v>0</v>
      </c>
      <c r="H81" s="29">
        <f t="shared" si="4"/>
        <v>64.16</v>
      </c>
    </row>
    <row r="82" spans="1:8" x14ac:dyDescent="0.25">
      <c r="A82" s="7" t="s">
        <v>53</v>
      </c>
      <c r="C82" s="33"/>
      <c r="E82" s="33">
        <f>SUM(E78:E81)</f>
        <v>127.81</v>
      </c>
      <c r="G82" s="12">
        <f>SUM(G78:G81)</f>
        <v>0</v>
      </c>
      <c r="H82" s="12">
        <f t="shared" si="4"/>
        <v>127.81</v>
      </c>
    </row>
    <row r="83" spans="1:8" x14ac:dyDescent="0.25">
      <c r="A83" s="7" t="s">
        <v>54</v>
      </c>
      <c r="C83" s="33"/>
      <c r="E83" s="33">
        <f>+E74+E82</f>
        <v>855.40000000000009</v>
      </c>
      <c r="G83" s="12">
        <f>+G74+G82</f>
        <v>0</v>
      </c>
      <c r="H83" s="12">
        <f t="shared" si="4"/>
        <v>855.4</v>
      </c>
    </row>
    <row r="84" spans="1:8" x14ac:dyDescent="0.25">
      <c r="A84" s="7" t="s">
        <v>55</v>
      </c>
      <c r="C84" s="33"/>
      <c r="E84" s="33">
        <f>+E8-E83</f>
        <v>-59.800000000000068</v>
      </c>
      <c r="G84" s="12">
        <f>+G8-G83</f>
        <v>0</v>
      </c>
      <c r="H84" s="12">
        <f t="shared" si="4"/>
        <v>-59.8</v>
      </c>
    </row>
    <row r="85" spans="1:8" x14ac:dyDescent="0.25">
      <c r="A85" t="s">
        <v>123</v>
      </c>
      <c r="C85" s="33"/>
      <c r="E85" s="33"/>
    </row>
    <row r="86" spans="1:8" x14ac:dyDescent="0.25">
      <c r="A86" t="s">
        <v>372</v>
      </c>
      <c r="C86" s="33"/>
      <c r="E86" s="33"/>
    </row>
    <row r="87" spans="1:8" x14ac:dyDescent="0.25">
      <c r="C87" s="33"/>
      <c r="E87" s="33"/>
    </row>
    <row r="88" spans="1:8" x14ac:dyDescent="0.25">
      <c r="A88" s="7" t="s">
        <v>124</v>
      </c>
      <c r="C88" s="33"/>
      <c r="E88" s="33"/>
    </row>
    <row r="89" spans="1:8" x14ac:dyDescent="0.25">
      <c r="A89" s="7" t="s">
        <v>125</v>
      </c>
      <c r="C89" s="33"/>
      <c r="E89" s="33"/>
    </row>
    <row r="99" spans="1:5" x14ac:dyDescent="0.25">
      <c r="A99" s="7" t="s">
        <v>50</v>
      </c>
      <c r="E99" s="37">
        <f>VLOOKUP(A99,$A$1:$H$98,5,FALSE)</f>
        <v>727.59</v>
      </c>
    </row>
    <row r="100" spans="1:5" x14ac:dyDescent="0.25">
      <c r="A100" s="7" t="s">
        <v>333</v>
      </c>
      <c r="E100" s="37">
        <f>VLOOKUP(A100,$A$1:$H$98,5,FALSE)</f>
        <v>127.81</v>
      </c>
    </row>
    <row r="101" spans="1:5" x14ac:dyDescent="0.25">
      <c r="A101" s="7" t="s">
        <v>334</v>
      </c>
      <c r="E101" s="37">
        <f t="shared" ref="E101:E102" si="5">VLOOKUP(A101,$A$1:$H$98,5,FALSE)</f>
        <v>855.40000000000009</v>
      </c>
    </row>
    <row r="102" spans="1:5" x14ac:dyDescent="0.25">
      <c r="A102" s="7" t="s">
        <v>55</v>
      </c>
      <c r="E102" s="37">
        <f t="shared" si="5"/>
        <v>-59.800000000000068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-59.800000000000068</v>
      </c>
      <c r="E105" s="37">
        <f>E102</f>
        <v>-59.800000000000068</v>
      </c>
    </row>
    <row r="106" spans="1:5" x14ac:dyDescent="0.25">
      <c r="A106">
        <f>A107-Calculator!$B$15</f>
        <v>985</v>
      </c>
      <c r="B106">
        <f t="dataTable" ref="B106:B112" dt2D="0" dtr="0" r1="D7" ca="1"/>
        <v>3546.3500000000004</v>
      </c>
      <c r="D106">
        <f>D107-Calculator!$B$27</f>
        <v>45</v>
      </c>
      <c r="E106">
        <f t="dataTable" ref="E106:E112" dt2D="0" dtr="0" r1="D7"/>
        <v>-542.65000000000009</v>
      </c>
    </row>
    <row r="107" spans="1:5" x14ac:dyDescent="0.25">
      <c r="A107">
        <f>A108-Calculator!$B$15</f>
        <v>990</v>
      </c>
      <c r="B107">
        <v>3568.1000000000004</v>
      </c>
      <c r="D107">
        <f>D108-Calculator!$B$27</f>
        <v>50</v>
      </c>
      <c r="E107">
        <v>-520.90000000000009</v>
      </c>
    </row>
    <row r="108" spans="1:5" x14ac:dyDescent="0.25">
      <c r="A108">
        <f>A109-Calculator!$B$15</f>
        <v>995</v>
      </c>
      <c r="B108">
        <v>3589.8500000000004</v>
      </c>
      <c r="D108">
        <f>D109-Calculator!$B$27</f>
        <v>55</v>
      </c>
      <c r="E108">
        <v>-499.15000000000009</v>
      </c>
    </row>
    <row r="109" spans="1:5" x14ac:dyDescent="0.25">
      <c r="A109">
        <f>Calculator!B10</f>
        <v>1000</v>
      </c>
      <c r="B109">
        <v>3611.6000000000004</v>
      </c>
      <c r="D109">
        <f>Calculator!B22</f>
        <v>60</v>
      </c>
      <c r="E109">
        <v>-477.40000000000009</v>
      </c>
    </row>
    <row r="110" spans="1:5" x14ac:dyDescent="0.25">
      <c r="A110">
        <f>A109+Calculator!$B$15</f>
        <v>1005</v>
      </c>
      <c r="B110">
        <v>3633.3500000000004</v>
      </c>
      <c r="D110">
        <f>D109+Calculator!$B$27</f>
        <v>65</v>
      </c>
      <c r="E110">
        <v>-455.65000000000009</v>
      </c>
    </row>
    <row r="111" spans="1:5" x14ac:dyDescent="0.25">
      <c r="A111">
        <f>A110+Calculator!$B$15</f>
        <v>1010</v>
      </c>
      <c r="B111">
        <v>3655.1000000000004</v>
      </c>
      <c r="D111">
        <f>D110+Calculator!$B$27</f>
        <v>70</v>
      </c>
      <c r="E111">
        <v>-433.90000000000009</v>
      </c>
    </row>
    <row r="112" spans="1:5" x14ac:dyDescent="0.25">
      <c r="A112">
        <f>A111+Calculator!$B$15</f>
        <v>1015</v>
      </c>
      <c r="B112">
        <v>3676.8500000000004</v>
      </c>
      <c r="D112">
        <f>D111+Calculator!$B$27</f>
        <v>75</v>
      </c>
      <c r="E112">
        <v>-412.15000000000009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A9F2-92B9-4B27-A2E5-D6C898C0E6F4}">
  <dimension ref="A1:H112"/>
  <sheetViews>
    <sheetView workbookViewId="0">
      <selection activeCell="C8" sqref="C8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399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42</v>
      </c>
      <c r="E7" s="29">
        <f>ROUND(C7*D7,2)</f>
        <v>468.3</v>
      </c>
      <c r="F7" s="11">
        <v>0</v>
      </c>
      <c r="G7" s="29">
        <f>ROUND(E7*F7,2)</f>
        <v>0</v>
      </c>
      <c r="H7" s="29">
        <f>ROUND(E7-G7,2)</f>
        <v>468.3</v>
      </c>
    </row>
    <row r="8" spans="1:8" x14ac:dyDescent="0.25">
      <c r="A8" s="7" t="s">
        <v>11</v>
      </c>
      <c r="C8" s="33"/>
      <c r="E8" s="33">
        <f>SUM(E7:E7)</f>
        <v>468.3</v>
      </c>
      <c r="G8" s="12">
        <f>SUM(G7:G7)</f>
        <v>0</v>
      </c>
      <c r="H8" s="12">
        <f>ROUND(E8-G8,2)</f>
        <v>468.3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3">
        <f>ROUND(C12*D12,2)</f>
        <v>28</v>
      </c>
      <c r="F12" s="16">
        <v>0</v>
      </c>
      <c r="G12" s="33">
        <f>ROUND(E12*F12,2)</f>
        <v>0</v>
      </c>
      <c r="H12" s="33">
        <f>ROUND(E12-G12,2)</f>
        <v>28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4" t="s">
        <v>143</v>
      </c>
      <c r="B15" s="14" t="s">
        <v>19</v>
      </c>
      <c r="C15" s="15">
        <v>6.77</v>
      </c>
      <c r="D15" s="14">
        <v>0.6</v>
      </c>
      <c r="E15" s="33">
        <f>ROUND(C15*D15,2)</f>
        <v>4.0599999999999996</v>
      </c>
      <c r="F15" s="16">
        <v>0</v>
      </c>
      <c r="G15" s="33">
        <f>ROUND(E15*F15,2)</f>
        <v>0</v>
      </c>
      <c r="H15" s="33">
        <f>ROUND(E15-G15,2)</f>
        <v>4.0599999999999996</v>
      </c>
    </row>
    <row r="16" spans="1:8" x14ac:dyDescent="0.25">
      <c r="A16" s="13" t="s">
        <v>20</v>
      </c>
      <c r="C16" s="33"/>
      <c r="E16" s="33"/>
    </row>
    <row r="17" spans="1:8" x14ac:dyDescent="0.25">
      <c r="A17" s="14" t="s">
        <v>130</v>
      </c>
      <c r="B17" s="14" t="s">
        <v>21</v>
      </c>
      <c r="C17" s="15">
        <v>17.309999999999999</v>
      </c>
      <c r="D17" s="14">
        <v>0.87</v>
      </c>
      <c r="E17" s="33">
        <f>ROUND(C17*D17,2)</f>
        <v>15.06</v>
      </c>
      <c r="F17" s="16">
        <v>0</v>
      </c>
      <c r="G17" s="33">
        <f>ROUND(E17*F17,2)</f>
        <v>0</v>
      </c>
      <c r="H17" s="33">
        <f>ROUND(E17-G17,2)</f>
        <v>15.06</v>
      </c>
    </row>
    <row r="18" spans="1:8" x14ac:dyDescent="0.25">
      <c r="A18" s="14" t="s">
        <v>22</v>
      </c>
      <c r="B18" s="14" t="s">
        <v>21</v>
      </c>
      <c r="C18" s="15">
        <v>22.11</v>
      </c>
      <c r="D18" s="14">
        <v>1.33</v>
      </c>
      <c r="E18" s="33">
        <f>ROUND(C18*D18,2)</f>
        <v>29.41</v>
      </c>
      <c r="F18" s="16">
        <v>0</v>
      </c>
      <c r="G18" s="33">
        <f>ROUND(E18*F18,2)</f>
        <v>0</v>
      </c>
      <c r="H18" s="33">
        <f>ROUND(E18-G18,2)</f>
        <v>29.41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401</v>
      </c>
      <c r="B20" s="14" t="s">
        <v>18</v>
      </c>
      <c r="C20" s="15">
        <v>4.75</v>
      </c>
      <c r="D20" s="14">
        <v>1.6</v>
      </c>
      <c r="E20" s="33">
        <f>ROUND(C20*D20,2)</f>
        <v>7.6</v>
      </c>
      <c r="F20" s="16">
        <v>0</v>
      </c>
      <c r="G20" s="33">
        <f>ROUND(E20*F20,2)</f>
        <v>0</v>
      </c>
      <c r="H20" s="33">
        <f>ROUND(E20-G20,2)</f>
        <v>7.6</v>
      </c>
    </row>
    <row r="21" spans="1:8" x14ac:dyDescent="0.25">
      <c r="A21" s="13" t="s">
        <v>24</v>
      </c>
      <c r="C21" s="33"/>
      <c r="E21" s="33"/>
    </row>
    <row r="22" spans="1:8" x14ac:dyDescent="0.25">
      <c r="A22" s="14" t="s">
        <v>25</v>
      </c>
      <c r="B22" s="14" t="s">
        <v>18</v>
      </c>
      <c r="C22" s="15">
        <v>0.13</v>
      </c>
      <c r="D22" s="14">
        <v>64</v>
      </c>
      <c r="E22" s="33">
        <f t="shared" ref="E22:E30" si="0">ROUND(C22*D22,2)</f>
        <v>8.32</v>
      </c>
      <c r="F22" s="16">
        <v>0</v>
      </c>
      <c r="G22" s="33">
        <f t="shared" ref="G22:G30" si="1">ROUND(E22*F22,2)</f>
        <v>0</v>
      </c>
      <c r="H22" s="33">
        <f t="shared" ref="H22:H30" si="2">ROUND(E22-G22,2)</f>
        <v>8.32</v>
      </c>
    </row>
    <row r="23" spans="1:8" x14ac:dyDescent="0.25">
      <c r="A23" s="14" t="s">
        <v>144</v>
      </c>
      <c r="B23" s="14" t="s">
        <v>26</v>
      </c>
      <c r="C23" s="15">
        <v>2.25</v>
      </c>
      <c r="D23" s="14">
        <v>2</v>
      </c>
      <c r="E23" s="33">
        <f t="shared" si="0"/>
        <v>4.5</v>
      </c>
      <c r="F23" s="16">
        <v>0</v>
      </c>
      <c r="G23" s="33">
        <f t="shared" si="1"/>
        <v>0</v>
      </c>
      <c r="H23" s="33">
        <f t="shared" si="2"/>
        <v>4.5</v>
      </c>
    </row>
    <row r="24" spans="1:8" x14ac:dyDescent="0.25">
      <c r="A24" s="14" t="s">
        <v>104</v>
      </c>
      <c r="B24" s="14" t="s">
        <v>26</v>
      </c>
      <c r="C24" s="15">
        <v>12.74</v>
      </c>
      <c r="D24" s="14">
        <v>1</v>
      </c>
      <c r="E24" s="33">
        <f t="shared" si="0"/>
        <v>12.74</v>
      </c>
      <c r="F24" s="16">
        <v>0</v>
      </c>
      <c r="G24" s="33">
        <f t="shared" si="1"/>
        <v>0</v>
      </c>
      <c r="H24" s="33">
        <f t="shared" si="2"/>
        <v>12.74</v>
      </c>
    </row>
    <row r="25" spans="1:8" x14ac:dyDescent="0.25">
      <c r="A25" s="14" t="s">
        <v>145</v>
      </c>
      <c r="B25" s="14" t="s">
        <v>18</v>
      </c>
      <c r="C25" s="15">
        <v>4.51</v>
      </c>
      <c r="D25" s="14">
        <v>2</v>
      </c>
      <c r="E25" s="33">
        <f t="shared" si="0"/>
        <v>9.02</v>
      </c>
      <c r="F25" s="16">
        <v>0</v>
      </c>
      <c r="G25" s="33">
        <f t="shared" si="1"/>
        <v>0</v>
      </c>
      <c r="H25" s="33">
        <f t="shared" si="2"/>
        <v>9.02</v>
      </c>
    </row>
    <row r="26" spans="1:8" x14ac:dyDescent="0.25">
      <c r="A26" s="14" t="s">
        <v>146</v>
      </c>
      <c r="B26" s="14" t="s">
        <v>26</v>
      </c>
      <c r="C26" s="15">
        <v>11.07</v>
      </c>
      <c r="D26" s="14">
        <v>2</v>
      </c>
      <c r="E26" s="33">
        <f t="shared" si="0"/>
        <v>22.14</v>
      </c>
      <c r="F26" s="16">
        <v>0</v>
      </c>
      <c r="G26" s="33">
        <f t="shared" si="1"/>
        <v>0</v>
      </c>
      <c r="H26" s="33">
        <f t="shared" si="2"/>
        <v>22.14</v>
      </c>
    </row>
    <row r="27" spans="1:8" x14ac:dyDescent="0.25">
      <c r="A27" s="14" t="s">
        <v>105</v>
      </c>
      <c r="B27" s="14" t="s">
        <v>18</v>
      </c>
      <c r="C27" s="15">
        <v>0.19</v>
      </c>
      <c r="D27" s="14">
        <v>48</v>
      </c>
      <c r="E27" s="33">
        <f t="shared" si="0"/>
        <v>9.1199999999999992</v>
      </c>
      <c r="F27" s="16">
        <v>0</v>
      </c>
      <c r="G27" s="33">
        <f t="shared" si="1"/>
        <v>0</v>
      </c>
      <c r="H27" s="33">
        <f t="shared" si="2"/>
        <v>9.1199999999999992</v>
      </c>
    </row>
    <row r="28" spans="1:8" x14ac:dyDescent="0.25">
      <c r="A28" s="14" t="s">
        <v>107</v>
      </c>
      <c r="B28" s="14" t="s">
        <v>18</v>
      </c>
      <c r="C28" s="15">
        <v>0.44</v>
      </c>
      <c r="D28" s="14">
        <v>29</v>
      </c>
      <c r="E28" s="33">
        <f t="shared" si="0"/>
        <v>12.76</v>
      </c>
      <c r="F28" s="16">
        <v>0</v>
      </c>
      <c r="G28" s="33">
        <f t="shared" si="1"/>
        <v>0</v>
      </c>
      <c r="H28" s="33">
        <f t="shared" si="2"/>
        <v>12.76</v>
      </c>
    </row>
    <row r="29" spans="1:8" x14ac:dyDescent="0.25">
      <c r="A29" s="14" t="s">
        <v>74</v>
      </c>
      <c r="B29" s="14" t="s">
        <v>26</v>
      </c>
      <c r="C29" s="15">
        <v>13.33</v>
      </c>
      <c r="D29" s="14">
        <v>1</v>
      </c>
      <c r="E29" s="33">
        <f t="shared" si="0"/>
        <v>13.33</v>
      </c>
      <c r="F29" s="16">
        <v>0</v>
      </c>
      <c r="G29" s="33">
        <f t="shared" si="1"/>
        <v>0</v>
      </c>
      <c r="H29" s="33">
        <f t="shared" si="2"/>
        <v>13.33</v>
      </c>
    </row>
    <row r="30" spans="1:8" x14ac:dyDescent="0.25">
      <c r="A30" s="14" t="s">
        <v>148</v>
      </c>
      <c r="B30" s="14" t="s">
        <v>18</v>
      </c>
      <c r="C30" s="15">
        <v>8.7200000000000006</v>
      </c>
      <c r="D30" s="14">
        <v>1.5</v>
      </c>
      <c r="E30" s="33">
        <f t="shared" si="0"/>
        <v>13.08</v>
      </c>
      <c r="F30" s="16">
        <v>0</v>
      </c>
      <c r="G30" s="33">
        <f t="shared" si="1"/>
        <v>0</v>
      </c>
      <c r="H30" s="33">
        <f t="shared" si="2"/>
        <v>13.08</v>
      </c>
    </row>
    <row r="31" spans="1:8" x14ac:dyDescent="0.25">
      <c r="A31" s="13" t="s">
        <v>27</v>
      </c>
      <c r="C31" s="33"/>
      <c r="E31" s="33"/>
    </row>
    <row r="32" spans="1:8" x14ac:dyDescent="0.25">
      <c r="A32" s="14" t="s">
        <v>149</v>
      </c>
      <c r="B32" s="14" t="s">
        <v>29</v>
      </c>
      <c r="C32" s="15">
        <v>6.42</v>
      </c>
      <c r="D32" s="14">
        <v>0.75</v>
      </c>
      <c r="E32" s="33">
        <f>ROUND(C32*D32,2)</f>
        <v>4.82</v>
      </c>
      <c r="F32" s="16">
        <v>0</v>
      </c>
      <c r="G32" s="33">
        <f>ROUND(E32*F32,2)</f>
        <v>0</v>
      </c>
      <c r="H32" s="33">
        <f>ROUND(E32-G32,2)</f>
        <v>4.82</v>
      </c>
    </row>
    <row r="33" spans="1:8" x14ac:dyDescent="0.25">
      <c r="A33" s="14" t="s">
        <v>150</v>
      </c>
      <c r="B33" s="14" t="s">
        <v>48</v>
      </c>
      <c r="C33" s="15">
        <v>8</v>
      </c>
      <c r="D33" s="14">
        <v>1</v>
      </c>
      <c r="E33" s="33">
        <f>ROUND(C33*D33,2)</f>
        <v>8</v>
      </c>
      <c r="F33" s="16">
        <v>0</v>
      </c>
      <c r="G33" s="33">
        <f>ROUND(E33*F33,2)</f>
        <v>0</v>
      </c>
      <c r="H33" s="33">
        <f>ROUND(E33-G33,2)</f>
        <v>8</v>
      </c>
    </row>
    <row r="34" spans="1:8" x14ac:dyDescent="0.25">
      <c r="A34" s="13" t="s">
        <v>33</v>
      </c>
      <c r="C34" s="33"/>
      <c r="E34" s="33"/>
    </row>
    <row r="35" spans="1:8" x14ac:dyDescent="0.25">
      <c r="A35" s="14" t="s">
        <v>402</v>
      </c>
      <c r="B35" s="14" t="s">
        <v>29</v>
      </c>
      <c r="C35" s="15">
        <v>1.2</v>
      </c>
      <c r="D35" s="14">
        <v>50</v>
      </c>
      <c r="E35" s="33">
        <f>ROUND(C35*D35,2)</f>
        <v>60</v>
      </c>
      <c r="F35" s="16">
        <v>0</v>
      </c>
      <c r="G35" s="33">
        <f>ROUND(E35*F35,2)</f>
        <v>0</v>
      </c>
      <c r="H35" s="33">
        <f>ROUND(E35-G35,2)</f>
        <v>60</v>
      </c>
    </row>
    <row r="36" spans="1:8" x14ac:dyDescent="0.25">
      <c r="A36" s="13" t="s">
        <v>117</v>
      </c>
      <c r="C36" s="33"/>
      <c r="E36" s="33"/>
    </row>
    <row r="37" spans="1:8" x14ac:dyDescent="0.25">
      <c r="A37" s="14" t="s">
        <v>118</v>
      </c>
      <c r="B37" s="14" t="s">
        <v>26</v>
      </c>
      <c r="C37" s="15">
        <v>3.3</v>
      </c>
      <c r="D37" s="14">
        <v>1</v>
      </c>
      <c r="E37" s="33">
        <f>ROUND(C37*D37,2)</f>
        <v>3.3</v>
      </c>
      <c r="F37" s="16">
        <v>0</v>
      </c>
      <c r="G37" s="33">
        <f>ROUND(E37*F37,2)</f>
        <v>0</v>
      </c>
      <c r="H37" s="33">
        <f>ROUND(E37-G37,2)</f>
        <v>3.3</v>
      </c>
    </row>
    <row r="38" spans="1:8" x14ac:dyDescent="0.25">
      <c r="A38" s="13" t="s">
        <v>61</v>
      </c>
      <c r="C38" s="33"/>
      <c r="E38" s="33"/>
    </row>
    <row r="39" spans="1:8" x14ac:dyDescent="0.25">
      <c r="A39" s="14" t="s">
        <v>62</v>
      </c>
      <c r="B39" s="14" t="s">
        <v>48</v>
      </c>
      <c r="C39" s="15">
        <v>7.5</v>
      </c>
      <c r="D39" s="14">
        <v>1</v>
      </c>
      <c r="E39" s="33">
        <f>ROUND(C39*D39,2)</f>
        <v>7.5</v>
      </c>
      <c r="F39" s="16">
        <v>0</v>
      </c>
      <c r="G39" s="33">
        <f>ROUND(E39*F39,2)</f>
        <v>0</v>
      </c>
      <c r="H39" s="33">
        <f>ROUND(E39-G39,2)</f>
        <v>7.5</v>
      </c>
    </row>
    <row r="40" spans="1:8" x14ac:dyDescent="0.25">
      <c r="A40" s="13" t="s">
        <v>136</v>
      </c>
      <c r="C40" s="33"/>
      <c r="E40" s="33"/>
    </row>
    <row r="41" spans="1:8" x14ac:dyDescent="0.25">
      <c r="A41" s="14" t="s">
        <v>152</v>
      </c>
      <c r="B41" s="14" t="s">
        <v>129</v>
      </c>
      <c r="C41" s="15">
        <v>0.27</v>
      </c>
      <c r="D41" s="14">
        <f>D7</f>
        <v>42</v>
      </c>
      <c r="E41" s="33">
        <f>ROUND(C41*D41,2)</f>
        <v>11.34</v>
      </c>
      <c r="F41" s="16">
        <v>0</v>
      </c>
      <c r="G41" s="33">
        <f>ROUND(E41*F41,2)</f>
        <v>0</v>
      </c>
      <c r="H41" s="33">
        <f>ROUND(E41-G41,2)</f>
        <v>11.34</v>
      </c>
    </row>
    <row r="42" spans="1:8" x14ac:dyDescent="0.25">
      <c r="A42" s="13" t="s">
        <v>34</v>
      </c>
      <c r="C42" s="33"/>
      <c r="E42" s="33"/>
    </row>
    <row r="43" spans="1:8" x14ac:dyDescent="0.25">
      <c r="A43" s="14" t="s">
        <v>35</v>
      </c>
      <c r="B43" s="14" t="s">
        <v>36</v>
      </c>
      <c r="C43" s="15">
        <v>47.45</v>
      </c>
      <c r="D43" s="14">
        <v>0.33300000000000002</v>
      </c>
      <c r="E43" s="33">
        <f>ROUND(C43*D43,2)</f>
        <v>15.8</v>
      </c>
      <c r="F43" s="16">
        <v>0</v>
      </c>
      <c r="G43" s="33">
        <f>ROUND(E43*F43,2)</f>
        <v>0</v>
      </c>
      <c r="H43" s="33">
        <f>ROUND(E43-G43,2)</f>
        <v>15.8</v>
      </c>
    </row>
    <row r="44" spans="1:8" x14ac:dyDescent="0.25">
      <c r="A44" s="13" t="s">
        <v>119</v>
      </c>
      <c r="C44" s="33"/>
      <c r="E44" s="33"/>
    </row>
    <row r="45" spans="1:8" x14ac:dyDescent="0.25">
      <c r="A45" s="14" t="s">
        <v>153</v>
      </c>
      <c r="B45" s="14" t="s">
        <v>48</v>
      </c>
      <c r="C45" s="15">
        <v>6.5</v>
      </c>
      <c r="D45" s="14">
        <v>1</v>
      </c>
      <c r="E45" s="33">
        <f>ROUND(C45*D45,2)</f>
        <v>6.5</v>
      </c>
      <c r="F45" s="16">
        <v>0</v>
      </c>
      <c r="G45" s="33">
        <f>ROUND(E45*F45,2)</f>
        <v>0</v>
      </c>
      <c r="H45" s="33">
        <f>ROUND(E45-G45,2)</f>
        <v>6.5</v>
      </c>
    </row>
    <row r="46" spans="1:8" x14ac:dyDescent="0.25">
      <c r="A46" s="13" t="s">
        <v>154</v>
      </c>
      <c r="C46" s="33"/>
      <c r="E46" s="33"/>
    </row>
    <row r="47" spans="1:8" x14ac:dyDescent="0.25">
      <c r="A47" s="14" t="s">
        <v>155</v>
      </c>
      <c r="B47" s="14" t="s">
        <v>48</v>
      </c>
      <c r="C47" s="15">
        <v>1.55</v>
      </c>
      <c r="D47" s="14">
        <v>1</v>
      </c>
      <c r="E47" s="33">
        <f>ROUND(C47*D47,2)</f>
        <v>1.55</v>
      </c>
      <c r="F47" s="16">
        <v>0</v>
      </c>
      <c r="G47" s="33">
        <f>ROUND(E47*F47,2)</f>
        <v>0</v>
      </c>
      <c r="H47" s="33">
        <f>ROUND(E47-G47,2)</f>
        <v>1.55</v>
      </c>
    </row>
    <row r="48" spans="1:8" x14ac:dyDescent="0.25">
      <c r="A48" s="13" t="s">
        <v>121</v>
      </c>
      <c r="C48" s="33"/>
      <c r="E48" s="33"/>
    </row>
    <row r="49" spans="1:8" x14ac:dyDescent="0.25">
      <c r="A49" s="14" t="s">
        <v>122</v>
      </c>
      <c r="B49" s="14" t="s">
        <v>48</v>
      </c>
      <c r="C49" s="15">
        <v>10</v>
      </c>
      <c r="D49" s="14">
        <v>0.33300000000000002</v>
      </c>
      <c r="E49" s="33">
        <f>ROUND(C49*D49,2)</f>
        <v>3.33</v>
      </c>
      <c r="F49" s="16">
        <v>0</v>
      </c>
      <c r="G49" s="33">
        <f>ROUND(E49*F49,2)</f>
        <v>0</v>
      </c>
      <c r="H49" s="33">
        <f>ROUND(E49-G49,2)</f>
        <v>3.33</v>
      </c>
    </row>
    <row r="50" spans="1:8" x14ac:dyDescent="0.25">
      <c r="A50" s="13" t="s">
        <v>37</v>
      </c>
      <c r="C50" s="33"/>
      <c r="E50" s="33"/>
    </row>
    <row r="51" spans="1:8" x14ac:dyDescent="0.25">
      <c r="A51" s="14" t="s">
        <v>38</v>
      </c>
      <c r="B51" s="14" t="s">
        <v>39</v>
      </c>
      <c r="C51" s="15">
        <v>14.68</v>
      </c>
      <c r="D51" s="14">
        <v>0.29430000000000001</v>
      </c>
      <c r="E51" s="33">
        <f>ROUND(C51*D51,2)</f>
        <v>4.32</v>
      </c>
      <c r="F51" s="16">
        <v>0</v>
      </c>
      <c r="G51" s="33">
        <f>ROUND(E51*F51,2)</f>
        <v>0</v>
      </c>
      <c r="H51" s="33">
        <f>ROUND(E51-G51,2)</f>
        <v>4.32</v>
      </c>
    </row>
    <row r="52" spans="1:8" x14ac:dyDescent="0.25">
      <c r="A52" s="14" t="s">
        <v>139</v>
      </c>
      <c r="B52" s="14" t="s">
        <v>39</v>
      </c>
      <c r="C52" s="15">
        <v>14.68</v>
      </c>
      <c r="D52" s="14">
        <v>8.5099999999999995E-2</v>
      </c>
      <c r="E52" s="33">
        <f>ROUND(C52*D52,2)</f>
        <v>1.25</v>
      </c>
      <c r="F52" s="16">
        <v>0</v>
      </c>
      <c r="G52" s="33">
        <f>ROUND(E52*F52,2)</f>
        <v>0</v>
      </c>
      <c r="H52" s="33">
        <f>ROUND(E52-G52,2)</f>
        <v>1.25</v>
      </c>
    </row>
    <row r="53" spans="1:8" x14ac:dyDescent="0.25">
      <c r="A53" s="13" t="s">
        <v>43</v>
      </c>
      <c r="C53" s="33"/>
      <c r="E53" s="33"/>
    </row>
    <row r="54" spans="1:8" x14ac:dyDescent="0.25">
      <c r="A54" s="14" t="s">
        <v>42</v>
      </c>
      <c r="B54" s="14" t="s">
        <v>39</v>
      </c>
      <c r="C54" s="15">
        <v>9.06</v>
      </c>
      <c r="D54" s="14">
        <v>9.5899999999999999E-2</v>
      </c>
      <c r="E54" s="33">
        <f>ROUND(C54*D54,2)</f>
        <v>0.87</v>
      </c>
      <c r="F54" s="16">
        <v>0</v>
      </c>
      <c r="G54" s="33">
        <f>ROUND(E54*F54,2)</f>
        <v>0</v>
      </c>
      <c r="H54" s="33">
        <f>ROUND(E54-G54,2)</f>
        <v>0.87</v>
      </c>
    </row>
    <row r="55" spans="1:8" x14ac:dyDescent="0.25">
      <c r="A55" s="14" t="s">
        <v>44</v>
      </c>
      <c r="B55" s="14" t="s">
        <v>39</v>
      </c>
      <c r="C55" s="15">
        <v>14.64</v>
      </c>
      <c r="D55" s="14">
        <v>0.34150000000000003</v>
      </c>
      <c r="E55" s="33">
        <f>ROUND(C55*D55,2)</f>
        <v>5</v>
      </c>
      <c r="F55" s="16">
        <v>0</v>
      </c>
      <c r="G55" s="33">
        <f>ROUND(E55*F55,2)</f>
        <v>0</v>
      </c>
      <c r="H55" s="33">
        <f>ROUND(E55-G55,2)</f>
        <v>5</v>
      </c>
    </row>
    <row r="56" spans="1:8" x14ac:dyDescent="0.25">
      <c r="A56" s="13" t="s">
        <v>45</v>
      </c>
      <c r="C56" s="33"/>
      <c r="E56" s="33"/>
    </row>
    <row r="57" spans="1:8" x14ac:dyDescent="0.25">
      <c r="A57" s="14" t="s">
        <v>38</v>
      </c>
      <c r="B57" s="14" t="s">
        <v>19</v>
      </c>
      <c r="C57" s="15">
        <v>1.53</v>
      </c>
      <c r="D57" s="14">
        <v>3.4079999999999999</v>
      </c>
      <c r="E57" s="33">
        <f>ROUND(C57*D57,2)</f>
        <v>5.21</v>
      </c>
      <c r="F57" s="16">
        <v>0</v>
      </c>
      <c r="G57" s="33">
        <f>ROUND(E57*F57,2)</f>
        <v>0</v>
      </c>
      <c r="H57" s="33">
        <f>ROUND(E57-G57,2)</f>
        <v>5.21</v>
      </c>
    </row>
    <row r="58" spans="1:8" x14ac:dyDescent="0.25">
      <c r="A58" s="14" t="s">
        <v>139</v>
      </c>
      <c r="B58" s="14" t="s">
        <v>19</v>
      </c>
      <c r="C58" s="15">
        <v>1.53</v>
      </c>
      <c r="D58" s="14">
        <v>1.4244000000000001</v>
      </c>
      <c r="E58" s="33">
        <f>ROUND(C58*D58,2)</f>
        <v>2.1800000000000002</v>
      </c>
      <c r="F58" s="16">
        <v>0</v>
      </c>
      <c r="G58" s="33">
        <f>ROUND(E58*F58,2)</f>
        <v>0</v>
      </c>
      <c r="H58" s="33">
        <f>ROUND(E58-G58,2)</f>
        <v>2.1800000000000002</v>
      </c>
    </row>
    <row r="59" spans="1:8" x14ac:dyDescent="0.25">
      <c r="A59" s="13" t="s">
        <v>47</v>
      </c>
      <c r="C59" s="33"/>
      <c r="E59" s="33"/>
    </row>
    <row r="60" spans="1:8" x14ac:dyDescent="0.25">
      <c r="A60" s="14" t="s">
        <v>42</v>
      </c>
      <c r="B60" s="14" t="s">
        <v>48</v>
      </c>
      <c r="C60" s="15">
        <v>5.23</v>
      </c>
      <c r="D60" s="14">
        <v>1</v>
      </c>
      <c r="E60" s="33">
        <f>ROUND(C60*D60,2)</f>
        <v>5.23</v>
      </c>
      <c r="F60" s="16">
        <v>0</v>
      </c>
      <c r="G60" s="33">
        <f>ROUND(E60*F60,2)</f>
        <v>0</v>
      </c>
      <c r="H60" s="33">
        <f t="shared" ref="H60:H65" si="3">ROUND(E60-G60,2)</f>
        <v>5.23</v>
      </c>
    </row>
    <row r="61" spans="1:8" x14ac:dyDescent="0.25">
      <c r="A61" s="14" t="s">
        <v>38</v>
      </c>
      <c r="B61" s="14" t="s">
        <v>48</v>
      </c>
      <c r="C61" s="15">
        <v>2.15</v>
      </c>
      <c r="D61" s="14">
        <v>1</v>
      </c>
      <c r="E61" s="33">
        <f>ROUND(C61*D61,2)</f>
        <v>2.15</v>
      </c>
      <c r="F61" s="16">
        <v>0</v>
      </c>
      <c r="G61" s="33">
        <f>ROUND(E61*F61,2)</f>
        <v>0</v>
      </c>
      <c r="H61" s="33">
        <f t="shared" si="3"/>
        <v>2.15</v>
      </c>
    </row>
    <row r="62" spans="1:8" x14ac:dyDescent="0.25">
      <c r="A62" s="14" t="s">
        <v>139</v>
      </c>
      <c r="B62" s="14" t="s">
        <v>48</v>
      </c>
      <c r="C62" s="15">
        <v>3.5</v>
      </c>
      <c r="D62" s="14">
        <v>1</v>
      </c>
      <c r="E62" s="33">
        <f>ROUND(C62*D62,2)</f>
        <v>3.5</v>
      </c>
      <c r="F62" s="16">
        <v>0</v>
      </c>
      <c r="G62" s="33">
        <f>ROUND(E62*F62,2)</f>
        <v>0</v>
      </c>
      <c r="H62" s="33">
        <f t="shared" si="3"/>
        <v>3.5</v>
      </c>
    </row>
    <row r="63" spans="1:8" x14ac:dyDescent="0.25">
      <c r="A63" s="9" t="s">
        <v>49</v>
      </c>
      <c r="B63" s="9" t="s">
        <v>48</v>
      </c>
      <c r="C63" s="10">
        <v>7.65</v>
      </c>
      <c r="D63" s="9">
        <v>1</v>
      </c>
      <c r="E63" s="29">
        <f>ROUND(C63*D63,2)</f>
        <v>7.65</v>
      </c>
      <c r="F63" s="11">
        <v>0</v>
      </c>
      <c r="G63" s="29">
        <f>ROUND(E63*F63,2)</f>
        <v>0</v>
      </c>
      <c r="H63" s="29">
        <f t="shared" si="3"/>
        <v>7.65</v>
      </c>
    </row>
    <row r="64" spans="1:8" x14ac:dyDescent="0.25">
      <c r="A64" s="7" t="s">
        <v>50</v>
      </c>
      <c r="C64" s="33"/>
      <c r="E64" s="33">
        <f>SUM(E12:E63)</f>
        <v>351.67999999999995</v>
      </c>
      <c r="G64" s="12">
        <f>SUM(G12:G63)</f>
        <v>0</v>
      </c>
      <c r="H64" s="12">
        <f t="shared" si="3"/>
        <v>351.68</v>
      </c>
    </row>
    <row r="65" spans="1:8" x14ac:dyDescent="0.25">
      <c r="A65" s="7" t="s">
        <v>51</v>
      </c>
      <c r="C65" s="33"/>
      <c r="E65" s="33">
        <f>+E8-E64</f>
        <v>116.62000000000006</v>
      </c>
      <c r="G65" s="12">
        <f>+G8-G64</f>
        <v>0</v>
      </c>
      <c r="H65" s="12">
        <f t="shared" si="3"/>
        <v>116.62</v>
      </c>
    </row>
    <row r="66" spans="1:8" x14ac:dyDescent="0.25">
      <c r="A66" t="s">
        <v>12</v>
      </c>
      <c r="C66" s="33"/>
      <c r="E66" s="33"/>
    </row>
    <row r="67" spans="1:8" x14ac:dyDescent="0.25">
      <c r="A67" s="7" t="s">
        <v>52</v>
      </c>
      <c r="C67" s="33"/>
      <c r="E67" s="33"/>
    </row>
    <row r="68" spans="1:8" x14ac:dyDescent="0.25">
      <c r="A68" s="14" t="s">
        <v>42</v>
      </c>
      <c r="B68" s="14" t="s">
        <v>48</v>
      </c>
      <c r="C68" s="15">
        <v>10.36</v>
      </c>
      <c r="D68" s="14">
        <v>1</v>
      </c>
      <c r="E68" s="33">
        <f>ROUND(C68*D68,2)</f>
        <v>10.36</v>
      </c>
      <c r="F68" s="16">
        <v>0</v>
      </c>
      <c r="G68" s="33">
        <f>ROUND(E68*F68,2)</f>
        <v>0</v>
      </c>
      <c r="H68" s="33">
        <f t="shared" ref="H68:H73" si="4">ROUND(E68-G68,2)</f>
        <v>10.36</v>
      </c>
    </row>
    <row r="69" spans="1:8" x14ac:dyDescent="0.25">
      <c r="A69" s="14" t="s">
        <v>38</v>
      </c>
      <c r="B69" s="14" t="s">
        <v>48</v>
      </c>
      <c r="C69" s="15">
        <v>13.04</v>
      </c>
      <c r="D69" s="14">
        <v>1</v>
      </c>
      <c r="E69" s="33">
        <f>ROUND(C69*D69,2)</f>
        <v>13.04</v>
      </c>
      <c r="F69" s="16">
        <v>0</v>
      </c>
      <c r="G69" s="33">
        <f>ROUND(E69*F69,2)</f>
        <v>0</v>
      </c>
      <c r="H69" s="33">
        <f t="shared" si="4"/>
        <v>13.04</v>
      </c>
    </row>
    <row r="70" spans="1:8" x14ac:dyDescent="0.25">
      <c r="A70" s="9" t="s">
        <v>139</v>
      </c>
      <c r="B70" s="9" t="s">
        <v>48</v>
      </c>
      <c r="C70" s="10">
        <v>13.41</v>
      </c>
      <c r="D70" s="9">
        <v>1</v>
      </c>
      <c r="E70" s="29">
        <f>ROUND(C70*D70,2)</f>
        <v>13.41</v>
      </c>
      <c r="F70" s="11">
        <v>0</v>
      </c>
      <c r="G70" s="29">
        <f>ROUND(E70*F70,2)</f>
        <v>0</v>
      </c>
      <c r="H70" s="29">
        <f t="shared" si="4"/>
        <v>13.41</v>
      </c>
    </row>
    <row r="71" spans="1:8" x14ac:dyDescent="0.25">
      <c r="A71" s="7" t="s">
        <v>53</v>
      </c>
      <c r="C71" s="33"/>
      <c r="E71" s="33">
        <f>SUM(E68:E70)</f>
        <v>36.81</v>
      </c>
      <c r="G71" s="12">
        <f>SUM(G68:G70)</f>
        <v>0</v>
      </c>
      <c r="H71" s="12">
        <f t="shared" si="4"/>
        <v>36.81</v>
      </c>
    </row>
    <row r="72" spans="1:8" x14ac:dyDescent="0.25">
      <c r="A72" s="7" t="s">
        <v>54</v>
      </c>
      <c r="C72" s="33"/>
      <c r="E72" s="33">
        <f>+E64+E71</f>
        <v>388.48999999999995</v>
      </c>
      <c r="G72" s="12">
        <f>+G64+G71</f>
        <v>0</v>
      </c>
      <c r="H72" s="12">
        <f t="shared" si="4"/>
        <v>388.49</v>
      </c>
    </row>
    <row r="73" spans="1:8" x14ac:dyDescent="0.25">
      <c r="A73" s="7" t="s">
        <v>55</v>
      </c>
      <c r="C73" s="33"/>
      <c r="E73" s="33">
        <f>+E8-E72</f>
        <v>79.810000000000059</v>
      </c>
      <c r="G73" s="12">
        <f>+G8-G72</f>
        <v>0</v>
      </c>
      <c r="H73" s="12">
        <f t="shared" si="4"/>
        <v>79.81</v>
      </c>
    </row>
    <row r="74" spans="1:8" x14ac:dyDescent="0.25">
      <c r="A74" t="s">
        <v>123</v>
      </c>
      <c r="C74" s="33"/>
      <c r="E74" s="33"/>
    </row>
    <row r="75" spans="1:8" x14ac:dyDescent="0.25">
      <c r="A75" t="s">
        <v>372</v>
      </c>
      <c r="C75" s="33"/>
      <c r="E75" s="33"/>
    </row>
    <row r="76" spans="1:8" x14ac:dyDescent="0.25">
      <c r="C76" s="33"/>
      <c r="E76" s="33"/>
    </row>
    <row r="77" spans="1:8" x14ac:dyDescent="0.25">
      <c r="A77" s="7" t="s">
        <v>124</v>
      </c>
      <c r="C77" s="33"/>
      <c r="E77" s="33"/>
    </row>
    <row r="78" spans="1:8" x14ac:dyDescent="0.25">
      <c r="A78" s="7" t="s">
        <v>125</v>
      </c>
      <c r="C78" s="33"/>
      <c r="E78" s="33"/>
    </row>
    <row r="99" spans="1:5" x14ac:dyDescent="0.25">
      <c r="A99" s="7" t="s">
        <v>50</v>
      </c>
      <c r="E99" s="37">
        <f>VLOOKUP(A99,$A$1:$H$98,5,FALSE)</f>
        <v>351.67999999999995</v>
      </c>
    </row>
    <row r="100" spans="1:5" x14ac:dyDescent="0.25">
      <c r="A100" s="7" t="s">
        <v>333</v>
      </c>
      <c r="E100" s="37">
        <f>VLOOKUP(A100,$A$1:$H$98,5,FALSE)</f>
        <v>36.81</v>
      </c>
    </row>
    <row r="101" spans="1:5" x14ac:dyDescent="0.25">
      <c r="A101" s="7" t="s">
        <v>334</v>
      </c>
      <c r="E101" s="37">
        <f t="shared" ref="E101:E102" si="5">VLOOKUP(A101,$A$1:$H$98,5,FALSE)</f>
        <v>388.48999999999995</v>
      </c>
    </row>
    <row r="102" spans="1:5" x14ac:dyDescent="0.25">
      <c r="A102" s="7" t="s">
        <v>55</v>
      </c>
      <c r="E102" s="37">
        <f t="shared" si="5"/>
        <v>79.810000000000059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79.810000000000059</v>
      </c>
      <c r="E105" s="37">
        <f>E102</f>
        <v>79.810000000000059</v>
      </c>
    </row>
    <row r="106" spans="1:5" x14ac:dyDescent="0.25">
      <c r="A106">
        <f>A107-Calculator!$B$15</f>
        <v>985</v>
      </c>
      <c r="B106">
        <f t="dataTable" ref="B106:B112" dt2D="0" dtr="0" r1="D7" ca="1"/>
        <v>10339.65</v>
      </c>
      <c r="D106">
        <f>D107-Calculator!$B$27</f>
        <v>45</v>
      </c>
      <c r="E106">
        <f t="dataTable" ref="E106:E112" dt2D="0" dtr="0" r1="D7"/>
        <v>112.45000000000005</v>
      </c>
    </row>
    <row r="107" spans="1:5" x14ac:dyDescent="0.25">
      <c r="A107">
        <f>A108-Calculator!$B$15</f>
        <v>990</v>
      </c>
      <c r="B107">
        <v>10394.049999999999</v>
      </c>
      <c r="D107">
        <f>D108-Calculator!$B$27</f>
        <v>50</v>
      </c>
      <c r="E107">
        <v>166.85000000000002</v>
      </c>
    </row>
    <row r="108" spans="1:5" x14ac:dyDescent="0.25">
      <c r="A108">
        <f>A109-Calculator!$B$15</f>
        <v>995</v>
      </c>
      <c r="B108">
        <v>10448.450000000001</v>
      </c>
      <c r="D108">
        <f>D109-Calculator!$B$27</f>
        <v>55</v>
      </c>
      <c r="E108">
        <v>221.25</v>
      </c>
    </row>
    <row r="109" spans="1:5" x14ac:dyDescent="0.25">
      <c r="A109">
        <f>Calculator!B10</f>
        <v>1000</v>
      </c>
      <c r="B109">
        <v>10502.85</v>
      </c>
      <c r="D109">
        <f>Calculator!B22</f>
        <v>60</v>
      </c>
      <c r="E109">
        <v>275.65000000000003</v>
      </c>
    </row>
    <row r="110" spans="1:5" x14ac:dyDescent="0.25">
      <c r="A110">
        <f>A109+Calculator!$B$15</f>
        <v>1005</v>
      </c>
      <c r="B110">
        <v>10557.25</v>
      </c>
      <c r="D110">
        <f>D109+Calculator!$B$27</f>
        <v>65</v>
      </c>
      <c r="E110">
        <v>330.05</v>
      </c>
    </row>
    <row r="111" spans="1:5" x14ac:dyDescent="0.25">
      <c r="A111">
        <f>A110+Calculator!$B$15</f>
        <v>1010</v>
      </c>
      <c r="B111">
        <v>10611.65</v>
      </c>
      <c r="D111">
        <f>D110+Calculator!$B$27</f>
        <v>70</v>
      </c>
      <c r="E111">
        <v>384.45000000000005</v>
      </c>
    </row>
    <row r="112" spans="1:5" x14ac:dyDescent="0.25">
      <c r="A112">
        <f>A111+Calculator!$B$15</f>
        <v>1015</v>
      </c>
      <c r="B112">
        <v>10666.05</v>
      </c>
      <c r="D112">
        <f>D111+Calculator!$B$27</f>
        <v>75</v>
      </c>
      <c r="E112">
        <v>438.85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9841-EDA6-461A-BBA8-32A23FF495A6}">
  <dimension ref="A1:H112"/>
  <sheetViews>
    <sheetView workbookViewId="0">
      <selection activeCell="C7" sqref="C7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373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56</v>
      </c>
      <c r="B7" s="9" t="s">
        <v>129</v>
      </c>
      <c r="C7" s="52">
        <f>IF(Calculator!B7="Corn",Calculator!B13,IF(Calculator!B19="Corn",Calculator!B25,3.73))</f>
        <v>3.73</v>
      </c>
      <c r="D7" s="9">
        <v>170</v>
      </c>
      <c r="E7" s="29">
        <f>ROUND(C7*D7,2)</f>
        <v>634.1</v>
      </c>
      <c r="F7" s="11">
        <v>0</v>
      </c>
      <c r="G7" s="29">
        <f>ROUND(E7*F7,2)</f>
        <v>0</v>
      </c>
      <c r="H7" s="29">
        <f>ROUND(E7-G7,2)</f>
        <v>634.1</v>
      </c>
    </row>
    <row r="8" spans="1:8" x14ac:dyDescent="0.25">
      <c r="A8" s="7" t="s">
        <v>11</v>
      </c>
      <c r="C8" s="33"/>
      <c r="E8" s="33">
        <f>SUM(E7:E7)</f>
        <v>634.1</v>
      </c>
      <c r="G8" s="12">
        <f>SUM(G7:G7)</f>
        <v>0</v>
      </c>
      <c r="H8" s="12">
        <f>ROUND(E8-G8,2)</f>
        <v>634.1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3">
        <f>ROUND(C12*D12,2)</f>
        <v>7</v>
      </c>
      <c r="F12" s="16">
        <v>0</v>
      </c>
      <c r="G12" s="33">
        <f>ROUND(E12*F12,2)</f>
        <v>0</v>
      </c>
      <c r="H12" s="33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0.2</v>
      </c>
      <c r="E13" s="33">
        <f>ROUND(C13*D13,2)</f>
        <v>1.1000000000000001</v>
      </c>
      <c r="F13" s="16">
        <v>0</v>
      </c>
      <c r="G13" s="33">
        <f>ROUND(E13*F13,2)</f>
        <v>0</v>
      </c>
      <c r="H13" s="33">
        <f>ROUND(E13-G13,2)</f>
        <v>1.1000000000000001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130</v>
      </c>
      <c r="B15" s="14" t="s">
        <v>21</v>
      </c>
      <c r="C15" s="15">
        <v>17.309999999999999</v>
      </c>
      <c r="D15" s="14">
        <v>1.63</v>
      </c>
      <c r="E15" s="33">
        <f t="shared" ref="E15:E20" si="0">ROUND(C15*D15,2)</f>
        <v>28.22</v>
      </c>
      <c r="F15" s="16">
        <v>0</v>
      </c>
      <c r="G15" s="33">
        <f t="shared" ref="G15:G20" si="1">ROUND(E15*F15,2)</f>
        <v>0</v>
      </c>
      <c r="H15" s="33">
        <f t="shared" ref="H15:H20" si="2">ROUND(E15-G15,2)</f>
        <v>28.22</v>
      </c>
    </row>
    <row r="16" spans="1:8" x14ac:dyDescent="0.25">
      <c r="A16" s="14" t="s">
        <v>22</v>
      </c>
      <c r="B16" s="14" t="s">
        <v>21</v>
      </c>
      <c r="C16" s="15">
        <v>22.11</v>
      </c>
      <c r="D16" s="14">
        <v>1.25</v>
      </c>
      <c r="E16" s="33">
        <f t="shared" si="0"/>
        <v>27.64</v>
      </c>
      <c r="F16" s="16">
        <v>0</v>
      </c>
      <c r="G16" s="33">
        <f t="shared" si="1"/>
        <v>0</v>
      </c>
      <c r="H16" s="33">
        <f t="shared" si="2"/>
        <v>27.64</v>
      </c>
    </row>
    <row r="17" spans="1:8" x14ac:dyDescent="0.25">
      <c r="A17" s="14" t="s">
        <v>156</v>
      </c>
      <c r="B17" s="14" t="s">
        <v>19</v>
      </c>
      <c r="C17" s="15">
        <v>2.8</v>
      </c>
      <c r="D17" s="14">
        <v>4</v>
      </c>
      <c r="E17" s="33">
        <f t="shared" si="0"/>
        <v>11.2</v>
      </c>
      <c r="F17" s="16">
        <v>0</v>
      </c>
      <c r="G17" s="33">
        <f t="shared" si="1"/>
        <v>0</v>
      </c>
      <c r="H17" s="33">
        <f t="shared" si="2"/>
        <v>11.2</v>
      </c>
    </row>
    <row r="18" spans="1:8" x14ac:dyDescent="0.25">
      <c r="A18" s="14" t="s">
        <v>157</v>
      </c>
      <c r="B18" s="14" t="s">
        <v>26</v>
      </c>
      <c r="C18" s="15">
        <v>2.99</v>
      </c>
      <c r="D18" s="14">
        <v>2</v>
      </c>
      <c r="E18" s="33">
        <f t="shared" si="0"/>
        <v>5.98</v>
      </c>
      <c r="F18" s="16">
        <v>0</v>
      </c>
      <c r="G18" s="33">
        <f t="shared" si="1"/>
        <v>0</v>
      </c>
      <c r="H18" s="33">
        <f t="shared" si="2"/>
        <v>5.98</v>
      </c>
    </row>
    <row r="19" spans="1:8" x14ac:dyDescent="0.25">
      <c r="A19" s="14" t="s">
        <v>131</v>
      </c>
      <c r="B19" s="14" t="s">
        <v>19</v>
      </c>
      <c r="C19" s="15">
        <v>1.61</v>
      </c>
      <c r="D19" s="14">
        <v>19.3063</v>
      </c>
      <c r="E19" s="33">
        <f t="shared" si="0"/>
        <v>31.08</v>
      </c>
      <c r="F19" s="16">
        <v>0</v>
      </c>
      <c r="G19" s="33">
        <f t="shared" si="1"/>
        <v>0</v>
      </c>
      <c r="H19" s="33">
        <f t="shared" si="2"/>
        <v>31.08</v>
      </c>
    </row>
    <row r="20" spans="1:8" x14ac:dyDescent="0.25">
      <c r="A20" s="14" t="s">
        <v>103</v>
      </c>
      <c r="B20" s="14" t="s">
        <v>19</v>
      </c>
      <c r="C20" s="15">
        <v>1.34</v>
      </c>
      <c r="D20" s="14">
        <v>36.72</v>
      </c>
      <c r="E20" s="33">
        <f t="shared" si="0"/>
        <v>49.2</v>
      </c>
      <c r="F20" s="16">
        <v>0</v>
      </c>
      <c r="G20" s="33">
        <f t="shared" si="1"/>
        <v>0</v>
      </c>
      <c r="H20" s="33">
        <f t="shared" si="2"/>
        <v>49.2</v>
      </c>
    </row>
    <row r="21" spans="1:8" x14ac:dyDescent="0.25">
      <c r="A21" s="13" t="s">
        <v>24</v>
      </c>
      <c r="C21" s="33"/>
      <c r="E21" s="33"/>
    </row>
    <row r="22" spans="1:8" x14ac:dyDescent="0.25">
      <c r="A22" s="14" t="s">
        <v>25</v>
      </c>
      <c r="B22" s="14" t="s">
        <v>18</v>
      </c>
      <c r="C22" s="15">
        <v>0.13</v>
      </c>
      <c r="D22" s="14">
        <v>32</v>
      </c>
      <c r="E22" s="33">
        <f>ROUND(C22*D22,2)</f>
        <v>4.16</v>
      </c>
      <c r="F22" s="16">
        <v>0</v>
      </c>
      <c r="G22" s="33">
        <f>ROUND(E22*F22,2)</f>
        <v>0</v>
      </c>
      <c r="H22" s="33">
        <f>ROUND(E22-G22,2)</f>
        <v>4.16</v>
      </c>
    </row>
    <row r="23" spans="1:8" x14ac:dyDescent="0.25">
      <c r="A23" s="14" t="s">
        <v>59</v>
      </c>
      <c r="B23" s="14" t="s">
        <v>26</v>
      </c>
      <c r="C23" s="15">
        <v>10.73</v>
      </c>
      <c r="D23" s="14">
        <v>0.5</v>
      </c>
      <c r="E23" s="33">
        <f>ROUND(C23*D23,2)</f>
        <v>5.37</v>
      </c>
      <c r="F23" s="16">
        <v>0</v>
      </c>
      <c r="G23" s="33">
        <f>ROUND(E23*F23,2)</f>
        <v>0</v>
      </c>
      <c r="H23" s="33">
        <f>ROUND(E23-G23,2)</f>
        <v>5.37</v>
      </c>
    </row>
    <row r="24" spans="1:8" x14ac:dyDescent="0.25">
      <c r="A24" s="14" t="s">
        <v>104</v>
      </c>
      <c r="B24" s="14" t="s">
        <v>26</v>
      </c>
      <c r="C24" s="15">
        <v>12.74</v>
      </c>
      <c r="D24" s="14">
        <v>1</v>
      </c>
      <c r="E24" s="33">
        <f>ROUND(C24*D24,2)</f>
        <v>12.74</v>
      </c>
      <c r="F24" s="16">
        <v>0</v>
      </c>
      <c r="G24" s="33">
        <f>ROUND(E24*F24,2)</f>
        <v>0</v>
      </c>
      <c r="H24" s="33">
        <f>ROUND(E24-G24,2)</f>
        <v>12.74</v>
      </c>
    </row>
    <row r="25" spans="1:8" x14ac:dyDescent="0.25">
      <c r="A25" s="14" t="s">
        <v>132</v>
      </c>
      <c r="B25" s="14" t="s">
        <v>26</v>
      </c>
      <c r="C25" s="15">
        <v>1.91</v>
      </c>
      <c r="D25" s="14">
        <v>4</v>
      </c>
      <c r="E25" s="33">
        <f>ROUND(C25*D25,2)</f>
        <v>7.64</v>
      </c>
      <c r="F25" s="16">
        <v>0</v>
      </c>
      <c r="G25" s="33">
        <f>ROUND(E25*F25,2)</f>
        <v>0</v>
      </c>
      <c r="H25" s="33">
        <f>ROUND(E25-G25,2)</f>
        <v>7.64</v>
      </c>
    </row>
    <row r="26" spans="1:8" x14ac:dyDescent="0.25">
      <c r="A26" s="14" t="s">
        <v>133</v>
      </c>
      <c r="B26" s="14" t="s">
        <v>26</v>
      </c>
      <c r="C26" s="15">
        <v>7.13</v>
      </c>
      <c r="D26" s="14">
        <v>3.6</v>
      </c>
      <c r="E26" s="33">
        <f>ROUND(C26*D26,2)</f>
        <v>25.67</v>
      </c>
      <c r="F26" s="16">
        <v>0</v>
      </c>
      <c r="G26" s="33">
        <f>ROUND(E26*F26,2)</f>
        <v>0</v>
      </c>
      <c r="H26" s="33">
        <f>ROUND(E26-G26,2)</f>
        <v>25.67</v>
      </c>
    </row>
    <row r="27" spans="1:8" x14ac:dyDescent="0.25">
      <c r="A27" s="13" t="s">
        <v>27</v>
      </c>
      <c r="C27" s="33"/>
      <c r="E27" s="33"/>
    </row>
    <row r="28" spans="1:8" x14ac:dyDescent="0.25">
      <c r="A28" s="14" t="s">
        <v>112</v>
      </c>
      <c r="B28" s="14" t="s">
        <v>18</v>
      </c>
      <c r="C28" s="15">
        <v>0.94</v>
      </c>
      <c r="D28" s="14">
        <v>1.28</v>
      </c>
      <c r="E28" s="33">
        <f>ROUND(C28*D28,2)</f>
        <v>1.2</v>
      </c>
      <c r="F28" s="16">
        <v>0</v>
      </c>
      <c r="G28" s="33">
        <f>ROUND(E28*F28,2)</f>
        <v>0</v>
      </c>
      <c r="H28" s="33">
        <f>ROUND(E28-G28,2)</f>
        <v>1.2</v>
      </c>
    </row>
    <row r="29" spans="1:8" x14ac:dyDescent="0.25">
      <c r="A29" s="13" t="s">
        <v>33</v>
      </c>
      <c r="C29" s="33"/>
      <c r="E29" s="33"/>
    </row>
    <row r="30" spans="1:8" x14ac:dyDescent="0.25">
      <c r="A30" s="14" t="s">
        <v>158</v>
      </c>
      <c r="B30" s="14" t="s">
        <v>60</v>
      </c>
      <c r="C30" s="15">
        <v>3.99</v>
      </c>
      <c r="D30" s="14">
        <v>28</v>
      </c>
      <c r="E30" s="33">
        <f>ROUND(C30*D30,2)</f>
        <v>111.72</v>
      </c>
      <c r="F30" s="16">
        <v>0</v>
      </c>
      <c r="G30" s="33">
        <f>ROUND(E30*F30,2)</f>
        <v>0</v>
      </c>
      <c r="H30" s="33">
        <f>ROUND(E30-G30,2)</f>
        <v>111.72</v>
      </c>
    </row>
    <row r="31" spans="1:8" x14ac:dyDescent="0.25">
      <c r="A31" s="13" t="s">
        <v>61</v>
      </c>
      <c r="C31" s="33"/>
      <c r="E31" s="33"/>
    </row>
    <row r="32" spans="1:8" x14ac:dyDescent="0.25">
      <c r="A32" s="14" t="s">
        <v>62</v>
      </c>
      <c r="B32" s="14" t="s">
        <v>48</v>
      </c>
      <c r="C32" s="15">
        <v>7.5</v>
      </c>
      <c r="D32" s="14">
        <v>1</v>
      </c>
      <c r="E32" s="33">
        <f>ROUND(C32*D32,2)</f>
        <v>7.5</v>
      </c>
      <c r="F32" s="16">
        <v>0</v>
      </c>
      <c r="G32" s="33">
        <f>ROUND(E32*F32,2)</f>
        <v>0</v>
      </c>
      <c r="H32" s="33">
        <f>ROUND(E32-G32,2)</f>
        <v>7.5</v>
      </c>
    </row>
    <row r="33" spans="1:8" x14ac:dyDescent="0.25">
      <c r="A33" s="13" t="s">
        <v>136</v>
      </c>
      <c r="C33" s="33"/>
      <c r="E33" s="33"/>
    </row>
    <row r="34" spans="1:8" x14ac:dyDescent="0.25">
      <c r="A34" s="14" t="s">
        <v>137</v>
      </c>
      <c r="B34" s="14" t="s">
        <v>129</v>
      </c>
      <c r="C34" s="15">
        <v>0.23</v>
      </c>
      <c r="D34" s="14">
        <f>D7</f>
        <v>170</v>
      </c>
      <c r="E34" s="33">
        <f>ROUND(C34*D34,2)</f>
        <v>39.1</v>
      </c>
      <c r="F34" s="16">
        <v>0</v>
      </c>
      <c r="G34" s="33">
        <f>ROUND(E34*F34,2)</f>
        <v>0</v>
      </c>
      <c r="H34" s="33">
        <f>ROUND(E34-G34,2)</f>
        <v>39.1</v>
      </c>
    </row>
    <row r="35" spans="1:8" x14ac:dyDescent="0.25">
      <c r="A35" s="13" t="s">
        <v>34</v>
      </c>
      <c r="C35" s="33"/>
      <c r="E35" s="33"/>
    </row>
    <row r="36" spans="1:8" x14ac:dyDescent="0.25">
      <c r="A36" s="14" t="s">
        <v>35</v>
      </c>
      <c r="B36" s="14" t="s">
        <v>36</v>
      </c>
      <c r="C36" s="15">
        <v>47.45</v>
      </c>
      <c r="D36" s="14">
        <v>0.66600000000000004</v>
      </c>
      <c r="E36" s="33">
        <f>ROUND(C36*D36,2)</f>
        <v>31.6</v>
      </c>
      <c r="F36" s="16">
        <v>0</v>
      </c>
      <c r="G36" s="33">
        <f>ROUND(E36*F36,2)</f>
        <v>0</v>
      </c>
      <c r="H36" s="33">
        <f>ROUND(E36-G36,2)</f>
        <v>31.6</v>
      </c>
    </row>
    <row r="37" spans="1:8" x14ac:dyDescent="0.25">
      <c r="A37" s="13" t="s">
        <v>119</v>
      </c>
      <c r="C37" s="33"/>
      <c r="E37" s="33"/>
    </row>
    <row r="38" spans="1:8" x14ac:dyDescent="0.25">
      <c r="A38" s="14" t="s">
        <v>138</v>
      </c>
      <c r="B38" s="14" t="s">
        <v>48</v>
      </c>
      <c r="C38" s="15">
        <v>6</v>
      </c>
      <c r="D38" s="14">
        <v>1</v>
      </c>
      <c r="E38" s="33">
        <f>ROUND(C38*D38,2)</f>
        <v>6</v>
      </c>
      <c r="F38" s="16">
        <v>0</v>
      </c>
      <c r="G38" s="33">
        <f>ROUND(E38*F38,2)</f>
        <v>0</v>
      </c>
      <c r="H38" s="33">
        <f>ROUND(E38-G38,2)</f>
        <v>6</v>
      </c>
    </row>
    <row r="39" spans="1:8" x14ac:dyDescent="0.25">
      <c r="A39" s="13" t="s">
        <v>121</v>
      </c>
      <c r="C39" s="33"/>
      <c r="E39" s="33"/>
    </row>
    <row r="40" spans="1:8" x14ac:dyDescent="0.25">
      <c r="A40" s="14" t="s">
        <v>122</v>
      </c>
      <c r="B40" s="14" t="s">
        <v>48</v>
      </c>
      <c r="C40" s="15">
        <v>10</v>
      </c>
      <c r="D40" s="14">
        <v>0.33300000000000002</v>
      </c>
      <c r="E40" s="33">
        <f>ROUND(C40*D40,2)</f>
        <v>3.33</v>
      </c>
      <c r="F40" s="16">
        <v>0</v>
      </c>
      <c r="G40" s="33">
        <f>ROUND(E40*F40,2)</f>
        <v>0</v>
      </c>
      <c r="H40" s="33">
        <f>ROUND(E40-G40,2)</f>
        <v>3.33</v>
      </c>
    </row>
    <row r="41" spans="1:8" x14ac:dyDescent="0.25">
      <c r="A41" s="13" t="s">
        <v>37</v>
      </c>
      <c r="C41" s="33"/>
      <c r="E41" s="33"/>
    </row>
    <row r="42" spans="1:8" x14ac:dyDescent="0.25">
      <c r="A42" s="14" t="s">
        <v>38</v>
      </c>
      <c r="B42" s="14" t="s">
        <v>39</v>
      </c>
      <c r="C42" s="15">
        <v>14.68</v>
      </c>
      <c r="D42" s="14">
        <v>0.34570000000000001</v>
      </c>
      <c r="E42" s="33">
        <f>ROUND(C42*D42,2)</f>
        <v>5.07</v>
      </c>
      <c r="F42" s="16">
        <v>0</v>
      </c>
      <c r="G42" s="33">
        <f>ROUND(E42*F42,2)</f>
        <v>0</v>
      </c>
      <c r="H42" s="33">
        <f>ROUND(E42-G42,2)</f>
        <v>5.07</v>
      </c>
    </row>
    <row r="43" spans="1:8" x14ac:dyDescent="0.25">
      <c r="A43" s="14" t="s">
        <v>139</v>
      </c>
      <c r="B43" s="14" t="s">
        <v>39</v>
      </c>
      <c r="C43" s="15">
        <v>14.68</v>
      </c>
      <c r="D43" s="14">
        <v>0.10100000000000001</v>
      </c>
      <c r="E43" s="33">
        <f>ROUND(C43*D43,2)</f>
        <v>1.48</v>
      </c>
      <c r="F43" s="16">
        <v>0</v>
      </c>
      <c r="G43" s="33">
        <f>ROUND(E43*F43,2)</f>
        <v>0</v>
      </c>
      <c r="H43" s="33">
        <f>ROUND(E43-G43,2)</f>
        <v>1.48</v>
      </c>
    </row>
    <row r="44" spans="1:8" x14ac:dyDescent="0.25">
      <c r="A44" s="13" t="s">
        <v>43</v>
      </c>
      <c r="C44" s="33"/>
      <c r="E44" s="33"/>
    </row>
    <row r="45" spans="1:8" x14ac:dyDescent="0.25">
      <c r="A45" s="14" t="s">
        <v>42</v>
      </c>
      <c r="B45" s="14" t="s">
        <v>39</v>
      </c>
      <c r="C45" s="15">
        <v>9.06</v>
      </c>
      <c r="D45" s="14">
        <v>0.13550000000000001</v>
      </c>
      <c r="E45" s="33">
        <f>ROUND(C45*D45,2)</f>
        <v>1.23</v>
      </c>
      <c r="F45" s="16">
        <v>0</v>
      </c>
      <c r="G45" s="33">
        <f>ROUND(E45*F45,2)</f>
        <v>0</v>
      </c>
      <c r="H45" s="33">
        <f>ROUND(E45-G45,2)</f>
        <v>1.23</v>
      </c>
    </row>
    <row r="46" spans="1:8" x14ac:dyDescent="0.25">
      <c r="A46" s="14" t="s">
        <v>44</v>
      </c>
      <c r="B46" s="14" t="s">
        <v>39</v>
      </c>
      <c r="C46" s="15">
        <v>14.68</v>
      </c>
      <c r="D46" s="14">
        <v>0.40200000000000002</v>
      </c>
      <c r="E46" s="33">
        <f>ROUND(C46*D46,2)</f>
        <v>5.9</v>
      </c>
      <c r="F46" s="16">
        <v>0</v>
      </c>
      <c r="G46" s="33">
        <f>ROUND(E46*F46,2)</f>
        <v>0</v>
      </c>
      <c r="H46" s="33">
        <f>ROUND(E46-G46,2)</f>
        <v>5.9</v>
      </c>
    </row>
    <row r="47" spans="1:8" x14ac:dyDescent="0.25">
      <c r="A47" s="13" t="s">
        <v>45</v>
      </c>
      <c r="C47" s="33"/>
      <c r="E47" s="33"/>
    </row>
    <row r="48" spans="1:8" x14ac:dyDescent="0.25">
      <c r="A48" s="14" t="s">
        <v>38</v>
      </c>
      <c r="B48" s="14" t="s">
        <v>19</v>
      </c>
      <c r="C48" s="15">
        <v>1.53</v>
      </c>
      <c r="D48" s="14">
        <v>4.0039999999999996</v>
      </c>
      <c r="E48" s="33">
        <f>ROUND(C48*D48,2)</f>
        <v>6.13</v>
      </c>
      <c r="F48" s="16">
        <v>0</v>
      </c>
      <c r="G48" s="33">
        <f>ROUND(E48*F48,2)</f>
        <v>0</v>
      </c>
      <c r="H48" s="33">
        <f>ROUND(E48-G48,2)</f>
        <v>6.13</v>
      </c>
    </row>
    <row r="49" spans="1:8" x14ac:dyDescent="0.25">
      <c r="A49" s="14" t="s">
        <v>139</v>
      </c>
      <c r="B49" s="14" t="s">
        <v>19</v>
      </c>
      <c r="C49" s="15">
        <v>1.53</v>
      </c>
      <c r="D49" s="14">
        <v>1.3771</v>
      </c>
      <c r="E49" s="33">
        <f>ROUND(C49*D49,2)</f>
        <v>2.11</v>
      </c>
      <c r="F49" s="16">
        <v>0</v>
      </c>
      <c r="G49" s="33">
        <f>ROUND(E49*F49,2)</f>
        <v>0</v>
      </c>
      <c r="H49" s="33">
        <f>ROUND(E49-G49,2)</f>
        <v>2.11</v>
      </c>
    </row>
    <row r="50" spans="1:8" x14ac:dyDescent="0.25">
      <c r="A50" s="13" t="s">
        <v>47</v>
      </c>
      <c r="C50" s="33"/>
      <c r="E50" s="33"/>
    </row>
    <row r="51" spans="1:8" x14ac:dyDescent="0.25">
      <c r="A51" s="14" t="s">
        <v>42</v>
      </c>
      <c r="B51" s="14" t="s">
        <v>48</v>
      </c>
      <c r="C51" s="15">
        <v>8.17</v>
      </c>
      <c r="D51" s="14">
        <v>1</v>
      </c>
      <c r="E51" s="33">
        <f>ROUND(C51*D51,2)</f>
        <v>8.17</v>
      </c>
      <c r="F51" s="16">
        <v>0</v>
      </c>
      <c r="G51" s="33">
        <f>ROUND(E51*F51,2)</f>
        <v>0</v>
      </c>
      <c r="H51" s="33">
        <f t="shared" ref="H51:H56" si="3">ROUND(E51-G51,2)</f>
        <v>8.17</v>
      </c>
    </row>
    <row r="52" spans="1:8" x14ac:dyDescent="0.25">
      <c r="A52" s="14" t="s">
        <v>38</v>
      </c>
      <c r="B52" s="14" t="s">
        <v>48</v>
      </c>
      <c r="C52" s="15">
        <v>2.5299999999999998</v>
      </c>
      <c r="D52" s="14">
        <v>1</v>
      </c>
      <c r="E52" s="33">
        <f>ROUND(C52*D52,2)</f>
        <v>2.5299999999999998</v>
      </c>
      <c r="F52" s="16">
        <v>0</v>
      </c>
      <c r="G52" s="33">
        <f>ROUND(E52*F52,2)</f>
        <v>0</v>
      </c>
      <c r="H52" s="33">
        <f t="shared" si="3"/>
        <v>2.5299999999999998</v>
      </c>
    </row>
    <row r="53" spans="1:8" x14ac:dyDescent="0.25">
      <c r="A53" s="14" t="s">
        <v>139</v>
      </c>
      <c r="B53" s="14" t="s">
        <v>48</v>
      </c>
      <c r="C53" s="15">
        <v>4.1100000000000003</v>
      </c>
      <c r="D53" s="14">
        <v>1</v>
      </c>
      <c r="E53" s="33">
        <f>ROUND(C53*D53,2)</f>
        <v>4.1100000000000003</v>
      </c>
      <c r="F53" s="16">
        <v>0</v>
      </c>
      <c r="G53" s="33">
        <f>ROUND(E53*F53,2)</f>
        <v>0</v>
      </c>
      <c r="H53" s="33">
        <f t="shared" si="3"/>
        <v>4.1100000000000003</v>
      </c>
    </row>
    <row r="54" spans="1:8" x14ac:dyDescent="0.25">
      <c r="A54" s="9" t="s">
        <v>49</v>
      </c>
      <c r="B54" s="9" t="s">
        <v>48</v>
      </c>
      <c r="C54" s="10">
        <v>10.51</v>
      </c>
      <c r="D54" s="9">
        <v>1</v>
      </c>
      <c r="E54" s="29">
        <f>ROUND(C54*D54,2)</f>
        <v>10.51</v>
      </c>
      <c r="F54" s="11">
        <v>0</v>
      </c>
      <c r="G54" s="29">
        <f>ROUND(E54*F54,2)</f>
        <v>0</v>
      </c>
      <c r="H54" s="29">
        <f t="shared" si="3"/>
        <v>10.51</v>
      </c>
    </row>
    <row r="55" spans="1:8" x14ac:dyDescent="0.25">
      <c r="A55" s="7" t="s">
        <v>50</v>
      </c>
      <c r="C55" s="33"/>
      <c r="E55" s="33">
        <f>SUM(E12:E54)</f>
        <v>464.69</v>
      </c>
      <c r="G55" s="12">
        <f>SUM(G12:G54)</f>
        <v>0</v>
      </c>
      <c r="H55" s="12">
        <f t="shared" si="3"/>
        <v>464.69</v>
      </c>
    </row>
    <row r="56" spans="1:8" x14ac:dyDescent="0.25">
      <c r="A56" s="7" t="s">
        <v>51</v>
      </c>
      <c r="C56" s="33"/>
      <c r="E56" s="33">
        <f>+E8-E55</f>
        <v>169.41000000000003</v>
      </c>
      <c r="G56" s="12">
        <f>+G8-G55</f>
        <v>0</v>
      </c>
      <c r="H56" s="12">
        <f t="shared" si="3"/>
        <v>169.41</v>
      </c>
    </row>
    <row r="57" spans="1:8" x14ac:dyDescent="0.25">
      <c r="A57" t="s">
        <v>12</v>
      </c>
      <c r="C57" s="33"/>
      <c r="E57" s="33"/>
    </row>
    <row r="58" spans="1:8" x14ac:dyDescent="0.25">
      <c r="A58" s="7" t="s">
        <v>52</v>
      </c>
      <c r="C58" s="33"/>
      <c r="E58" s="33"/>
    </row>
    <row r="59" spans="1:8" x14ac:dyDescent="0.25">
      <c r="A59" s="14" t="s">
        <v>42</v>
      </c>
      <c r="B59" s="14" t="s">
        <v>48</v>
      </c>
      <c r="C59" s="15">
        <v>11.28</v>
      </c>
      <c r="D59" s="14">
        <v>1</v>
      </c>
      <c r="E59" s="33">
        <f>ROUND(C59*D59,2)</f>
        <v>11.28</v>
      </c>
      <c r="F59" s="16">
        <v>0</v>
      </c>
      <c r="G59" s="33">
        <f>ROUND(E59*F59,2)</f>
        <v>0</v>
      </c>
      <c r="H59" s="33">
        <f t="shared" ref="H59:H64" si="4">ROUND(E59-G59,2)</f>
        <v>11.28</v>
      </c>
    </row>
    <row r="60" spans="1:8" x14ac:dyDescent="0.25">
      <c r="A60" s="14" t="s">
        <v>38</v>
      </c>
      <c r="B60" s="14" t="s">
        <v>48</v>
      </c>
      <c r="C60" s="15">
        <v>15.33</v>
      </c>
      <c r="D60" s="14">
        <v>1</v>
      </c>
      <c r="E60" s="33">
        <f>ROUND(C60*D60,2)</f>
        <v>15.33</v>
      </c>
      <c r="F60" s="16">
        <v>0</v>
      </c>
      <c r="G60" s="33">
        <f>ROUND(E60*F60,2)</f>
        <v>0</v>
      </c>
      <c r="H60" s="33">
        <f t="shared" si="4"/>
        <v>15.33</v>
      </c>
    </row>
    <row r="61" spans="1:8" x14ac:dyDescent="0.25">
      <c r="A61" s="9" t="s">
        <v>139</v>
      </c>
      <c r="B61" s="9" t="s">
        <v>48</v>
      </c>
      <c r="C61" s="10">
        <v>15.74</v>
      </c>
      <c r="D61" s="9">
        <v>1</v>
      </c>
      <c r="E61" s="29">
        <f>ROUND(C61*D61,2)</f>
        <v>15.74</v>
      </c>
      <c r="F61" s="11">
        <v>0</v>
      </c>
      <c r="G61" s="29">
        <f>ROUND(E61*F61,2)</f>
        <v>0</v>
      </c>
      <c r="H61" s="29">
        <f t="shared" si="4"/>
        <v>15.74</v>
      </c>
    </row>
    <row r="62" spans="1:8" x14ac:dyDescent="0.25">
      <c r="A62" s="7" t="s">
        <v>53</v>
      </c>
      <c r="C62" s="33"/>
      <c r="E62" s="33">
        <f>SUM(E59:E61)</f>
        <v>42.35</v>
      </c>
      <c r="G62" s="12">
        <f>SUM(G59:G61)</f>
        <v>0</v>
      </c>
      <c r="H62" s="12">
        <f t="shared" si="4"/>
        <v>42.35</v>
      </c>
    </row>
    <row r="63" spans="1:8" x14ac:dyDescent="0.25">
      <c r="A63" s="7" t="s">
        <v>54</v>
      </c>
      <c r="C63" s="33"/>
      <c r="E63" s="33">
        <f>+E55+E62</f>
        <v>507.04</v>
      </c>
      <c r="G63" s="12">
        <f>+G55+G62</f>
        <v>0</v>
      </c>
      <c r="H63" s="12">
        <f t="shared" si="4"/>
        <v>507.04</v>
      </c>
    </row>
    <row r="64" spans="1:8" x14ac:dyDescent="0.25">
      <c r="A64" s="7" t="s">
        <v>55</v>
      </c>
      <c r="C64" s="33"/>
      <c r="E64" s="33">
        <f>+E8-E63</f>
        <v>127.06</v>
      </c>
      <c r="G64" s="12">
        <f>+G8-G63</f>
        <v>0</v>
      </c>
      <c r="H64" s="12">
        <f t="shared" si="4"/>
        <v>127.06</v>
      </c>
    </row>
    <row r="65" spans="1:5" x14ac:dyDescent="0.25">
      <c r="A65" t="s">
        <v>123</v>
      </c>
      <c r="C65" s="33"/>
      <c r="E65" s="33"/>
    </row>
    <row r="66" spans="1:5" x14ac:dyDescent="0.25">
      <c r="A66" t="s">
        <v>372</v>
      </c>
      <c r="C66" s="33"/>
      <c r="E66" s="33"/>
    </row>
    <row r="67" spans="1:5" x14ac:dyDescent="0.25">
      <c r="C67" s="33"/>
      <c r="E67" s="33"/>
    </row>
    <row r="68" spans="1:5" x14ac:dyDescent="0.25">
      <c r="A68" s="7" t="s">
        <v>124</v>
      </c>
      <c r="C68" s="33"/>
      <c r="E68" s="33"/>
    </row>
    <row r="69" spans="1:5" x14ac:dyDescent="0.25">
      <c r="A69" s="7" t="s">
        <v>125</v>
      </c>
      <c r="C69" s="33"/>
      <c r="E69" s="33"/>
    </row>
    <row r="70" spans="1:5" x14ac:dyDescent="0.25">
      <c r="C70" s="33"/>
      <c r="E70" s="33"/>
    </row>
    <row r="99" spans="1:5" x14ac:dyDescent="0.25">
      <c r="A99" s="7" t="s">
        <v>50</v>
      </c>
      <c r="E99" s="37">
        <f>VLOOKUP(A99,$A$1:$H$98,5,FALSE)</f>
        <v>464.69</v>
      </c>
    </row>
    <row r="100" spans="1:5" x14ac:dyDescent="0.25">
      <c r="A100" s="7" t="s">
        <v>333</v>
      </c>
      <c r="E100" s="37">
        <f>VLOOKUP(A100,$A$1:$H$98,5,FALSE)</f>
        <v>42.35</v>
      </c>
    </row>
    <row r="101" spans="1:5" x14ac:dyDescent="0.25">
      <c r="A101" s="7" t="s">
        <v>334</v>
      </c>
      <c r="E101" s="37">
        <f t="shared" ref="E101:E102" si="5">VLOOKUP(A101,$A$1:$H$98,5,FALSE)</f>
        <v>507.04</v>
      </c>
    </row>
    <row r="102" spans="1:5" x14ac:dyDescent="0.25">
      <c r="A102" s="7" t="s">
        <v>55</v>
      </c>
      <c r="E102" s="37">
        <f t="shared" si="5"/>
        <v>127.06</v>
      </c>
    </row>
    <row r="104" spans="1:5" x14ac:dyDescent="0.25">
      <c r="A104" s="42" t="s">
        <v>295</v>
      </c>
      <c r="D104" s="42" t="s">
        <v>296</v>
      </c>
    </row>
    <row r="105" spans="1:5" x14ac:dyDescent="0.25">
      <c r="B105" s="37">
        <f>E102</f>
        <v>127.06</v>
      </c>
      <c r="E105" s="37">
        <f>E102</f>
        <v>127.06</v>
      </c>
    </row>
    <row r="106" spans="1:5" x14ac:dyDescent="0.25">
      <c r="A106">
        <f>A107-Calculator!$B$15</f>
        <v>985</v>
      </c>
      <c r="B106">
        <f t="dataTable" ref="B106:B112" dt2D="0" dtr="0" r1="D7"/>
        <v>2979.56</v>
      </c>
      <c r="D106">
        <f>D107-Calculator!$B$27</f>
        <v>45</v>
      </c>
      <c r="E106">
        <f t="dataTable" ref="E106:E112" dt2D="0" dtr="0" r1="D7" ca="1"/>
        <v>-310.44000000000005</v>
      </c>
    </row>
    <row r="107" spans="1:5" x14ac:dyDescent="0.25">
      <c r="A107">
        <f>A108-Calculator!$B$15</f>
        <v>990</v>
      </c>
      <c r="B107">
        <v>2997.06</v>
      </c>
      <c r="D107">
        <f>D108-Calculator!$B$27</f>
        <v>50</v>
      </c>
      <c r="E107">
        <v>-292.94</v>
      </c>
    </row>
    <row r="108" spans="1:5" x14ac:dyDescent="0.25">
      <c r="A108">
        <f>A109-Calculator!$B$15</f>
        <v>995</v>
      </c>
      <c r="B108">
        <v>3014.56</v>
      </c>
      <c r="D108">
        <f>D109-Calculator!$B$27</f>
        <v>55</v>
      </c>
      <c r="E108">
        <v>-275.43999999999994</v>
      </c>
    </row>
    <row r="109" spans="1:5" x14ac:dyDescent="0.25">
      <c r="A109">
        <f>Calculator!B10</f>
        <v>1000</v>
      </c>
      <c r="B109">
        <v>3032.06</v>
      </c>
      <c r="D109">
        <f>Calculator!B22</f>
        <v>60</v>
      </c>
      <c r="E109">
        <v>-257.94</v>
      </c>
    </row>
    <row r="110" spans="1:5" x14ac:dyDescent="0.25">
      <c r="A110">
        <f>A109+Calculator!$B$15</f>
        <v>1005</v>
      </c>
      <c r="B110">
        <v>3049.56</v>
      </c>
      <c r="D110">
        <f>D109+Calculator!$B$27</f>
        <v>65</v>
      </c>
      <c r="E110">
        <v>-240.44</v>
      </c>
    </row>
    <row r="111" spans="1:5" x14ac:dyDescent="0.25">
      <c r="A111">
        <f>A110+Calculator!$B$15</f>
        <v>1010</v>
      </c>
      <c r="B111">
        <v>3067.06</v>
      </c>
      <c r="D111">
        <f>D110+Calculator!$B$27</f>
        <v>70</v>
      </c>
      <c r="E111">
        <v>-222.94</v>
      </c>
    </row>
    <row r="112" spans="1:5" x14ac:dyDescent="0.25">
      <c r="A112">
        <f>A111+Calculator!$B$15</f>
        <v>1015</v>
      </c>
      <c r="B112">
        <v>3084.56</v>
      </c>
      <c r="D112">
        <f>D111+Calculator!$B$27</f>
        <v>75</v>
      </c>
      <c r="E112">
        <v>-205.44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90421-08E5-47FA-BFF5-F0DB6A725073}">
  <dimension ref="A1:H112"/>
  <sheetViews>
    <sheetView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399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60</v>
      </c>
      <c r="E7" s="29">
        <f>ROUND(C7*D7,2)</f>
        <v>669</v>
      </c>
      <c r="F7" s="11">
        <v>0</v>
      </c>
      <c r="G7" s="29">
        <f>ROUND(E7*F7,2)</f>
        <v>0</v>
      </c>
      <c r="H7" s="29">
        <f>ROUND(E7-G7,2)</f>
        <v>669</v>
      </c>
    </row>
    <row r="8" spans="1:8" x14ac:dyDescent="0.25">
      <c r="A8" s="7" t="s">
        <v>11</v>
      </c>
      <c r="C8" s="33"/>
      <c r="E8" s="33">
        <f>SUM(E7:E7)</f>
        <v>669</v>
      </c>
      <c r="G8" s="12">
        <f>SUM(G7:G7)</f>
        <v>0</v>
      </c>
      <c r="H8" s="12">
        <f>ROUND(E8-G8,2)</f>
        <v>669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5</v>
      </c>
      <c r="E12" s="33">
        <f>ROUND(C12*D12,2)</f>
        <v>35</v>
      </c>
      <c r="F12" s="16">
        <v>0</v>
      </c>
      <c r="G12" s="33">
        <f>ROUND(E12*F12,2)</f>
        <v>0</v>
      </c>
      <c r="H12" s="33">
        <f>ROUND(E12-G12,2)</f>
        <v>35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4" t="s">
        <v>143</v>
      </c>
      <c r="B15" s="14" t="s">
        <v>19</v>
      </c>
      <c r="C15" s="15">
        <v>6.77</v>
      </c>
      <c r="D15" s="14">
        <v>0.6</v>
      </c>
      <c r="E15" s="33">
        <f>ROUND(C15*D15,2)</f>
        <v>4.0599999999999996</v>
      </c>
      <c r="F15" s="16">
        <v>0</v>
      </c>
      <c r="G15" s="33">
        <f>ROUND(E15*F15,2)</f>
        <v>0</v>
      </c>
      <c r="H15" s="33">
        <f>ROUND(E15-G15,2)</f>
        <v>4.0599999999999996</v>
      </c>
    </row>
    <row r="16" spans="1:8" x14ac:dyDescent="0.25">
      <c r="A16" s="13" t="s">
        <v>20</v>
      </c>
      <c r="C16" s="33"/>
      <c r="E16" s="33"/>
    </row>
    <row r="17" spans="1:8" x14ac:dyDescent="0.25">
      <c r="A17" s="14" t="s">
        <v>130</v>
      </c>
      <c r="B17" s="14" t="s">
        <v>21</v>
      </c>
      <c r="C17" s="15">
        <v>17.309999999999999</v>
      </c>
      <c r="D17" s="14">
        <v>0.87</v>
      </c>
      <c r="E17" s="33">
        <f>ROUND(C17*D17,2)</f>
        <v>15.06</v>
      </c>
      <c r="F17" s="16">
        <v>0</v>
      </c>
      <c r="G17" s="33">
        <f>ROUND(E17*F17,2)</f>
        <v>0</v>
      </c>
      <c r="H17" s="33">
        <f>ROUND(E17-G17,2)</f>
        <v>15.06</v>
      </c>
    </row>
    <row r="18" spans="1:8" x14ac:dyDescent="0.25">
      <c r="A18" s="14" t="s">
        <v>22</v>
      </c>
      <c r="B18" s="14" t="s">
        <v>21</v>
      </c>
      <c r="C18" s="15">
        <v>22.11</v>
      </c>
      <c r="D18" s="14">
        <v>1.33</v>
      </c>
      <c r="E18" s="33">
        <f>ROUND(C18*D18,2)</f>
        <v>29.41</v>
      </c>
      <c r="F18" s="16">
        <v>0</v>
      </c>
      <c r="G18" s="33">
        <f>ROUND(E18*F18,2)</f>
        <v>0</v>
      </c>
      <c r="H18" s="33">
        <f>ROUND(E18-G18,2)</f>
        <v>29.41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401</v>
      </c>
      <c r="B20" s="14" t="s">
        <v>18</v>
      </c>
      <c r="C20" s="15">
        <v>4.75</v>
      </c>
      <c r="D20" s="14">
        <v>1.6</v>
      </c>
      <c r="E20" s="33">
        <f>ROUND(C20*D20,2)</f>
        <v>7.6</v>
      </c>
      <c r="F20" s="16">
        <v>0</v>
      </c>
      <c r="G20" s="33">
        <f>ROUND(E20*F20,2)</f>
        <v>0</v>
      </c>
      <c r="H20" s="33">
        <f>ROUND(E20-G20,2)</f>
        <v>7.6</v>
      </c>
    </row>
    <row r="21" spans="1:8" x14ac:dyDescent="0.25">
      <c r="A21" s="14" t="s">
        <v>404</v>
      </c>
      <c r="B21" s="14" t="s">
        <v>18</v>
      </c>
      <c r="C21" s="15">
        <v>1.44</v>
      </c>
      <c r="D21" s="14">
        <v>13.7</v>
      </c>
      <c r="E21" s="33">
        <f>ROUND(C21*D21,2)</f>
        <v>19.73</v>
      </c>
      <c r="F21" s="16">
        <v>0</v>
      </c>
      <c r="G21" s="33">
        <f>ROUND(E21*F21,2)</f>
        <v>0</v>
      </c>
      <c r="H21" s="33">
        <f>ROUND(E21-G21,2)</f>
        <v>19.73</v>
      </c>
    </row>
    <row r="22" spans="1:8" x14ac:dyDescent="0.25">
      <c r="A22" s="13" t="s">
        <v>24</v>
      </c>
      <c r="C22" s="33"/>
      <c r="E22" s="33"/>
    </row>
    <row r="23" spans="1:8" x14ac:dyDescent="0.25">
      <c r="A23" s="14" t="s">
        <v>25</v>
      </c>
      <c r="B23" s="14" t="s">
        <v>18</v>
      </c>
      <c r="C23" s="15">
        <v>0.13</v>
      </c>
      <c r="D23" s="14">
        <v>64</v>
      </c>
      <c r="E23" s="33">
        <f t="shared" ref="E23:E31" si="0">ROUND(C23*D23,2)</f>
        <v>8.32</v>
      </c>
      <c r="F23" s="16">
        <v>0</v>
      </c>
      <c r="G23" s="33">
        <f t="shared" ref="G23:G31" si="1">ROUND(E23*F23,2)</f>
        <v>0</v>
      </c>
      <c r="H23" s="33">
        <f t="shared" ref="H23:H31" si="2">ROUND(E23-G23,2)</f>
        <v>8.32</v>
      </c>
    </row>
    <row r="24" spans="1:8" x14ac:dyDescent="0.25">
      <c r="A24" s="14" t="s">
        <v>144</v>
      </c>
      <c r="B24" s="14" t="s">
        <v>26</v>
      </c>
      <c r="C24" s="15">
        <v>2.25</v>
      </c>
      <c r="D24" s="14">
        <v>2</v>
      </c>
      <c r="E24" s="33">
        <f t="shared" si="0"/>
        <v>4.5</v>
      </c>
      <c r="F24" s="16">
        <v>0</v>
      </c>
      <c r="G24" s="33">
        <f t="shared" si="1"/>
        <v>0</v>
      </c>
      <c r="H24" s="33">
        <f t="shared" si="2"/>
        <v>4.5</v>
      </c>
    </row>
    <row r="25" spans="1:8" x14ac:dyDescent="0.25">
      <c r="A25" s="14" t="s">
        <v>104</v>
      </c>
      <c r="B25" s="14" t="s">
        <v>26</v>
      </c>
      <c r="C25" s="15">
        <v>12.74</v>
      </c>
      <c r="D25" s="14">
        <v>1</v>
      </c>
      <c r="E25" s="33">
        <f t="shared" si="0"/>
        <v>12.74</v>
      </c>
      <c r="F25" s="16">
        <v>0</v>
      </c>
      <c r="G25" s="33">
        <f t="shared" si="1"/>
        <v>0</v>
      </c>
      <c r="H25" s="33">
        <f t="shared" si="2"/>
        <v>12.74</v>
      </c>
    </row>
    <row r="26" spans="1:8" x14ac:dyDescent="0.25">
      <c r="A26" s="14" t="s">
        <v>145</v>
      </c>
      <c r="B26" s="14" t="s">
        <v>18</v>
      </c>
      <c r="C26" s="15">
        <v>4.51</v>
      </c>
      <c r="D26" s="14">
        <v>2</v>
      </c>
      <c r="E26" s="33">
        <f t="shared" si="0"/>
        <v>9.02</v>
      </c>
      <c r="F26" s="16">
        <v>0</v>
      </c>
      <c r="G26" s="33">
        <f t="shared" si="1"/>
        <v>0</v>
      </c>
      <c r="H26" s="33">
        <f t="shared" si="2"/>
        <v>9.02</v>
      </c>
    </row>
    <row r="27" spans="1:8" x14ac:dyDescent="0.25">
      <c r="A27" s="14" t="s">
        <v>146</v>
      </c>
      <c r="B27" s="14" t="s">
        <v>26</v>
      </c>
      <c r="C27" s="15">
        <v>11.07</v>
      </c>
      <c r="D27" s="14">
        <v>2</v>
      </c>
      <c r="E27" s="33">
        <f t="shared" si="0"/>
        <v>22.14</v>
      </c>
      <c r="F27" s="16">
        <v>0</v>
      </c>
      <c r="G27" s="33">
        <f t="shared" si="1"/>
        <v>0</v>
      </c>
      <c r="H27" s="33">
        <f t="shared" si="2"/>
        <v>22.14</v>
      </c>
    </row>
    <row r="28" spans="1:8" x14ac:dyDescent="0.25">
      <c r="A28" s="14" t="s">
        <v>105</v>
      </c>
      <c r="B28" s="14" t="s">
        <v>18</v>
      </c>
      <c r="C28" s="15">
        <v>0.19</v>
      </c>
      <c r="D28" s="14">
        <v>48</v>
      </c>
      <c r="E28" s="33">
        <f t="shared" si="0"/>
        <v>9.1199999999999992</v>
      </c>
      <c r="F28" s="16">
        <v>0</v>
      </c>
      <c r="G28" s="33">
        <f t="shared" si="1"/>
        <v>0</v>
      </c>
      <c r="H28" s="33">
        <f t="shared" si="2"/>
        <v>9.1199999999999992</v>
      </c>
    </row>
    <row r="29" spans="1:8" x14ac:dyDescent="0.25">
      <c r="A29" s="14" t="s">
        <v>107</v>
      </c>
      <c r="B29" s="14" t="s">
        <v>18</v>
      </c>
      <c r="C29" s="15">
        <v>0.44</v>
      </c>
      <c r="D29" s="14">
        <v>29</v>
      </c>
      <c r="E29" s="33">
        <f t="shared" si="0"/>
        <v>12.76</v>
      </c>
      <c r="F29" s="16">
        <v>0</v>
      </c>
      <c r="G29" s="33">
        <f t="shared" si="1"/>
        <v>0</v>
      </c>
      <c r="H29" s="33">
        <f t="shared" si="2"/>
        <v>12.76</v>
      </c>
    </row>
    <row r="30" spans="1:8" x14ac:dyDescent="0.25">
      <c r="A30" s="14" t="s">
        <v>74</v>
      </c>
      <c r="B30" s="14" t="s">
        <v>26</v>
      </c>
      <c r="C30" s="15">
        <v>13.33</v>
      </c>
      <c r="D30" s="14">
        <v>1</v>
      </c>
      <c r="E30" s="33">
        <f t="shared" si="0"/>
        <v>13.33</v>
      </c>
      <c r="F30" s="16">
        <v>0</v>
      </c>
      <c r="G30" s="33">
        <f t="shared" si="1"/>
        <v>0</v>
      </c>
      <c r="H30" s="33">
        <f t="shared" si="2"/>
        <v>13.33</v>
      </c>
    </row>
    <row r="31" spans="1:8" x14ac:dyDescent="0.25">
      <c r="A31" s="14" t="s">
        <v>148</v>
      </c>
      <c r="B31" s="14" t="s">
        <v>18</v>
      </c>
      <c r="C31" s="15">
        <v>8.7200000000000006</v>
      </c>
      <c r="D31" s="14">
        <v>1.5</v>
      </c>
      <c r="E31" s="33">
        <f t="shared" si="0"/>
        <v>13.08</v>
      </c>
      <c r="F31" s="16">
        <v>0</v>
      </c>
      <c r="G31" s="33">
        <f t="shared" si="1"/>
        <v>0</v>
      </c>
      <c r="H31" s="33">
        <f t="shared" si="2"/>
        <v>13.08</v>
      </c>
    </row>
    <row r="32" spans="1:8" x14ac:dyDescent="0.25">
      <c r="A32" s="13" t="s">
        <v>27</v>
      </c>
      <c r="C32" s="33"/>
      <c r="E32" s="33"/>
    </row>
    <row r="33" spans="1:8" x14ac:dyDescent="0.25">
      <c r="A33" s="14" t="s">
        <v>149</v>
      </c>
      <c r="B33" s="14" t="s">
        <v>29</v>
      </c>
      <c r="C33" s="15">
        <v>6.42</v>
      </c>
      <c r="D33" s="14">
        <v>0.75</v>
      </c>
      <c r="E33" s="33">
        <f>ROUND(C33*D33,2)</f>
        <v>4.82</v>
      </c>
      <c r="F33" s="16">
        <v>0</v>
      </c>
      <c r="G33" s="33">
        <f>ROUND(E33*F33,2)</f>
        <v>0</v>
      </c>
      <c r="H33" s="33">
        <f>ROUND(E33-G33,2)</f>
        <v>4.82</v>
      </c>
    </row>
    <row r="34" spans="1:8" x14ac:dyDescent="0.25">
      <c r="A34" s="14" t="s">
        <v>150</v>
      </c>
      <c r="B34" s="14" t="s">
        <v>48</v>
      </c>
      <c r="C34" s="15">
        <v>8</v>
      </c>
      <c r="D34" s="14">
        <v>1</v>
      </c>
      <c r="E34" s="33">
        <f>ROUND(C34*D34,2)</f>
        <v>8</v>
      </c>
      <c r="F34" s="16">
        <v>0</v>
      </c>
      <c r="G34" s="33">
        <f>ROUND(E34*F34,2)</f>
        <v>0</v>
      </c>
      <c r="H34" s="33">
        <f>ROUND(E34-G34,2)</f>
        <v>8</v>
      </c>
    </row>
    <row r="35" spans="1:8" x14ac:dyDescent="0.25">
      <c r="A35" s="13" t="s">
        <v>30</v>
      </c>
      <c r="C35" s="33"/>
      <c r="E35" s="33"/>
    </row>
    <row r="36" spans="1:8" x14ac:dyDescent="0.25">
      <c r="A36" s="14" t="s">
        <v>31</v>
      </c>
      <c r="B36" s="14" t="s">
        <v>32</v>
      </c>
      <c r="C36" s="15">
        <v>0.24</v>
      </c>
      <c r="D36" s="14">
        <v>33</v>
      </c>
      <c r="E36" s="33">
        <f>ROUND(C36*D36,2)</f>
        <v>7.92</v>
      </c>
      <c r="F36" s="16">
        <v>0</v>
      </c>
      <c r="G36" s="33">
        <f>ROUND(E36*F36,2)</f>
        <v>0</v>
      </c>
      <c r="H36" s="33">
        <f>ROUND(E36-G36,2)</f>
        <v>7.92</v>
      </c>
    </row>
    <row r="37" spans="1:8" x14ac:dyDescent="0.25">
      <c r="A37" s="13" t="s">
        <v>33</v>
      </c>
      <c r="C37" s="33"/>
      <c r="E37" s="33"/>
    </row>
    <row r="38" spans="1:8" x14ac:dyDescent="0.25">
      <c r="A38" s="14" t="s">
        <v>402</v>
      </c>
      <c r="B38" s="14" t="s">
        <v>29</v>
      </c>
      <c r="C38" s="15">
        <v>1.2</v>
      </c>
      <c r="D38" s="14">
        <v>50</v>
      </c>
      <c r="E38" s="33">
        <f>ROUND(C38*D38,2)</f>
        <v>60</v>
      </c>
      <c r="F38" s="16">
        <v>0</v>
      </c>
      <c r="G38" s="33">
        <f>ROUND(E38*F38,2)</f>
        <v>0</v>
      </c>
      <c r="H38" s="33">
        <f>ROUND(E38-G38,2)</f>
        <v>60</v>
      </c>
    </row>
    <row r="39" spans="1:8" x14ac:dyDescent="0.25">
      <c r="A39" s="13" t="s">
        <v>117</v>
      </c>
      <c r="C39" s="33"/>
      <c r="E39" s="33"/>
    </row>
    <row r="40" spans="1:8" x14ac:dyDescent="0.25">
      <c r="A40" s="14" t="s">
        <v>118</v>
      </c>
      <c r="B40" s="14" t="s">
        <v>26</v>
      </c>
      <c r="C40" s="15">
        <v>3.3</v>
      </c>
      <c r="D40" s="14">
        <v>1.1000000000000001</v>
      </c>
      <c r="E40" s="33">
        <f>ROUND(C40*D40,2)</f>
        <v>3.63</v>
      </c>
      <c r="F40" s="16">
        <v>0</v>
      </c>
      <c r="G40" s="33">
        <f>ROUND(E40*F40,2)</f>
        <v>0</v>
      </c>
      <c r="H40" s="33">
        <f>ROUND(E40-G40,2)</f>
        <v>3.63</v>
      </c>
    </row>
    <row r="41" spans="1:8" x14ac:dyDescent="0.25">
      <c r="A41" s="13" t="s">
        <v>61</v>
      </c>
      <c r="C41" s="33"/>
      <c r="E41" s="33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3">
        <f>ROUND(C42*D42,2)</f>
        <v>7.5</v>
      </c>
      <c r="F42" s="16">
        <v>0</v>
      </c>
      <c r="G42" s="33">
        <f>ROUND(E42*F42,2)</f>
        <v>0</v>
      </c>
      <c r="H42" s="33">
        <f>ROUND(E42-G42,2)</f>
        <v>7.5</v>
      </c>
    </row>
    <row r="43" spans="1:8" x14ac:dyDescent="0.25">
      <c r="A43" s="13" t="s">
        <v>136</v>
      </c>
      <c r="C43" s="33"/>
      <c r="E43" s="33"/>
    </row>
    <row r="44" spans="1:8" x14ac:dyDescent="0.25">
      <c r="A44" s="14" t="s">
        <v>152</v>
      </c>
      <c r="B44" s="14" t="s">
        <v>129</v>
      </c>
      <c r="C44" s="15">
        <v>0.27</v>
      </c>
      <c r="D44" s="14">
        <f>D7</f>
        <v>60</v>
      </c>
      <c r="E44" s="33">
        <f>ROUND(C44*D44,2)</f>
        <v>16.2</v>
      </c>
      <c r="F44" s="16">
        <v>0</v>
      </c>
      <c r="G44" s="33">
        <f>ROUND(E44*F44,2)</f>
        <v>0</v>
      </c>
      <c r="H44" s="33">
        <f>ROUND(E44-G44,2)</f>
        <v>16.2</v>
      </c>
    </row>
    <row r="45" spans="1:8" x14ac:dyDescent="0.25">
      <c r="A45" s="13" t="s">
        <v>34</v>
      </c>
      <c r="C45" s="33"/>
      <c r="E45" s="33"/>
    </row>
    <row r="46" spans="1:8" x14ac:dyDescent="0.25">
      <c r="A46" s="14" t="s">
        <v>35</v>
      </c>
      <c r="B46" s="14" t="s">
        <v>36</v>
      </c>
      <c r="C46" s="15">
        <v>47.45</v>
      </c>
      <c r="D46" s="14">
        <v>0.33300000000000002</v>
      </c>
      <c r="E46" s="33">
        <f>ROUND(C46*D46,2)</f>
        <v>15.8</v>
      </c>
      <c r="F46" s="16">
        <v>0</v>
      </c>
      <c r="G46" s="33">
        <f>ROUND(E46*F46,2)</f>
        <v>0</v>
      </c>
      <c r="H46" s="33">
        <f>ROUND(E46-G46,2)</f>
        <v>15.8</v>
      </c>
    </row>
    <row r="47" spans="1:8" x14ac:dyDescent="0.25">
      <c r="A47" s="13" t="s">
        <v>119</v>
      </c>
      <c r="C47" s="33"/>
      <c r="E47" s="33"/>
    </row>
    <row r="48" spans="1:8" x14ac:dyDescent="0.25">
      <c r="A48" s="14" t="s">
        <v>153</v>
      </c>
      <c r="B48" s="14" t="s">
        <v>48</v>
      </c>
      <c r="C48" s="15">
        <v>6.5</v>
      </c>
      <c r="D48" s="14">
        <v>1</v>
      </c>
      <c r="E48" s="33">
        <f>ROUND(C48*D48,2)</f>
        <v>6.5</v>
      </c>
      <c r="F48" s="16">
        <v>0</v>
      </c>
      <c r="G48" s="33">
        <f>ROUND(E48*F48,2)</f>
        <v>0</v>
      </c>
      <c r="H48" s="33">
        <f>ROUND(E48-G48,2)</f>
        <v>6.5</v>
      </c>
    </row>
    <row r="49" spans="1:8" x14ac:dyDescent="0.25">
      <c r="A49" s="13" t="s">
        <v>154</v>
      </c>
      <c r="C49" s="33"/>
      <c r="E49" s="33"/>
    </row>
    <row r="50" spans="1:8" x14ac:dyDescent="0.25">
      <c r="A50" s="14" t="s">
        <v>155</v>
      </c>
      <c r="B50" s="14" t="s">
        <v>48</v>
      </c>
      <c r="C50" s="15">
        <v>1.55</v>
      </c>
      <c r="D50" s="14">
        <v>1</v>
      </c>
      <c r="E50" s="33">
        <f>ROUND(C50*D50,2)</f>
        <v>1.55</v>
      </c>
      <c r="F50" s="16">
        <v>0</v>
      </c>
      <c r="G50" s="33">
        <f>ROUND(E50*F50,2)</f>
        <v>0</v>
      </c>
      <c r="H50" s="33">
        <f>ROUND(E50-G50,2)</f>
        <v>1.55</v>
      </c>
    </row>
    <row r="51" spans="1:8" x14ac:dyDescent="0.25">
      <c r="A51" s="13" t="s">
        <v>121</v>
      </c>
      <c r="C51" s="33"/>
      <c r="E51" s="33"/>
    </row>
    <row r="52" spans="1:8" x14ac:dyDescent="0.25">
      <c r="A52" s="14" t="s">
        <v>122</v>
      </c>
      <c r="B52" s="14" t="s">
        <v>48</v>
      </c>
      <c r="C52" s="15">
        <v>10</v>
      </c>
      <c r="D52" s="14">
        <v>0.33300000000000002</v>
      </c>
      <c r="E52" s="33">
        <f>ROUND(C52*D52,2)</f>
        <v>3.33</v>
      </c>
      <c r="F52" s="16">
        <v>0</v>
      </c>
      <c r="G52" s="33">
        <f>ROUND(E52*F52,2)</f>
        <v>0</v>
      </c>
      <c r="H52" s="33">
        <f>ROUND(E52-G52,2)</f>
        <v>3.33</v>
      </c>
    </row>
    <row r="53" spans="1:8" x14ac:dyDescent="0.25">
      <c r="A53" s="13" t="s">
        <v>37</v>
      </c>
      <c r="C53" s="33"/>
      <c r="E53" s="33"/>
    </row>
    <row r="54" spans="1:8" x14ac:dyDescent="0.25">
      <c r="A54" s="14" t="s">
        <v>38</v>
      </c>
      <c r="B54" s="14" t="s">
        <v>39</v>
      </c>
      <c r="C54" s="15">
        <v>14.68</v>
      </c>
      <c r="D54" s="14">
        <v>0.45369999999999999</v>
      </c>
      <c r="E54" s="33">
        <f>ROUND(C54*D54,2)</f>
        <v>6.66</v>
      </c>
      <c r="F54" s="16">
        <v>0</v>
      </c>
      <c r="G54" s="33">
        <f>ROUND(E54*F54,2)</f>
        <v>0</v>
      </c>
      <c r="H54" s="33">
        <f>ROUND(E54-G54,2)</f>
        <v>6.66</v>
      </c>
    </row>
    <row r="55" spans="1:8" x14ac:dyDescent="0.25">
      <c r="A55" s="14" t="s">
        <v>139</v>
      </c>
      <c r="B55" s="14" t="s">
        <v>39</v>
      </c>
      <c r="C55" s="15">
        <v>14.68</v>
      </c>
      <c r="D55" s="14">
        <v>8.5099999999999995E-2</v>
      </c>
      <c r="E55" s="33">
        <f>ROUND(C55*D55,2)</f>
        <v>1.25</v>
      </c>
      <c r="F55" s="16">
        <v>0</v>
      </c>
      <c r="G55" s="33">
        <f>ROUND(E55*F55,2)</f>
        <v>0</v>
      </c>
      <c r="H55" s="33">
        <f>ROUND(E55-G55,2)</f>
        <v>1.25</v>
      </c>
    </row>
    <row r="56" spans="1:8" x14ac:dyDescent="0.25">
      <c r="A56" s="13" t="s">
        <v>40</v>
      </c>
      <c r="C56" s="33"/>
      <c r="E56" s="33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0.3</v>
      </c>
      <c r="E57" s="33">
        <f>ROUND(C57*D57,2)</f>
        <v>2.72</v>
      </c>
      <c r="F57" s="16">
        <v>0</v>
      </c>
      <c r="G57" s="33">
        <f>ROUND(E57*F57,2)</f>
        <v>0</v>
      </c>
      <c r="H57" s="33">
        <f>ROUND(E57-G57,2)</f>
        <v>2.72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6.25E-2</v>
      </c>
      <c r="E58" s="33">
        <f>ROUND(C58*D58,2)</f>
        <v>0.56999999999999995</v>
      </c>
      <c r="F58" s="16">
        <v>0</v>
      </c>
      <c r="G58" s="33">
        <f>ROUND(E58*F58,2)</f>
        <v>0</v>
      </c>
      <c r="H58" s="33">
        <f>ROUND(E58-G58,2)</f>
        <v>0.56999999999999995</v>
      </c>
    </row>
    <row r="59" spans="1:8" x14ac:dyDescent="0.25">
      <c r="A59" s="13" t="s">
        <v>43</v>
      </c>
      <c r="C59" s="33"/>
      <c r="E59" s="33"/>
    </row>
    <row r="60" spans="1:8" x14ac:dyDescent="0.25">
      <c r="A60" s="14" t="s">
        <v>42</v>
      </c>
      <c r="B60" s="14" t="s">
        <v>39</v>
      </c>
      <c r="C60" s="15">
        <v>9.06</v>
      </c>
      <c r="D60" s="14">
        <v>9.5899999999999999E-2</v>
      </c>
      <c r="E60" s="33">
        <f>ROUND(C60*D60,2)</f>
        <v>0.87</v>
      </c>
      <c r="F60" s="16">
        <v>0</v>
      </c>
      <c r="G60" s="33">
        <f>ROUND(E60*F60,2)</f>
        <v>0</v>
      </c>
      <c r="H60" s="33">
        <f>ROUND(E60-G60,2)</f>
        <v>0.87</v>
      </c>
    </row>
    <row r="61" spans="1:8" x14ac:dyDescent="0.25">
      <c r="A61" s="14" t="s">
        <v>44</v>
      </c>
      <c r="B61" s="14" t="s">
        <v>39</v>
      </c>
      <c r="C61" s="15">
        <v>14.65</v>
      </c>
      <c r="D61" s="14">
        <v>0.4143</v>
      </c>
      <c r="E61" s="33">
        <f>ROUND(C61*D61,2)</f>
        <v>6.07</v>
      </c>
      <c r="F61" s="16">
        <v>0</v>
      </c>
      <c r="G61" s="33">
        <f>ROUND(E61*F61,2)</f>
        <v>0</v>
      </c>
      <c r="H61" s="33">
        <f>ROUND(E61-G61,2)</f>
        <v>6.07</v>
      </c>
    </row>
    <row r="62" spans="1:8" x14ac:dyDescent="0.25">
      <c r="A62" s="13" t="s">
        <v>45</v>
      </c>
      <c r="C62" s="33"/>
      <c r="E62" s="33"/>
    </row>
    <row r="63" spans="1:8" x14ac:dyDescent="0.25">
      <c r="A63" s="14" t="s">
        <v>38</v>
      </c>
      <c r="B63" s="14" t="s">
        <v>19</v>
      </c>
      <c r="C63" s="15">
        <v>1.53</v>
      </c>
      <c r="D63" s="14">
        <v>5.0709</v>
      </c>
      <c r="E63" s="33">
        <f>ROUND(C63*D63,2)</f>
        <v>7.76</v>
      </c>
      <c r="F63" s="16">
        <v>0</v>
      </c>
      <c r="G63" s="33">
        <f>ROUND(E63*F63,2)</f>
        <v>0</v>
      </c>
      <c r="H63" s="33">
        <f>ROUND(E63-G63,2)</f>
        <v>7.76</v>
      </c>
    </row>
    <row r="64" spans="1:8" x14ac:dyDescent="0.25">
      <c r="A64" s="14" t="s">
        <v>139</v>
      </c>
      <c r="B64" s="14" t="s">
        <v>19</v>
      </c>
      <c r="C64" s="15">
        <v>1.53</v>
      </c>
      <c r="D64" s="14">
        <v>1.4244000000000001</v>
      </c>
      <c r="E64" s="33">
        <f>ROUND(C64*D64,2)</f>
        <v>2.1800000000000002</v>
      </c>
      <c r="F64" s="16">
        <v>0</v>
      </c>
      <c r="G64" s="33">
        <f>ROUND(E64*F64,2)</f>
        <v>0</v>
      </c>
      <c r="H64" s="33">
        <f>ROUND(E64-G64,2)</f>
        <v>2.1800000000000002</v>
      </c>
    </row>
    <row r="65" spans="1:8" x14ac:dyDescent="0.25">
      <c r="A65" s="14" t="s">
        <v>46</v>
      </c>
      <c r="B65" s="14" t="s">
        <v>19</v>
      </c>
      <c r="C65" s="15">
        <v>1.53</v>
      </c>
      <c r="D65" s="14">
        <v>7.3316999999999997</v>
      </c>
      <c r="E65" s="33">
        <f>ROUND(C65*D65,2)</f>
        <v>11.22</v>
      </c>
      <c r="F65" s="16">
        <v>0</v>
      </c>
      <c r="G65" s="33">
        <f>ROUND(E65*F65,2)</f>
        <v>0</v>
      </c>
      <c r="H65" s="33">
        <f>ROUND(E65-G65,2)</f>
        <v>11.22</v>
      </c>
    </row>
    <row r="66" spans="1:8" x14ac:dyDescent="0.25">
      <c r="A66" s="13" t="s">
        <v>47</v>
      </c>
      <c r="C66" s="33"/>
      <c r="E66" s="33"/>
    </row>
    <row r="67" spans="1:8" x14ac:dyDescent="0.25">
      <c r="A67" s="14" t="s">
        <v>42</v>
      </c>
      <c r="B67" s="14" t="s">
        <v>48</v>
      </c>
      <c r="C67" s="15">
        <v>6.18</v>
      </c>
      <c r="D67" s="14">
        <v>1</v>
      </c>
      <c r="E67" s="33">
        <f>ROUND(C67*D67,2)</f>
        <v>6.18</v>
      </c>
      <c r="F67" s="16">
        <v>0</v>
      </c>
      <c r="G67" s="33">
        <f>ROUND(E67*F67,2)</f>
        <v>0</v>
      </c>
      <c r="H67" s="33">
        <f t="shared" ref="H67:H73" si="3">ROUND(E67-G67,2)</f>
        <v>6.18</v>
      </c>
    </row>
    <row r="68" spans="1:8" x14ac:dyDescent="0.25">
      <c r="A68" s="14" t="s">
        <v>38</v>
      </c>
      <c r="B68" s="14" t="s">
        <v>48</v>
      </c>
      <c r="C68" s="15">
        <v>3.17</v>
      </c>
      <c r="D68" s="14">
        <v>1</v>
      </c>
      <c r="E68" s="33">
        <f>ROUND(C68*D68,2)</f>
        <v>3.17</v>
      </c>
      <c r="F68" s="16">
        <v>0</v>
      </c>
      <c r="G68" s="33">
        <f>ROUND(E68*F68,2)</f>
        <v>0</v>
      </c>
      <c r="H68" s="33">
        <f t="shared" si="3"/>
        <v>3.17</v>
      </c>
    </row>
    <row r="69" spans="1:8" x14ac:dyDescent="0.25">
      <c r="A69" s="14" t="s">
        <v>139</v>
      </c>
      <c r="B69" s="14" t="s">
        <v>48</v>
      </c>
      <c r="C69" s="15">
        <v>3.5</v>
      </c>
      <c r="D69" s="14">
        <v>1</v>
      </c>
      <c r="E69" s="33">
        <f>ROUND(C69*D69,2)</f>
        <v>3.5</v>
      </c>
      <c r="F69" s="16">
        <v>0</v>
      </c>
      <c r="G69" s="33">
        <f>ROUND(E69*F69,2)</f>
        <v>0</v>
      </c>
      <c r="H69" s="33">
        <f t="shared" si="3"/>
        <v>3.5</v>
      </c>
    </row>
    <row r="70" spans="1:8" x14ac:dyDescent="0.25">
      <c r="A70" s="14" t="s">
        <v>46</v>
      </c>
      <c r="B70" s="14" t="s">
        <v>48</v>
      </c>
      <c r="C70" s="15">
        <v>7.16</v>
      </c>
      <c r="D70" s="14">
        <v>1</v>
      </c>
      <c r="E70" s="33">
        <f>ROUND(C70*D70,2)</f>
        <v>7.16</v>
      </c>
      <c r="F70" s="16">
        <v>0</v>
      </c>
      <c r="G70" s="33">
        <f>ROUND(E70*F70,2)</f>
        <v>0</v>
      </c>
      <c r="H70" s="33">
        <f t="shared" si="3"/>
        <v>7.16</v>
      </c>
    </row>
    <row r="71" spans="1:8" x14ac:dyDescent="0.25">
      <c r="A71" s="9" t="s">
        <v>49</v>
      </c>
      <c r="B71" s="9" t="s">
        <v>48</v>
      </c>
      <c r="C71" s="10">
        <v>8.56</v>
      </c>
      <c r="D71" s="9">
        <v>1</v>
      </c>
      <c r="E71" s="29">
        <f>ROUND(C71*D71,2)</f>
        <v>8.56</v>
      </c>
      <c r="F71" s="11">
        <v>0</v>
      </c>
      <c r="G71" s="29">
        <f>ROUND(E71*F71,2)</f>
        <v>0</v>
      </c>
      <c r="H71" s="29">
        <f t="shared" si="3"/>
        <v>8.56</v>
      </c>
    </row>
    <row r="72" spans="1:8" x14ac:dyDescent="0.25">
      <c r="A72" s="7" t="s">
        <v>50</v>
      </c>
      <c r="C72" s="33"/>
      <c r="E72" s="33">
        <f>SUM(E12:E71)</f>
        <v>422.03000000000009</v>
      </c>
      <c r="G72" s="12">
        <f>SUM(G12:G71)</f>
        <v>0</v>
      </c>
      <c r="H72" s="12">
        <f t="shared" si="3"/>
        <v>422.03</v>
      </c>
    </row>
    <row r="73" spans="1:8" x14ac:dyDescent="0.25">
      <c r="A73" s="7" t="s">
        <v>51</v>
      </c>
      <c r="C73" s="33"/>
      <c r="E73" s="33">
        <f>+E8-E72</f>
        <v>246.96999999999991</v>
      </c>
      <c r="G73" s="12">
        <f>+G8-G72</f>
        <v>0</v>
      </c>
      <c r="H73" s="12">
        <f t="shared" si="3"/>
        <v>246.97</v>
      </c>
    </row>
    <row r="74" spans="1:8" x14ac:dyDescent="0.25">
      <c r="A74" t="s">
        <v>12</v>
      </c>
      <c r="C74" s="33"/>
      <c r="E74" s="33"/>
    </row>
    <row r="75" spans="1:8" x14ac:dyDescent="0.25">
      <c r="A75" s="7" t="s">
        <v>52</v>
      </c>
      <c r="C75" s="33"/>
      <c r="E75" s="33"/>
    </row>
    <row r="76" spans="1:8" x14ac:dyDescent="0.25">
      <c r="A76" s="14" t="s">
        <v>42</v>
      </c>
      <c r="B76" s="14" t="s">
        <v>48</v>
      </c>
      <c r="C76" s="15">
        <v>13.55</v>
      </c>
      <c r="D76" s="14">
        <v>1</v>
      </c>
      <c r="E76" s="33">
        <f>ROUND(C76*D76,2)</f>
        <v>13.55</v>
      </c>
      <c r="F76" s="16">
        <v>0</v>
      </c>
      <c r="G76" s="33">
        <f>ROUND(E76*F76,2)</f>
        <v>0</v>
      </c>
      <c r="H76" s="33">
        <f t="shared" ref="H76:H82" si="4">ROUND(E76-G76,2)</f>
        <v>13.55</v>
      </c>
    </row>
    <row r="77" spans="1:8" x14ac:dyDescent="0.25">
      <c r="A77" s="14" t="s">
        <v>38</v>
      </c>
      <c r="B77" s="14" t="s">
        <v>48</v>
      </c>
      <c r="C77" s="15">
        <v>19.27</v>
      </c>
      <c r="D77" s="14">
        <v>1</v>
      </c>
      <c r="E77" s="33">
        <f>ROUND(C77*D77,2)</f>
        <v>19.27</v>
      </c>
      <c r="F77" s="16">
        <v>0</v>
      </c>
      <c r="G77" s="33">
        <f>ROUND(E77*F77,2)</f>
        <v>0</v>
      </c>
      <c r="H77" s="33">
        <f t="shared" si="4"/>
        <v>19.27</v>
      </c>
    </row>
    <row r="78" spans="1:8" x14ac:dyDescent="0.25">
      <c r="A78" s="14" t="s">
        <v>139</v>
      </c>
      <c r="B78" s="14" t="s">
        <v>48</v>
      </c>
      <c r="C78" s="15">
        <v>13.41</v>
      </c>
      <c r="D78" s="14">
        <v>1</v>
      </c>
      <c r="E78" s="33">
        <f>ROUND(C78*D78,2)</f>
        <v>13.41</v>
      </c>
      <c r="F78" s="16">
        <v>0</v>
      </c>
      <c r="G78" s="33">
        <f>ROUND(E78*F78,2)</f>
        <v>0</v>
      </c>
      <c r="H78" s="33">
        <f t="shared" si="4"/>
        <v>13.41</v>
      </c>
    </row>
    <row r="79" spans="1:8" x14ac:dyDescent="0.25">
      <c r="A79" s="9" t="s">
        <v>46</v>
      </c>
      <c r="B79" s="9" t="s">
        <v>48</v>
      </c>
      <c r="C79" s="10">
        <v>51.84</v>
      </c>
      <c r="D79" s="9">
        <v>1</v>
      </c>
      <c r="E79" s="29">
        <f>ROUND(C79*D79,2)</f>
        <v>51.84</v>
      </c>
      <c r="F79" s="11">
        <v>0</v>
      </c>
      <c r="G79" s="29">
        <f>ROUND(E79*F79,2)</f>
        <v>0</v>
      </c>
      <c r="H79" s="29">
        <f t="shared" si="4"/>
        <v>51.84</v>
      </c>
    </row>
    <row r="80" spans="1:8" x14ac:dyDescent="0.25">
      <c r="A80" s="7" t="s">
        <v>53</v>
      </c>
      <c r="C80" s="33"/>
      <c r="E80" s="33">
        <f>SUM(E76:E79)</f>
        <v>98.070000000000007</v>
      </c>
      <c r="G80" s="12">
        <f>SUM(G76:G79)</f>
        <v>0</v>
      </c>
      <c r="H80" s="12">
        <f t="shared" si="4"/>
        <v>98.07</v>
      </c>
    </row>
    <row r="81" spans="1:8" x14ac:dyDescent="0.25">
      <c r="A81" s="7" t="s">
        <v>54</v>
      </c>
      <c r="C81" s="33"/>
      <c r="E81" s="33">
        <f>+E72+E80</f>
        <v>520.10000000000014</v>
      </c>
      <c r="G81" s="12">
        <f>+G72+G80</f>
        <v>0</v>
      </c>
      <c r="H81" s="12">
        <f t="shared" si="4"/>
        <v>520.1</v>
      </c>
    </row>
    <row r="82" spans="1:8" x14ac:dyDescent="0.25">
      <c r="A82" s="7" t="s">
        <v>55</v>
      </c>
      <c r="C82" s="33"/>
      <c r="E82" s="33">
        <f>+E8-E81</f>
        <v>148.89999999999986</v>
      </c>
      <c r="G82" s="12">
        <f>+G8-G81</f>
        <v>0</v>
      </c>
      <c r="H82" s="12">
        <f t="shared" si="4"/>
        <v>148.9</v>
      </c>
    </row>
    <row r="83" spans="1:8" x14ac:dyDescent="0.25">
      <c r="A83" t="s">
        <v>123</v>
      </c>
      <c r="C83" s="33"/>
      <c r="E83" s="33"/>
    </row>
    <row r="84" spans="1:8" x14ac:dyDescent="0.25">
      <c r="A84" t="s">
        <v>372</v>
      </c>
      <c r="C84" s="33"/>
      <c r="E84" s="33"/>
    </row>
    <row r="85" spans="1:8" x14ac:dyDescent="0.25">
      <c r="C85" s="33"/>
      <c r="E85" s="33"/>
    </row>
    <row r="86" spans="1:8" x14ac:dyDescent="0.25">
      <c r="A86" s="7" t="s">
        <v>124</v>
      </c>
      <c r="C86" s="33"/>
      <c r="E86" s="33"/>
    </row>
    <row r="87" spans="1:8" x14ac:dyDescent="0.25">
      <c r="A87" s="7" t="s">
        <v>125</v>
      </c>
      <c r="C87" s="33"/>
      <c r="E87" s="33"/>
    </row>
    <row r="99" spans="1:5" x14ac:dyDescent="0.25">
      <c r="A99" s="7" t="s">
        <v>50</v>
      </c>
      <c r="E99" s="37">
        <f>VLOOKUP(A99,$A$1:$H$98,5,FALSE)</f>
        <v>422.03000000000009</v>
      </c>
    </row>
    <row r="100" spans="1:5" x14ac:dyDescent="0.25">
      <c r="A100" s="7" t="s">
        <v>333</v>
      </c>
      <c r="E100" s="37">
        <f>VLOOKUP(A100,$A$1:$H$98,5,FALSE)</f>
        <v>98.070000000000007</v>
      </c>
    </row>
    <row r="101" spans="1:5" x14ac:dyDescent="0.25">
      <c r="A101" s="7" t="s">
        <v>334</v>
      </c>
      <c r="E101" s="37">
        <f t="shared" ref="E101:E102" si="5">VLOOKUP(A101,$A$1:$H$98,5,FALSE)</f>
        <v>520.10000000000014</v>
      </c>
    </row>
    <row r="102" spans="1:5" x14ac:dyDescent="0.25">
      <c r="A102" s="7" t="s">
        <v>55</v>
      </c>
      <c r="E102" s="37">
        <f t="shared" si="5"/>
        <v>148.89999999999986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148.89999999999986</v>
      </c>
      <c r="E105" s="37">
        <f>E102</f>
        <v>148.89999999999986</v>
      </c>
    </row>
    <row r="106" spans="1:5" x14ac:dyDescent="0.25">
      <c r="A106">
        <f>A107-Calculator!$B$15</f>
        <v>985</v>
      </c>
      <c r="B106">
        <f t="dataTable" ref="B106:B112" dt2D="0" dtr="0" r1="D7" ca="1"/>
        <v>10212.9</v>
      </c>
      <c r="D106">
        <f>D107-Calculator!$B$27</f>
        <v>45</v>
      </c>
      <c r="E106">
        <f t="dataTable" ref="E106:E112" dt2D="0" dtr="0" r1="D7"/>
        <v>-14.300000000000068</v>
      </c>
    </row>
    <row r="107" spans="1:5" x14ac:dyDescent="0.25">
      <c r="A107">
        <f>A108-Calculator!$B$15</f>
        <v>990</v>
      </c>
      <c r="B107">
        <v>10267.299999999999</v>
      </c>
      <c r="D107">
        <f>D108-Calculator!$B$27</f>
        <v>50</v>
      </c>
      <c r="E107">
        <v>40.099999999999909</v>
      </c>
    </row>
    <row r="108" spans="1:5" x14ac:dyDescent="0.25">
      <c r="A108">
        <f>A109-Calculator!$B$15</f>
        <v>995</v>
      </c>
      <c r="B108">
        <v>10321.700000000001</v>
      </c>
      <c r="D108">
        <f>D109-Calculator!$B$27</f>
        <v>55</v>
      </c>
      <c r="E108">
        <v>94.499999999999886</v>
      </c>
    </row>
    <row r="109" spans="1:5" x14ac:dyDescent="0.25">
      <c r="A109">
        <f>Calculator!B10</f>
        <v>1000</v>
      </c>
      <c r="B109">
        <v>10376.1</v>
      </c>
      <c r="D109">
        <f>Calculator!B22</f>
        <v>60</v>
      </c>
      <c r="E109">
        <v>148.89999999999986</v>
      </c>
    </row>
    <row r="110" spans="1:5" x14ac:dyDescent="0.25">
      <c r="A110">
        <f>A109+Calculator!$B$15</f>
        <v>1005</v>
      </c>
      <c r="B110">
        <v>10430.5</v>
      </c>
      <c r="D110">
        <f>D109+Calculator!$B$27</f>
        <v>65</v>
      </c>
      <c r="E110">
        <v>203.29999999999984</v>
      </c>
    </row>
    <row r="111" spans="1:5" x14ac:dyDescent="0.25">
      <c r="A111">
        <f>A110+Calculator!$B$15</f>
        <v>1010</v>
      </c>
      <c r="B111">
        <v>10484.9</v>
      </c>
      <c r="D111">
        <f>D110+Calculator!$B$27</f>
        <v>70</v>
      </c>
      <c r="E111">
        <v>257.69999999999993</v>
      </c>
    </row>
    <row r="112" spans="1:5" x14ac:dyDescent="0.25">
      <c r="A112">
        <f>A111+Calculator!$B$15</f>
        <v>1015</v>
      </c>
      <c r="B112">
        <v>10539.3</v>
      </c>
      <c r="D112">
        <f>D111+Calculator!$B$27</f>
        <v>75</v>
      </c>
      <c r="E112">
        <v>312.09999999999991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A76DA-2189-47B9-BA74-4E1B5EDE23D8}">
  <dimension ref="A1:H112"/>
  <sheetViews>
    <sheetView topLeftCell="A94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399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53</v>
      </c>
      <c r="E7" s="29">
        <f>ROUND(C7*D7,2)</f>
        <v>590.95000000000005</v>
      </c>
      <c r="F7" s="11">
        <v>0</v>
      </c>
      <c r="G7" s="29">
        <f>ROUND(E7*F7,2)</f>
        <v>0</v>
      </c>
      <c r="H7" s="29">
        <f>ROUND(E7-G7,2)</f>
        <v>590.95000000000005</v>
      </c>
    </row>
    <row r="8" spans="1:8" x14ac:dyDescent="0.25">
      <c r="A8" s="7" t="s">
        <v>11</v>
      </c>
      <c r="C8" s="33"/>
      <c r="E8" s="33">
        <f>SUM(E7:E7)</f>
        <v>590.95000000000005</v>
      </c>
      <c r="G8" s="12">
        <f>SUM(G7:G7)</f>
        <v>0</v>
      </c>
      <c r="H8" s="12">
        <f>ROUND(E8-G8,2)</f>
        <v>590.95000000000005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3">
        <f>ROUND(C12*D12,2)</f>
        <v>28</v>
      </c>
      <c r="F12" s="16">
        <v>0</v>
      </c>
      <c r="G12" s="33">
        <f>ROUND(E12*F12,2)</f>
        <v>0</v>
      </c>
      <c r="H12" s="33">
        <f>ROUND(E12-G12,2)</f>
        <v>28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4" t="s">
        <v>143</v>
      </c>
      <c r="B15" s="14" t="s">
        <v>19</v>
      </c>
      <c r="C15" s="15">
        <v>6.77</v>
      </c>
      <c r="D15" s="14">
        <v>0.6</v>
      </c>
      <c r="E15" s="33">
        <f>ROUND(C15*D15,2)</f>
        <v>4.0599999999999996</v>
      </c>
      <c r="F15" s="16">
        <v>0</v>
      </c>
      <c r="G15" s="33">
        <f>ROUND(E15*F15,2)</f>
        <v>0</v>
      </c>
      <c r="H15" s="33">
        <f>ROUND(E15-G15,2)</f>
        <v>4.0599999999999996</v>
      </c>
    </row>
    <row r="16" spans="1:8" x14ac:dyDescent="0.25">
      <c r="A16" s="13" t="s">
        <v>20</v>
      </c>
      <c r="C16" s="33"/>
      <c r="E16" s="33"/>
    </row>
    <row r="17" spans="1:8" x14ac:dyDescent="0.25">
      <c r="A17" s="14" t="s">
        <v>130</v>
      </c>
      <c r="B17" s="14" t="s">
        <v>21</v>
      </c>
      <c r="C17" s="15">
        <v>17.309999999999999</v>
      </c>
      <c r="D17" s="14">
        <v>0.87</v>
      </c>
      <c r="E17" s="33">
        <f>ROUND(C17*D17,2)</f>
        <v>15.06</v>
      </c>
      <c r="F17" s="16">
        <v>0</v>
      </c>
      <c r="G17" s="33">
        <f>ROUND(E17*F17,2)</f>
        <v>0</v>
      </c>
      <c r="H17" s="33">
        <f>ROUND(E17-G17,2)</f>
        <v>15.06</v>
      </c>
    </row>
    <row r="18" spans="1:8" x14ac:dyDescent="0.25">
      <c r="A18" s="14" t="s">
        <v>22</v>
      </c>
      <c r="B18" s="14" t="s">
        <v>21</v>
      </c>
      <c r="C18" s="15">
        <v>22.11</v>
      </c>
      <c r="D18" s="14">
        <v>1.33</v>
      </c>
      <c r="E18" s="33">
        <f>ROUND(C18*D18,2)</f>
        <v>29.41</v>
      </c>
      <c r="F18" s="16">
        <v>0</v>
      </c>
      <c r="G18" s="33">
        <f>ROUND(E18*F18,2)</f>
        <v>0</v>
      </c>
      <c r="H18" s="33">
        <f>ROUND(E18-G18,2)</f>
        <v>29.41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401</v>
      </c>
      <c r="B20" s="14" t="s">
        <v>18</v>
      </c>
      <c r="C20" s="15">
        <v>4.75</v>
      </c>
      <c r="D20" s="14">
        <v>1.6</v>
      </c>
      <c r="E20" s="33">
        <f>ROUND(C20*D20,2)</f>
        <v>7.6</v>
      </c>
      <c r="F20" s="16">
        <v>0</v>
      </c>
      <c r="G20" s="33">
        <f>ROUND(E20*F20,2)</f>
        <v>0</v>
      </c>
      <c r="H20" s="33">
        <f>ROUND(E20-G20,2)</f>
        <v>7.6</v>
      </c>
    </row>
    <row r="21" spans="1:8" x14ac:dyDescent="0.25">
      <c r="A21" s="14" t="s">
        <v>404</v>
      </c>
      <c r="B21" s="14" t="s">
        <v>18</v>
      </c>
      <c r="C21" s="15">
        <v>1.44</v>
      </c>
      <c r="D21" s="14">
        <v>13.7</v>
      </c>
      <c r="E21" s="33">
        <f>ROUND(C21*D21,2)</f>
        <v>19.73</v>
      </c>
      <c r="F21" s="16">
        <v>0</v>
      </c>
      <c r="G21" s="33">
        <f>ROUND(E21*F21,2)</f>
        <v>0</v>
      </c>
      <c r="H21" s="33">
        <f>ROUND(E21-G21,2)</f>
        <v>19.73</v>
      </c>
    </row>
    <row r="22" spans="1:8" x14ac:dyDescent="0.25">
      <c r="A22" s="13" t="s">
        <v>24</v>
      </c>
      <c r="C22" s="33"/>
      <c r="E22" s="33"/>
    </row>
    <row r="23" spans="1:8" x14ac:dyDescent="0.25">
      <c r="A23" s="14" t="s">
        <v>25</v>
      </c>
      <c r="B23" s="14" t="s">
        <v>18</v>
      </c>
      <c r="C23" s="15">
        <v>0.13</v>
      </c>
      <c r="D23" s="14">
        <v>64</v>
      </c>
      <c r="E23" s="33">
        <f t="shared" ref="E23:E29" si="0">ROUND(C23*D23,2)</f>
        <v>8.32</v>
      </c>
      <c r="F23" s="16">
        <v>0</v>
      </c>
      <c r="G23" s="33">
        <f t="shared" ref="G23:G29" si="1">ROUND(E23*F23,2)</f>
        <v>0</v>
      </c>
      <c r="H23" s="33">
        <f t="shared" ref="H23:H29" si="2">ROUND(E23-G23,2)</f>
        <v>8.32</v>
      </c>
    </row>
    <row r="24" spans="1:8" x14ac:dyDescent="0.25">
      <c r="A24" s="14" t="s">
        <v>104</v>
      </c>
      <c r="B24" s="14" t="s">
        <v>26</v>
      </c>
      <c r="C24" s="15">
        <v>12.74</v>
      </c>
      <c r="D24" s="14">
        <v>1</v>
      </c>
      <c r="E24" s="33">
        <f t="shared" si="0"/>
        <v>12.74</v>
      </c>
      <c r="F24" s="16">
        <v>0</v>
      </c>
      <c r="G24" s="33">
        <f t="shared" si="1"/>
        <v>0</v>
      </c>
      <c r="H24" s="33">
        <f t="shared" si="2"/>
        <v>12.74</v>
      </c>
    </row>
    <row r="25" spans="1:8" x14ac:dyDescent="0.25">
      <c r="A25" s="14" t="s">
        <v>145</v>
      </c>
      <c r="B25" s="14" t="s">
        <v>18</v>
      </c>
      <c r="C25" s="15">
        <v>4.51</v>
      </c>
      <c r="D25" s="14">
        <v>2</v>
      </c>
      <c r="E25" s="33">
        <f t="shared" si="0"/>
        <v>9.02</v>
      </c>
      <c r="F25" s="16">
        <v>0</v>
      </c>
      <c r="G25" s="33">
        <f t="shared" si="1"/>
        <v>0</v>
      </c>
      <c r="H25" s="33">
        <f t="shared" si="2"/>
        <v>9.02</v>
      </c>
    </row>
    <row r="26" spans="1:8" x14ac:dyDescent="0.25">
      <c r="A26" s="14" t="s">
        <v>146</v>
      </c>
      <c r="B26" s="14" t="s">
        <v>26</v>
      </c>
      <c r="C26" s="15">
        <v>11.07</v>
      </c>
      <c r="D26" s="14">
        <v>2</v>
      </c>
      <c r="E26" s="33">
        <f t="shared" si="0"/>
        <v>22.14</v>
      </c>
      <c r="F26" s="16">
        <v>0</v>
      </c>
      <c r="G26" s="33">
        <f t="shared" si="1"/>
        <v>0</v>
      </c>
      <c r="H26" s="33">
        <f t="shared" si="2"/>
        <v>22.14</v>
      </c>
    </row>
    <row r="27" spans="1:8" x14ac:dyDescent="0.25">
      <c r="A27" s="14" t="s">
        <v>105</v>
      </c>
      <c r="B27" s="14" t="s">
        <v>18</v>
      </c>
      <c r="C27" s="15">
        <v>0.19</v>
      </c>
      <c r="D27" s="14">
        <v>48</v>
      </c>
      <c r="E27" s="33">
        <f t="shared" si="0"/>
        <v>9.1199999999999992</v>
      </c>
      <c r="F27" s="16">
        <v>0</v>
      </c>
      <c r="G27" s="33">
        <f t="shared" si="1"/>
        <v>0</v>
      </c>
      <c r="H27" s="33">
        <f t="shared" si="2"/>
        <v>9.1199999999999992</v>
      </c>
    </row>
    <row r="28" spans="1:8" x14ac:dyDescent="0.25">
      <c r="A28" s="14" t="s">
        <v>107</v>
      </c>
      <c r="B28" s="14" t="s">
        <v>18</v>
      </c>
      <c r="C28" s="15">
        <v>0.44</v>
      </c>
      <c r="D28" s="14">
        <v>29</v>
      </c>
      <c r="E28" s="33">
        <f t="shared" si="0"/>
        <v>12.76</v>
      </c>
      <c r="F28" s="16">
        <v>0</v>
      </c>
      <c r="G28" s="33">
        <f t="shared" si="1"/>
        <v>0</v>
      </c>
      <c r="H28" s="33">
        <f t="shared" si="2"/>
        <v>12.76</v>
      </c>
    </row>
    <row r="29" spans="1:8" x14ac:dyDescent="0.25">
      <c r="A29" s="14" t="s">
        <v>74</v>
      </c>
      <c r="B29" s="14" t="s">
        <v>26</v>
      </c>
      <c r="C29" s="15">
        <v>13.33</v>
      </c>
      <c r="D29" s="14">
        <v>1</v>
      </c>
      <c r="E29" s="33">
        <f t="shared" si="0"/>
        <v>13.33</v>
      </c>
      <c r="F29" s="16">
        <v>0</v>
      </c>
      <c r="G29" s="33">
        <f t="shared" si="1"/>
        <v>0</v>
      </c>
      <c r="H29" s="33">
        <f t="shared" si="2"/>
        <v>13.33</v>
      </c>
    </row>
    <row r="30" spans="1:8" x14ac:dyDescent="0.25">
      <c r="A30" s="13" t="s">
        <v>27</v>
      </c>
      <c r="C30" s="33"/>
      <c r="E30" s="33"/>
    </row>
    <row r="31" spans="1:8" x14ac:dyDescent="0.25">
      <c r="A31" s="14" t="s">
        <v>149</v>
      </c>
      <c r="B31" s="14" t="s">
        <v>29</v>
      </c>
      <c r="C31" s="15">
        <v>6.42</v>
      </c>
      <c r="D31" s="14">
        <v>0.75</v>
      </c>
      <c r="E31" s="33">
        <f>ROUND(C31*D31,2)</f>
        <v>4.82</v>
      </c>
      <c r="F31" s="16">
        <v>0</v>
      </c>
      <c r="G31" s="33">
        <f>ROUND(E31*F31,2)</f>
        <v>0</v>
      </c>
      <c r="H31" s="33">
        <f>ROUND(E31-G31,2)</f>
        <v>4.82</v>
      </c>
    </row>
    <row r="32" spans="1:8" x14ac:dyDescent="0.25">
      <c r="A32" s="14" t="s">
        <v>150</v>
      </c>
      <c r="B32" s="14" t="s">
        <v>48</v>
      </c>
      <c r="C32" s="15">
        <v>8</v>
      </c>
      <c r="D32" s="14">
        <v>1</v>
      </c>
      <c r="E32" s="33">
        <f>ROUND(C32*D32,2)</f>
        <v>8</v>
      </c>
      <c r="F32" s="16">
        <v>0</v>
      </c>
      <c r="G32" s="33">
        <f>ROUND(E32*F32,2)</f>
        <v>0</v>
      </c>
      <c r="H32" s="33">
        <f>ROUND(E32-G32,2)</f>
        <v>8</v>
      </c>
    </row>
    <row r="33" spans="1:8" x14ac:dyDescent="0.25">
      <c r="A33" s="13" t="s">
        <v>33</v>
      </c>
      <c r="C33" s="33"/>
      <c r="E33" s="33"/>
    </row>
    <row r="34" spans="1:8" x14ac:dyDescent="0.25">
      <c r="A34" s="14" t="s">
        <v>402</v>
      </c>
      <c r="B34" s="14" t="s">
        <v>29</v>
      </c>
      <c r="C34" s="15">
        <v>1.2</v>
      </c>
      <c r="D34" s="14">
        <v>50</v>
      </c>
      <c r="E34" s="33">
        <f>ROUND(C34*D34,2)</f>
        <v>60</v>
      </c>
      <c r="F34" s="16">
        <v>0</v>
      </c>
      <c r="G34" s="33">
        <f>ROUND(E34*F34,2)</f>
        <v>0</v>
      </c>
      <c r="H34" s="33">
        <f>ROUND(E34-G34,2)</f>
        <v>60</v>
      </c>
    </row>
    <row r="35" spans="1:8" x14ac:dyDescent="0.25">
      <c r="A35" s="13" t="s">
        <v>117</v>
      </c>
      <c r="C35" s="33"/>
      <c r="E35" s="33"/>
    </row>
    <row r="36" spans="1:8" x14ac:dyDescent="0.25">
      <c r="A36" s="14" t="s">
        <v>118</v>
      </c>
      <c r="B36" s="14" t="s">
        <v>26</v>
      </c>
      <c r="C36" s="15">
        <v>3.3</v>
      </c>
      <c r="D36" s="14">
        <v>1.1000000000000001</v>
      </c>
      <c r="E36" s="33">
        <f>ROUND(C36*D36,2)</f>
        <v>3.63</v>
      </c>
      <c r="F36" s="16">
        <v>0</v>
      </c>
      <c r="G36" s="33">
        <f>ROUND(E36*F36,2)</f>
        <v>0</v>
      </c>
      <c r="H36" s="33">
        <f>ROUND(E36-G36,2)</f>
        <v>3.63</v>
      </c>
    </row>
    <row r="37" spans="1:8" x14ac:dyDescent="0.25">
      <c r="A37" s="13" t="s">
        <v>61</v>
      </c>
      <c r="C37" s="33"/>
      <c r="E37" s="33"/>
    </row>
    <row r="38" spans="1:8" x14ac:dyDescent="0.25">
      <c r="A38" s="14" t="s">
        <v>62</v>
      </c>
      <c r="B38" s="14" t="s">
        <v>48</v>
      </c>
      <c r="C38" s="15">
        <v>7.5</v>
      </c>
      <c r="D38" s="14">
        <v>1</v>
      </c>
      <c r="E38" s="33">
        <f>ROUND(C38*D38,2)</f>
        <v>7.5</v>
      </c>
      <c r="F38" s="16">
        <v>0</v>
      </c>
      <c r="G38" s="33">
        <f>ROUND(E38*F38,2)</f>
        <v>0</v>
      </c>
      <c r="H38" s="33">
        <f>ROUND(E38-G38,2)</f>
        <v>7.5</v>
      </c>
    </row>
    <row r="39" spans="1:8" x14ac:dyDescent="0.25">
      <c r="A39" s="13" t="s">
        <v>136</v>
      </c>
      <c r="C39" s="33"/>
      <c r="E39" s="33"/>
    </row>
    <row r="40" spans="1:8" x14ac:dyDescent="0.25">
      <c r="A40" s="14" t="s">
        <v>152</v>
      </c>
      <c r="B40" s="14" t="s">
        <v>129</v>
      </c>
      <c r="C40" s="15">
        <v>0.27</v>
      </c>
      <c r="D40" s="14">
        <f>D7</f>
        <v>53</v>
      </c>
      <c r="E40" s="33">
        <f>ROUND(C40*D40,2)</f>
        <v>14.31</v>
      </c>
      <c r="F40" s="16">
        <v>0</v>
      </c>
      <c r="G40" s="33">
        <f>ROUND(E40*F40,2)</f>
        <v>0</v>
      </c>
      <c r="H40" s="33">
        <f>ROUND(E40-G40,2)</f>
        <v>14.31</v>
      </c>
    </row>
    <row r="41" spans="1:8" x14ac:dyDescent="0.25">
      <c r="A41" s="13" t="s">
        <v>99</v>
      </c>
      <c r="C41" s="33"/>
      <c r="E41" s="33"/>
    </row>
    <row r="42" spans="1:8" x14ac:dyDescent="0.25">
      <c r="A42" s="14" t="s">
        <v>200</v>
      </c>
      <c r="B42" s="14" t="s">
        <v>48</v>
      </c>
      <c r="C42" s="15">
        <v>4.5</v>
      </c>
      <c r="D42" s="14">
        <v>0.5</v>
      </c>
      <c r="E42" s="33">
        <f>ROUND(C42*D42,2)</f>
        <v>2.25</v>
      </c>
      <c r="F42" s="16">
        <v>0</v>
      </c>
      <c r="G42" s="33">
        <f>ROUND(E42*F42,2)</f>
        <v>0</v>
      </c>
      <c r="H42" s="33">
        <f>ROUND(E42-G42,2)</f>
        <v>2.25</v>
      </c>
    </row>
    <row r="43" spans="1:8" x14ac:dyDescent="0.25">
      <c r="A43" s="13" t="s">
        <v>34</v>
      </c>
      <c r="C43" s="33"/>
      <c r="E43" s="33"/>
    </row>
    <row r="44" spans="1:8" x14ac:dyDescent="0.25">
      <c r="A44" s="14" t="s">
        <v>35</v>
      </c>
      <c r="B44" s="14" t="s">
        <v>36</v>
      </c>
      <c r="C44" s="15">
        <v>47.45</v>
      </c>
      <c r="D44" s="14">
        <v>0.33300000000000002</v>
      </c>
      <c r="E44" s="33">
        <f>ROUND(C44*D44,2)</f>
        <v>15.8</v>
      </c>
      <c r="F44" s="16">
        <v>0</v>
      </c>
      <c r="G44" s="33">
        <f>ROUND(E44*F44,2)</f>
        <v>0</v>
      </c>
      <c r="H44" s="33">
        <f>ROUND(E44-G44,2)</f>
        <v>15.8</v>
      </c>
    </row>
    <row r="45" spans="1:8" x14ac:dyDescent="0.25">
      <c r="A45" s="13" t="s">
        <v>119</v>
      </c>
      <c r="C45" s="33"/>
      <c r="E45" s="33"/>
    </row>
    <row r="46" spans="1:8" x14ac:dyDescent="0.25">
      <c r="A46" s="14" t="s">
        <v>153</v>
      </c>
      <c r="B46" s="14" t="s">
        <v>48</v>
      </c>
      <c r="C46" s="15">
        <v>6.5</v>
      </c>
      <c r="D46" s="14">
        <v>1</v>
      </c>
      <c r="E46" s="33">
        <f>ROUND(C46*D46,2)</f>
        <v>6.5</v>
      </c>
      <c r="F46" s="16">
        <v>0</v>
      </c>
      <c r="G46" s="33">
        <f>ROUND(E46*F46,2)</f>
        <v>0</v>
      </c>
      <c r="H46" s="33">
        <f>ROUND(E46-G46,2)</f>
        <v>6.5</v>
      </c>
    </row>
    <row r="47" spans="1:8" x14ac:dyDescent="0.25">
      <c r="A47" s="13" t="s">
        <v>154</v>
      </c>
      <c r="C47" s="33"/>
      <c r="E47" s="33"/>
    </row>
    <row r="48" spans="1:8" x14ac:dyDescent="0.25">
      <c r="A48" s="14" t="s">
        <v>155</v>
      </c>
      <c r="B48" s="14" t="s">
        <v>48</v>
      </c>
      <c r="C48" s="15">
        <v>1.55</v>
      </c>
      <c r="D48" s="14">
        <v>1</v>
      </c>
      <c r="E48" s="33">
        <f>ROUND(C48*D48,2)</f>
        <v>1.55</v>
      </c>
      <c r="F48" s="16">
        <v>0</v>
      </c>
      <c r="G48" s="33">
        <f>ROUND(E48*F48,2)</f>
        <v>0</v>
      </c>
      <c r="H48" s="33">
        <f>ROUND(E48-G48,2)</f>
        <v>1.55</v>
      </c>
    </row>
    <row r="49" spans="1:8" x14ac:dyDescent="0.25">
      <c r="A49" s="13" t="s">
        <v>121</v>
      </c>
      <c r="C49" s="33"/>
      <c r="E49" s="33"/>
    </row>
    <row r="50" spans="1:8" x14ac:dyDescent="0.25">
      <c r="A50" s="14" t="s">
        <v>122</v>
      </c>
      <c r="B50" s="14" t="s">
        <v>48</v>
      </c>
      <c r="C50" s="15">
        <v>10</v>
      </c>
      <c r="D50" s="14">
        <v>0.33300000000000002</v>
      </c>
      <c r="E50" s="33">
        <f>ROUND(C50*D50,2)</f>
        <v>3.33</v>
      </c>
      <c r="F50" s="16">
        <v>0</v>
      </c>
      <c r="G50" s="33">
        <f>ROUND(E50*F50,2)</f>
        <v>0</v>
      </c>
      <c r="H50" s="33">
        <f>ROUND(E50-G50,2)</f>
        <v>3.33</v>
      </c>
    </row>
    <row r="51" spans="1:8" x14ac:dyDescent="0.25">
      <c r="A51" s="13" t="s">
        <v>37</v>
      </c>
      <c r="C51" s="33"/>
      <c r="E51" s="33"/>
    </row>
    <row r="52" spans="1:8" x14ac:dyDescent="0.25">
      <c r="A52" s="14" t="s">
        <v>38</v>
      </c>
      <c r="B52" s="14" t="s">
        <v>39</v>
      </c>
      <c r="C52" s="15">
        <v>14.68</v>
      </c>
      <c r="D52" s="14">
        <v>0.43780000000000002</v>
      </c>
      <c r="E52" s="33">
        <f>ROUND(C52*D52,2)</f>
        <v>6.43</v>
      </c>
      <c r="F52" s="16">
        <v>0</v>
      </c>
      <c r="G52" s="33">
        <f>ROUND(E52*F52,2)</f>
        <v>0</v>
      </c>
      <c r="H52" s="33">
        <f>ROUND(E52-G52,2)</f>
        <v>6.43</v>
      </c>
    </row>
    <row r="53" spans="1:8" x14ac:dyDescent="0.25">
      <c r="A53" s="14" t="s">
        <v>139</v>
      </c>
      <c r="B53" s="14" t="s">
        <v>39</v>
      </c>
      <c r="C53" s="15">
        <v>14.68</v>
      </c>
      <c r="D53" s="14">
        <v>8.5099999999999995E-2</v>
      </c>
      <c r="E53" s="33">
        <f>ROUND(C53*D53,2)</f>
        <v>1.25</v>
      </c>
      <c r="F53" s="16">
        <v>0</v>
      </c>
      <c r="G53" s="33">
        <f>ROUND(E53*F53,2)</f>
        <v>0</v>
      </c>
      <c r="H53" s="33">
        <f>ROUND(E53-G53,2)</f>
        <v>1.25</v>
      </c>
    </row>
    <row r="54" spans="1:8" x14ac:dyDescent="0.25">
      <c r="A54" s="13" t="s">
        <v>40</v>
      </c>
      <c r="C54" s="33"/>
      <c r="E54" s="33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0.3125</v>
      </c>
      <c r="E55" s="33">
        <f>ROUND(C55*D55,2)</f>
        <v>2.83</v>
      </c>
      <c r="F55" s="16">
        <v>0</v>
      </c>
      <c r="G55" s="33">
        <f>ROUND(E55*F55,2)</f>
        <v>0</v>
      </c>
      <c r="H55" s="33">
        <f>ROUND(E55-G55,2)</f>
        <v>2.83</v>
      </c>
    </row>
    <row r="56" spans="1:8" x14ac:dyDescent="0.25">
      <c r="A56" s="13" t="s">
        <v>43</v>
      </c>
      <c r="C56" s="33"/>
      <c r="E56" s="33"/>
    </row>
    <row r="57" spans="1:8" x14ac:dyDescent="0.25">
      <c r="A57" s="14" t="s">
        <v>42</v>
      </c>
      <c r="B57" s="14" t="s">
        <v>39</v>
      </c>
      <c r="C57" s="15">
        <v>9.06</v>
      </c>
      <c r="D57" s="14">
        <v>0.11</v>
      </c>
      <c r="E57" s="33">
        <f>ROUND(C57*D57,2)</f>
        <v>1</v>
      </c>
      <c r="F57" s="16">
        <v>0</v>
      </c>
      <c r="G57" s="33">
        <f>ROUND(E57*F57,2)</f>
        <v>0</v>
      </c>
      <c r="H57" s="33">
        <f>ROUND(E57-G57,2)</f>
        <v>1</v>
      </c>
    </row>
    <row r="58" spans="1:8" x14ac:dyDescent="0.25">
      <c r="A58" s="14" t="s">
        <v>44</v>
      </c>
      <c r="B58" s="14" t="s">
        <v>39</v>
      </c>
      <c r="C58" s="15">
        <v>14.61</v>
      </c>
      <c r="D58" s="14">
        <v>0.28810000000000002</v>
      </c>
      <c r="E58" s="33">
        <f>ROUND(C58*D58,2)</f>
        <v>4.21</v>
      </c>
      <c r="F58" s="16">
        <v>0</v>
      </c>
      <c r="G58" s="33">
        <f>ROUND(E58*F58,2)</f>
        <v>0</v>
      </c>
      <c r="H58" s="33">
        <f>ROUND(E58-G58,2)</f>
        <v>4.21</v>
      </c>
    </row>
    <row r="59" spans="1:8" x14ac:dyDescent="0.25">
      <c r="A59" s="13" t="s">
        <v>45</v>
      </c>
      <c r="C59" s="33"/>
      <c r="E59" s="33"/>
    </row>
    <row r="60" spans="1:8" x14ac:dyDescent="0.25">
      <c r="A60" s="14" t="s">
        <v>38</v>
      </c>
      <c r="B60" s="14" t="s">
        <v>19</v>
      </c>
      <c r="C60" s="15">
        <v>1.53</v>
      </c>
      <c r="D60" s="14">
        <v>4.4958999999999998</v>
      </c>
      <c r="E60" s="33">
        <f>ROUND(C60*D60,2)</f>
        <v>6.88</v>
      </c>
      <c r="F60" s="16">
        <v>0</v>
      </c>
      <c r="G60" s="33">
        <f>ROUND(E60*F60,2)</f>
        <v>0</v>
      </c>
      <c r="H60" s="33">
        <f>ROUND(E60-G60,2)</f>
        <v>6.88</v>
      </c>
    </row>
    <row r="61" spans="1:8" x14ac:dyDescent="0.25">
      <c r="A61" s="14" t="s">
        <v>139</v>
      </c>
      <c r="B61" s="14" t="s">
        <v>19</v>
      </c>
      <c r="C61" s="15">
        <v>1.53</v>
      </c>
      <c r="D61" s="14">
        <v>1.4244000000000001</v>
      </c>
      <c r="E61" s="33">
        <f>ROUND(C61*D61,2)</f>
        <v>2.1800000000000002</v>
      </c>
      <c r="F61" s="16">
        <v>0</v>
      </c>
      <c r="G61" s="33">
        <f>ROUND(E61*F61,2)</f>
        <v>0</v>
      </c>
      <c r="H61" s="33">
        <f>ROUND(E61-G61,2)</f>
        <v>2.1800000000000002</v>
      </c>
    </row>
    <row r="62" spans="1:8" x14ac:dyDescent="0.25">
      <c r="A62" s="14" t="s">
        <v>229</v>
      </c>
      <c r="B62" s="14" t="s">
        <v>19</v>
      </c>
      <c r="C62" s="15">
        <v>1.53</v>
      </c>
      <c r="D62" s="14">
        <v>10.9975</v>
      </c>
      <c r="E62" s="33">
        <f>ROUND(C62*D62,2)</f>
        <v>16.829999999999998</v>
      </c>
      <c r="F62" s="16">
        <v>0</v>
      </c>
      <c r="G62" s="33">
        <f>ROUND(E62*F62,2)</f>
        <v>0</v>
      </c>
      <c r="H62" s="33">
        <f>ROUND(E62-G62,2)</f>
        <v>16.829999999999998</v>
      </c>
    </row>
    <row r="63" spans="1:8" x14ac:dyDescent="0.25">
      <c r="A63" s="13" t="s">
        <v>47</v>
      </c>
      <c r="C63" s="33"/>
      <c r="E63" s="33"/>
    </row>
    <row r="64" spans="1:8" x14ac:dyDescent="0.25">
      <c r="A64" s="14" t="s">
        <v>42</v>
      </c>
      <c r="B64" s="14" t="s">
        <v>48</v>
      </c>
      <c r="C64" s="15">
        <v>5.09</v>
      </c>
      <c r="D64" s="14">
        <v>1</v>
      </c>
      <c r="E64" s="33">
        <f>ROUND(C64*D64,2)</f>
        <v>5.09</v>
      </c>
      <c r="F64" s="16">
        <v>0</v>
      </c>
      <c r="G64" s="33">
        <f>ROUND(E64*F64,2)</f>
        <v>0</v>
      </c>
      <c r="H64" s="33">
        <f t="shared" ref="H64:H70" si="3">ROUND(E64-G64,2)</f>
        <v>5.09</v>
      </c>
    </row>
    <row r="65" spans="1:8" x14ac:dyDescent="0.25">
      <c r="A65" s="14" t="s">
        <v>38</v>
      </c>
      <c r="B65" s="14" t="s">
        <v>48</v>
      </c>
      <c r="C65" s="15">
        <v>2.73</v>
      </c>
      <c r="D65" s="14">
        <v>1</v>
      </c>
      <c r="E65" s="33">
        <f>ROUND(C65*D65,2)</f>
        <v>2.73</v>
      </c>
      <c r="F65" s="16">
        <v>0</v>
      </c>
      <c r="G65" s="33">
        <f>ROUND(E65*F65,2)</f>
        <v>0</v>
      </c>
      <c r="H65" s="33">
        <f t="shared" si="3"/>
        <v>2.73</v>
      </c>
    </row>
    <row r="66" spans="1:8" x14ac:dyDescent="0.25">
      <c r="A66" s="14" t="s">
        <v>139</v>
      </c>
      <c r="B66" s="14" t="s">
        <v>48</v>
      </c>
      <c r="C66" s="15">
        <v>3.5</v>
      </c>
      <c r="D66" s="14">
        <v>1</v>
      </c>
      <c r="E66" s="33">
        <f>ROUND(C66*D66,2)</f>
        <v>3.5</v>
      </c>
      <c r="F66" s="16">
        <v>0</v>
      </c>
      <c r="G66" s="33">
        <f>ROUND(E66*F66,2)</f>
        <v>0</v>
      </c>
      <c r="H66" s="33">
        <f t="shared" si="3"/>
        <v>3.5</v>
      </c>
    </row>
    <row r="67" spans="1:8" x14ac:dyDescent="0.25">
      <c r="A67" s="14" t="s">
        <v>229</v>
      </c>
      <c r="B67" s="14" t="s">
        <v>48</v>
      </c>
      <c r="C67" s="15">
        <v>14.31</v>
      </c>
      <c r="D67" s="14">
        <v>1</v>
      </c>
      <c r="E67" s="33">
        <f>ROUND(C67*D67,2)</f>
        <v>14.31</v>
      </c>
      <c r="F67" s="16">
        <v>0</v>
      </c>
      <c r="G67" s="33">
        <f>ROUND(E67*F67,2)</f>
        <v>0</v>
      </c>
      <c r="H67" s="33">
        <f t="shared" si="3"/>
        <v>14.31</v>
      </c>
    </row>
    <row r="68" spans="1:8" x14ac:dyDescent="0.25">
      <c r="A68" s="9" t="s">
        <v>49</v>
      </c>
      <c r="B68" s="9" t="s">
        <v>48</v>
      </c>
      <c r="C68" s="10">
        <v>8.18</v>
      </c>
      <c r="D68" s="9">
        <v>1</v>
      </c>
      <c r="E68" s="29">
        <f>ROUND(C68*D68,2)</f>
        <v>8.18</v>
      </c>
      <c r="F68" s="11">
        <v>0</v>
      </c>
      <c r="G68" s="29">
        <f>ROUND(E68*F68,2)</f>
        <v>0</v>
      </c>
      <c r="H68" s="29">
        <f t="shared" si="3"/>
        <v>8.18</v>
      </c>
    </row>
    <row r="69" spans="1:8" x14ac:dyDescent="0.25">
      <c r="A69" s="7" t="s">
        <v>50</v>
      </c>
      <c r="C69" s="33"/>
      <c r="E69" s="33">
        <f>SUM(E12:E68)</f>
        <v>397.43999999999994</v>
      </c>
      <c r="G69" s="12">
        <f>SUM(G12:G68)</f>
        <v>0</v>
      </c>
      <c r="H69" s="12">
        <f t="shared" si="3"/>
        <v>397.44</v>
      </c>
    </row>
    <row r="70" spans="1:8" x14ac:dyDescent="0.25">
      <c r="A70" s="7" t="s">
        <v>51</v>
      </c>
      <c r="C70" s="33"/>
      <c r="E70" s="33">
        <f>+E8-E69</f>
        <v>193.5100000000001</v>
      </c>
      <c r="G70" s="12">
        <f>+G8-G69</f>
        <v>0</v>
      </c>
      <c r="H70" s="12">
        <f t="shared" si="3"/>
        <v>193.51</v>
      </c>
    </row>
    <row r="71" spans="1:8" x14ac:dyDescent="0.25">
      <c r="A71" t="s">
        <v>12</v>
      </c>
      <c r="C71" s="33"/>
      <c r="E71" s="33"/>
    </row>
    <row r="72" spans="1:8" x14ac:dyDescent="0.25">
      <c r="A72" s="7" t="s">
        <v>52</v>
      </c>
      <c r="C72" s="33"/>
      <c r="E72" s="33"/>
    </row>
    <row r="73" spans="1:8" x14ac:dyDescent="0.25">
      <c r="A73" s="14" t="s">
        <v>42</v>
      </c>
      <c r="B73" s="14" t="s">
        <v>48</v>
      </c>
      <c r="C73" s="15">
        <v>9.5299999999999994</v>
      </c>
      <c r="D73" s="14">
        <v>1</v>
      </c>
      <c r="E73" s="33">
        <f>ROUND(C73*D73,2)</f>
        <v>9.5299999999999994</v>
      </c>
      <c r="F73" s="16">
        <v>0</v>
      </c>
      <c r="G73" s="33">
        <f>ROUND(E73*F73,2)</f>
        <v>0</v>
      </c>
      <c r="H73" s="33">
        <f t="shared" ref="H73:H79" si="4">ROUND(E73-G73,2)</f>
        <v>9.5299999999999994</v>
      </c>
    </row>
    <row r="74" spans="1:8" x14ac:dyDescent="0.25">
      <c r="A74" s="14" t="s">
        <v>38</v>
      </c>
      <c r="B74" s="14" t="s">
        <v>48</v>
      </c>
      <c r="C74" s="15">
        <v>16.59</v>
      </c>
      <c r="D74" s="14">
        <v>1</v>
      </c>
      <c r="E74" s="33">
        <f>ROUND(C74*D74,2)</f>
        <v>16.59</v>
      </c>
      <c r="F74" s="16">
        <v>0</v>
      </c>
      <c r="G74" s="33">
        <f>ROUND(E74*F74,2)</f>
        <v>0</v>
      </c>
      <c r="H74" s="33">
        <f t="shared" si="4"/>
        <v>16.59</v>
      </c>
    </row>
    <row r="75" spans="1:8" x14ac:dyDescent="0.25">
      <c r="A75" s="14" t="s">
        <v>139</v>
      </c>
      <c r="B75" s="14" t="s">
        <v>48</v>
      </c>
      <c r="C75" s="15">
        <v>13.41</v>
      </c>
      <c r="D75" s="14">
        <v>1</v>
      </c>
      <c r="E75" s="33">
        <f>ROUND(C75*D75,2)</f>
        <v>13.41</v>
      </c>
      <c r="F75" s="16">
        <v>0</v>
      </c>
      <c r="G75" s="33">
        <f>ROUND(E75*F75,2)</f>
        <v>0</v>
      </c>
      <c r="H75" s="33">
        <f t="shared" si="4"/>
        <v>13.41</v>
      </c>
    </row>
    <row r="76" spans="1:8" x14ac:dyDescent="0.25">
      <c r="A76" s="9" t="s">
        <v>229</v>
      </c>
      <c r="B76" s="9" t="s">
        <v>48</v>
      </c>
      <c r="C76" s="10">
        <v>41.43</v>
      </c>
      <c r="D76" s="9">
        <v>1</v>
      </c>
      <c r="E76" s="29">
        <f>ROUND(C76*D76,2)</f>
        <v>41.43</v>
      </c>
      <c r="F76" s="11">
        <v>0</v>
      </c>
      <c r="G76" s="29">
        <f>ROUND(E76*F76,2)</f>
        <v>0</v>
      </c>
      <c r="H76" s="29">
        <f t="shared" si="4"/>
        <v>41.43</v>
      </c>
    </row>
    <row r="77" spans="1:8" x14ac:dyDescent="0.25">
      <c r="A77" s="7" t="s">
        <v>53</v>
      </c>
      <c r="C77" s="33"/>
      <c r="E77" s="33">
        <f>SUM(E73:E76)</f>
        <v>80.960000000000008</v>
      </c>
      <c r="G77" s="12">
        <f>SUM(G73:G76)</f>
        <v>0</v>
      </c>
      <c r="H77" s="12">
        <f t="shared" si="4"/>
        <v>80.959999999999994</v>
      </c>
    </row>
    <row r="78" spans="1:8" x14ac:dyDescent="0.25">
      <c r="A78" s="7" t="s">
        <v>54</v>
      </c>
      <c r="C78" s="33"/>
      <c r="E78" s="33">
        <f>+E69+E77</f>
        <v>478.4</v>
      </c>
      <c r="G78" s="12">
        <f>+G69+G77</f>
        <v>0</v>
      </c>
      <c r="H78" s="12">
        <f t="shared" si="4"/>
        <v>478.4</v>
      </c>
    </row>
    <row r="79" spans="1:8" x14ac:dyDescent="0.25">
      <c r="A79" s="7" t="s">
        <v>55</v>
      </c>
      <c r="C79" s="33"/>
      <c r="E79" s="33">
        <f>+E8-E78</f>
        <v>112.55000000000007</v>
      </c>
      <c r="G79" s="12">
        <f>+G8-G78</f>
        <v>0</v>
      </c>
      <c r="H79" s="12">
        <f t="shared" si="4"/>
        <v>112.55</v>
      </c>
    </row>
    <row r="80" spans="1:8" x14ac:dyDescent="0.25">
      <c r="A80" t="s">
        <v>123</v>
      </c>
      <c r="C80" s="33"/>
      <c r="E80" s="33"/>
    </row>
    <row r="81" spans="1:5" x14ac:dyDescent="0.25">
      <c r="A81" t="s">
        <v>372</v>
      </c>
      <c r="C81" s="33"/>
      <c r="E81" s="33"/>
    </row>
    <row r="82" spans="1:5" x14ac:dyDescent="0.25">
      <c r="C82" s="33"/>
      <c r="E82" s="33"/>
    </row>
    <row r="83" spans="1:5" x14ac:dyDescent="0.25">
      <c r="A83" s="7" t="s">
        <v>124</v>
      </c>
      <c r="C83" s="33"/>
      <c r="E83" s="33"/>
    </row>
    <row r="84" spans="1:5" x14ac:dyDescent="0.25">
      <c r="A84" s="7" t="s">
        <v>125</v>
      </c>
      <c r="C84" s="33"/>
      <c r="E84" s="33"/>
    </row>
    <row r="99" spans="1:5" x14ac:dyDescent="0.25">
      <c r="A99" s="7" t="s">
        <v>50</v>
      </c>
      <c r="E99" s="37">
        <f>VLOOKUP(A99,$A$1:$H$98,5,FALSE)</f>
        <v>397.43999999999994</v>
      </c>
    </row>
    <row r="100" spans="1:5" x14ac:dyDescent="0.25">
      <c r="A100" s="7" t="s">
        <v>333</v>
      </c>
      <c r="E100" s="37">
        <f>VLOOKUP(A100,$A$1:$H$98,5,FALSE)</f>
        <v>80.960000000000008</v>
      </c>
    </row>
    <row r="101" spans="1:5" x14ac:dyDescent="0.25">
      <c r="A101" s="7" t="s">
        <v>334</v>
      </c>
      <c r="E101" s="37">
        <f t="shared" ref="E101:E102" si="5">VLOOKUP(A101,$A$1:$H$98,5,FALSE)</f>
        <v>478.4</v>
      </c>
    </row>
    <row r="102" spans="1:5" x14ac:dyDescent="0.25">
      <c r="A102" s="7" t="s">
        <v>55</v>
      </c>
      <c r="E102" s="37">
        <f t="shared" si="5"/>
        <v>112.55000000000007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112.55000000000007</v>
      </c>
      <c r="E105" s="37">
        <f>E102</f>
        <v>112.55000000000007</v>
      </c>
    </row>
    <row r="106" spans="1:5" x14ac:dyDescent="0.25">
      <c r="A106">
        <f>A107-Calculator!$B$15</f>
        <v>985</v>
      </c>
      <c r="B106">
        <f t="dataTable" ref="B106:B112" dt2D="0" dtr="0" r1="D7"/>
        <v>10252.709999999999</v>
      </c>
      <c r="D106">
        <f>D107-Calculator!$B$27</f>
        <v>45</v>
      </c>
      <c r="E106">
        <f t="dataTable" ref="E106:E112" dt2D="0" dtr="0" r1="D7" ca="1"/>
        <v>25.510000000000105</v>
      </c>
    </row>
    <row r="107" spans="1:5" x14ac:dyDescent="0.25">
      <c r="A107">
        <f>A108-Calculator!$B$15</f>
        <v>990</v>
      </c>
      <c r="B107">
        <v>10307.11</v>
      </c>
      <c r="D107">
        <f>D108-Calculator!$B$27</f>
        <v>50</v>
      </c>
      <c r="E107">
        <v>79.910000000000082</v>
      </c>
    </row>
    <row r="108" spans="1:5" x14ac:dyDescent="0.25">
      <c r="A108">
        <f>A109-Calculator!$B$15</f>
        <v>995</v>
      </c>
      <c r="B108">
        <v>10361.51</v>
      </c>
      <c r="D108">
        <f>D109-Calculator!$B$27</f>
        <v>55</v>
      </c>
      <c r="E108">
        <v>134.31000000000006</v>
      </c>
    </row>
    <row r="109" spans="1:5" x14ac:dyDescent="0.25">
      <c r="A109">
        <f>Calculator!B10</f>
        <v>1000</v>
      </c>
      <c r="B109">
        <v>10415.91</v>
      </c>
      <c r="D109">
        <f>Calculator!B22</f>
        <v>60</v>
      </c>
      <c r="E109">
        <v>188.71000000000004</v>
      </c>
    </row>
    <row r="110" spans="1:5" x14ac:dyDescent="0.25">
      <c r="A110">
        <f>A109+Calculator!$B$15</f>
        <v>1005</v>
      </c>
      <c r="B110">
        <v>10470.31</v>
      </c>
      <c r="D110">
        <f>D109+Calculator!$B$27</f>
        <v>65</v>
      </c>
      <c r="E110">
        <v>243.11</v>
      </c>
    </row>
    <row r="111" spans="1:5" x14ac:dyDescent="0.25">
      <c r="A111">
        <f>A110+Calculator!$B$15</f>
        <v>1010</v>
      </c>
      <c r="B111">
        <v>10524.71</v>
      </c>
      <c r="D111">
        <f>D110+Calculator!$B$27</f>
        <v>70</v>
      </c>
      <c r="E111">
        <v>297.5100000000001</v>
      </c>
    </row>
    <row r="112" spans="1:5" x14ac:dyDescent="0.25">
      <c r="A112">
        <f>A111+Calculator!$B$15</f>
        <v>1015</v>
      </c>
      <c r="B112">
        <v>10579.11</v>
      </c>
      <c r="D112">
        <f>D111+Calculator!$B$27</f>
        <v>75</v>
      </c>
      <c r="E112">
        <v>351.91000000000008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3BD6-A312-4D1E-B4FB-FDC63312B262}">
  <dimension ref="A1:H112"/>
  <sheetViews>
    <sheetView topLeftCell="A97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171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50</v>
      </c>
      <c r="E7" s="29">
        <f>ROUND(C7*D7,2)</f>
        <v>557.5</v>
      </c>
      <c r="F7" s="11">
        <v>0</v>
      </c>
      <c r="G7" s="29">
        <f>ROUND(E7*F7,2)</f>
        <v>0</v>
      </c>
      <c r="H7" s="29">
        <f>ROUND(E7-G7,2)</f>
        <v>557.5</v>
      </c>
    </row>
    <row r="8" spans="1:8" x14ac:dyDescent="0.25">
      <c r="A8" s="7" t="s">
        <v>11</v>
      </c>
      <c r="C8" s="33"/>
      <c r="E8" s="33">
        <f>SUM(E7:E7)</f>
        <v>557.5</v>
      </c>
      <c r="G8" s="12">
        <f>SUM(G7:G7)</f>
        <v>0</v>
      </c>
      <c r="H8" s="12">
        <f>ROUND(E8-G8,2)</f>
        <v>557.5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3">
        <f>ROUND(C12*D12,2)</f>
        <v>28</v>
      </c>
      <c r="F12" s="16">
        <v>0</v>
      </c>
      <c r="G12" s="33">
        <f>ROUND(E12*F12,2)</f>
        <v>0</v>
      </c>
      <c r="H12" s="33">
        <f>ROUND(E12-G12,2)</f>
        <v>28</v>
      </c>
    </row>
    <row r="13" spans="1:8" x14ac:dyDescent="0.25">
      <c r="A13" s="13" t="s">
        <v>20</v>
      </c>
      <c r="C13" s="33"/>
      <c r="E13" s="33"/>
    </row>
    <row r="14" spans="1:8" x14ac:dyDescent="0.25">
      <c r="A14" s="14" t="s">
        <v>130</v>
      </c>
      <c r="B14" s="14" t="s">
        <v>21</v>
      </c>
      <c r="C14" s="15">
        <v>17.309999999999999</v>
      </c>
      <c r="D14" s="14">
        <v>0.87</v>
      </c>
      <c r="E14" s="33">
        <f>ROUND(C14*D14,2)</f>
        <v>15.06</v>
      </c>
      <c r="F14" s="16">
        <v>0</v>
      </c>
      <c r="G14" s="33">
        <f>ROUND(E14*F14,2)</f>
        <v>0</v>
      </c>
      <c r="H14" s="33">
        <f>ROUND(E14-G14,2)</f>
        <v>15.06</v>
      </c>
    </row>
    <row r="15" spans="1:8" x14ac:dyDescent="0.25">
      <c r="A15" s="14" t="s">
        <v>22</v>
      </c>
      <c r="B15" s="14" t="s">
        <v>21</v>
      </c>
      <c r="C15" s="15">
        <v>22.11</v>
      </c>
      <c r="D15" s="14">
        <v>1.33</v>
      </c>
      <c r="E15" s="33">
        <f>ROUND(C15*D15,2)</f>
        <v>29.41</v>
      </c>
      <c r="F15" s="16">
        <v>0</v>
      </c>
      <c r="G15" s="33">
        <f>ROUND(E15*F15,2)</f>
        <v>0</v>
      </c>
      <c r="H15" s="33">
        <f>ROUND(E15-G15,2)</f>
        <v>29.41</v>
      </c>
    </row>
    <row r="16" spans="1:8" x14ac:dyDescent="0.25">
      <c r="A16" s="13" t="s">
        <v>23</v>
      </c>
      <c r="C16" s="33"/>
      <c r="E16" s="33"/>
    </row>
    <row r="17" spans="1:8" x14ac:dyDescent="0.25">
      <c r="A17" s="14" t="s">
        <v>401</v>
      </c>
      <c r="B17" s="14" t="s">
        <v>18</v>
      </c>
      <c r="C17" s="15">
        <v>4.75</v>
      </c>
      <c r="D17" s="14">
        <v>1.6</v>
      </c>
      <c r="E17" s="33">
        <f>ROUND(C17*D17,2)</f>
        <v>7.6</v>
      </c>
      <c r="F17" s="16">
        <v>0</v>
      </c>
      <c r="G17" s="33">
        <f>ROUND(E17*F17,2)</f>
        <v>0</v>
      </c>
      <c r="H17" s="33">
        <f>ROUND(E17-G17,2)</f>
        <v>7.6</v>
      </c>
    </row>
    <row r="18" spans="1:8" x14ac:dyDescent="0.25">
      <c r="A18" s="14" t="s">
        <v>404</v>
      </c>
      <c r="B18" s="14" t="s">
        <v>18</v>
      </c>
      <c r="C18" s="15">
        <v>1.44</v>
      </c>
      <c r="D18" s="14">
        <v>13.7</v>
      </c>
      <c r="E18" s="33">
        <f>ROUND(C18*D18,2)</f>
        <v>19.73</v>
      </c>
      <c r="F18" s="16">
        <v>0</v>
      </c>
      <c r="G18" s="33">
        <f>ROUND(E18*F18,2)</f>
        <v>0</v>
      </c>
      <c r="H18" s="33">
        <f>ROUND(E18-G18,2)</f>
        <v>19.73</v>
      </c>
    </row>
    <row r="19" spans="1:8" x14ac:dyDescent="0.25">
      <c r="A19" s="13" t="s">
        <v>24</v>
      </c>
      <c r="C19" s="33"/>
      <c r="E19" s="33"/>
    </row>
    <row r="20" spans="1:8" x14ac:dyDescent="0.25">
      <c r="A20" s="14" t="s">
        <v>146</v>
      </c>
      <c r="B20" s="14" t="s">
        <v>26</v>
      </c>
      <c r="C20" s="15">
        <v>11.07</v>
      </c>
      <c r="D20" s="14">
        <v>2</v>
      </c>
      <c r="E20" s="33">
        <f>ROUND(C20*D20,2)</f>
        <v>22.14</v>
      </c>
      <c r="F20" s="16">
        <v>0</v>
      </c>
      <c r="G20" s="33">
        <f>ROUND(E20*F20,2)</f>
        <v>0</v>
      </c>
      <c r="H20" s="33">
        <f>ROUND(E20-G20,2)</f>
        <v>22.14</v>
      </c>
    </row>
    <row r="21" spans="1:8" x14ac:dyDescent="0.25">
      <c r="A21" s="14" t="s">
        <v>105</v>
      </c>
      <c r="B21" s="14" t="s">
        <v>18</v>
      </c>
      <c r="C21" s="15">
        <v>0.19</v>
      </c>
      <c r="D21" s="14">
        <v>48</v>
      </c>
      <c r="E21" s="33">
        <f>ROUND(C21*D21,2)</f>
        <v>9.1199999999999992</v>
      </c>
      <c r="F21" s="16">
        <v>0</v>
      </c>
      <c r="G21" s="33">
        <f>ROUND(E21*F21,2)</f>
        <v>0</v>
      </c>
      <c r="H21" s="33">
        <f>ROUND(E21-G21,2)</f>
        <v>9.1199999999999992</v>
      </c>
    </row>
    <row r="22" spans="1:8" x14ac:dyDescent="0.25">
      <c r="A22" s="14" t="s">
        <v>107</v>
      </c>
      <c r="B22" s="14" t="s">
        <v>18</v>
      </c>
      <c r="C22" s="15">
        <v>0.44</v>
      </c>
      <c r="D22" s="14">
        <v>29</v>
      </c>
      <c r="E22" s="33">
        <f>ROUND(C22*D22,2)</f>
        <v>12.76</v>
      </c>
      <c r="F22" s="16">
        <v>0</v>
      </c>
      <c r="G22" s="33">
        <f>ROUND(E22*F22,2)</f>
        <v>0</v>
      </c>
      <c r="H22" s="33">
        <f>ROUND(E22-G22,2)</f>
        <v>12.76</v>
      </c>
    </row>
    <row r="23" spans="1:8" x14ac:dyDescent="0.25">
      <c r="A23" s="14" t="s">
        <v>74</v>
      </c>
      <c r="B23" s="14" t="s">
        <v>26</v>
      </c>
      <c r="C23" s="15">
        <v>13.33</v>
      </c>
      <c r="D23" s="14">
        <v>1</v>
      </c>
      <c r="E23" s="33">
        <f>ROUND(C23*D23,2)</f>
        <v>13.33</v>
      </c>
      <c r="F23" s="16">
        <v>0</v>
      </c>
      <c r="G23" s="33">
        <f>ROUND(E23*F23,2)</f>
        <v>0</v>
      </c>
      <c r="H23" s="33">
        <f>ROUND(E23-G23,2)</f>
        <v>13.33</v>
      </c>
    </row>
    <row r="24" spans="1:8" x14ac:dyDescent="0.25">
      <c r="A24" s="13" t="s">
        <v>27</v>
      </c>
      <c r="C24" s="33"/>
      <c r="E24" s="33"/>
    </row>
    <row r="25" spans="1:8" x14ac:dyDescent="0.25">
      <c r="A25" s="14" t="s">
        <v>149</v>
      </c>
      <c r="B25" s="14" t="s">
        <v>29</v>
      </c>
      <c r="C25" s="15">
        <v>6.42</v>
      </c>
      <c r="D25" s="14">
        <v>0.75</v>
      </c>
      <c r="E25" s="33">
        <f>ROUND(C25*D25,2)</f>
        <v>4.82</v>
      </c>
      <c r="F25" s="16">
        <v>0</v>
      </c>
      <c r="G25" s="33">
        <f>ROUND(E25*F25,2)</f>
        <v>0</v>
      </c>
      <c r="H25" s="33">
        <f>ROUND(E25-G25,2)</f>
        <v>4.82</v>
      </c>
    </row>
    <row r="26" spans="1:8" x14ac:dyDescent="0.25">
      <c r="A26" s="14" t="s">
        <v>231</v>
      </c>
      <c r="B26" s="14" t="s">
        <v>232</v>
      </c>
      <c r="C26" s="15">
        <v>1.05</v>
      </c>
      <c r="D26" s="14">
        <v>14</v>
      </c>
      <c r="E26" s="33">
        <f>ROUND(C26*D26,2)</f>
        <v>14.7</v>
      </c>
      <c r="F26" s="16">
        <v>0</v>
      </c>
      <c r="G26" s="33">
        <f>ROUND(E26*F26,2)</f>
        <v>0</v>
      </c>
      <c r="H26" s="33">
        <f>ROUND(E26-G26,2)</f>
        <v>14.7</v>
      </c>
    </row>
    <row r="27" spans="1:8" x14ac:dyDescent="0.25">
      <c r="A27" s="14" t="s">
        <v>112</v>
      </c>
      <c r="B27" s="14" t="s">
        <v>18</v>
      </c>
      <c r="C27" s="15">
        <v>0.94</v>
      </c>
      <c r="D27" s="14">
        <v>6.4</v>
      </c>
      <c r="E27" s="33">
        <f>ROUND(C27*D27,2)</f>
        <v>6.02</v>
      </c>
      <c r="F27" s="16">
        <v>0</v>
      </c>
      <c r="G27" s="33">
        <f>ROUND(E27*F27,2)</f>
        <v>0</v>
      </c>
      <c r="H27" s="33">
        <f>ROUND(E27-G27,2)</f>
        <v>6.02</v>
      </c>
    </row>
    <row r="28" spans="1:8" x14ac:dyDescent="0.25">
      <c r="A28" s="14" t="s">
        <v>150</v>
      </c>
      <c r="B28" s="14" t="s">
        <v>48</v>
      </c>
      <c r="C28" s="15">
        <v>8</v>
      </c>
      <c r="D28" s="14">
        <v>1</v>
      </c>
      <c r="E28" s="33">
        <f>ROUND(C28*D28,2)</f>
        <v>8</v>
      </c>
      <c r="F28" s="16">
        <v>0</v>
      </c>
      <c r="G28" s="33">
        <f>ROUND(E28*F28,2)</f>
        <v>0</v>
      </c>
      <c r="H28" s="33">
        <f>ROUND(E28-G28,2)</f>
        <v>8</v>
      </c>
    </row>
    <row r="29" spans="1:8" x14ac:dyDescent="0.25">
      <c r="A29" s="13" t="s">
        <v>33</v>
      </c>
      <c r="C29" s="33"/>
      <c r="E29" s="33"/>
    </row>
    <row r="30" spans="1:8" x14ac:dyDescent="0.25">
      <c r="A30" s="14" t="s">
        <v>402</v>
      </c>
      <c r="B30" s="14" t="s">
        <v>29</v>
      </c>
      <c r="C30" s="15">
        <v>1.2</v>
      </c>
      <c r="D30" s="14">
        <v>50</v>
      </c>
      <c r="E30" s="33">
        <f>ROUND(C30*D30,2)</f>
        <v>60</v>
      </c>
      <c r="F30" s="16">
        <v>0</v>
      </c>
      <c r="G30" s="33">
        <f>ROUND(E30*F30,2)</f>
        <v>0</v>
      </c>
      <c r="H30" s="33">
        <f>ROUND(E30-G30,2)</f>
        <v>60</v>
      </c>
    </row>
    <row r="31" spans="1:8" x14ac:dyDescent="0.25">
      <c r="A31" s="13" t="s">
        <v>117</v>
      </c>
      <c r="C31" s="33"/>
      <c r="E31" s="33"/>
    </row>
    <row r="32" spans="1:8" x14ac:dyDescent="0.25">
      <c r="A32" s="14" t="s">
        <v>118</v>
      </c>
      <c r="B32" s="14" t="s">
        <v>26</v>
      </c>
      <c r="C32" s="15">
        <v>3.3</v>
      </c>
      <c r="D32" s="14">
        <v>0.6</v>
      </c>
      <c r="E32" s="33">
        <f>ROUND(C32*D32,2)</f>
        <v>1.98</v>
      </c>
      <c r="F32" s="16">
        <v>0</v>
      </c>
      <c r="G32" s="33">
        <f>ROUND(E32*F32,2)</f>
        <v>0</v>
      </c>
      <c r="H32" s="33">
        <f>ROUND(E32-G32,2)</f>
        <v>1.98</v>
      </c>
    </row>
    <row r="33" spans="1:8" x14ac:dyDescent="0.25">
      <c r="A33" s="13" t="s">
        <v>61</v>
      </c>
      <c r="C33" s="33"/>
      <c r="E33" s="33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3">
        <f>ROUND(C34*D34,2)</f>
        <v>7.5</v>
      </c>
      <c r="F34" s="16">
        <v>0</v>
      </c>
      <c r="G34" s="33">
        <f>ROUND(E34*F34,2)</f>
        <v>0</v>
      </c>
      <c r="H34" s="33">
        <f>ROUND(E34-G34,2)</f>
        <v>7.5</v>
      </c>
    </row>
    <row r="35" spans="1:8" x14ac:dyDescent="0.25">
      <c r="A35" s="13" t="s">
        <v>136</v>
      </c>
      <c r="C35" s="33"/>
      <c r="E35" s="33"/>
    </row>
    <row r="36" spans="1:8" x14ac:dyDescent="0.25">
      <c r="A36" s="14" t="s">
        <v>152</v>
      </c>
      <c r="B36" s="14" t="s">
        <v>129</v>
      </c>
      <c r="C36" s="15">
        <v>0.27</v>
      </c>
      <c r="D36" s="14">
        <f>D7</f>
        <v>50</v>
      </c>
      <c r="E36" s="33">
        <f>ROUND(C36*D36,2)</f>
        <v>13.5</v>
      </c>
      <c r="F36" s="16">
        <v>0</v>
      </c>
      <c r="G36" s="33">
        <f>ROUND(E36*F36,2)</f>
        <v>0</v>
      </c>
      <c r="H36" s="33">
        <f>ROUND(E36-G36,2)</f>
        <v>13.5</v>
      </c>
    </row>
    <row r="37" spans="1:8" x14ac:dyDescent="0.25">
      <c r="A37" s="13" t="s">
        <v>34</v>
      </c>
      <c r="C37" s="33"/>
      <c r="E37" s="33"/>
    </row>
    <row r="38" spans="1:8" x14ac:dyDescent="0.25">
      <c r="A38" s="14" t="s">
        <v>35</v>
      </c>
      <c r="B38" s="14" t="s">
        <v>36</v>
      </c>
      <c r="C38" s="15">
        <v>47.45</v>
      </c>
      <c r="D38" s="14">
        <v>0.33300000000000002</v>
      </c>
      <c r="E38" s="33">
        <f>ROUND(C38*D38,2)</f>
        <v>15.8</v>
      </c>
      <c r="F38" s="16">
        <v>0</v>
      </c>
      <c r="G38" s="33">
        <f>ROUND(E38*F38,2)</f>
        <v>0</v>
      </c>
      <c r="H38" s="33">
        <f>ROUND(E38-G38,2)</f>
        <v>15.8</v>
      </c>
    </row>
    <row r="39" spans="1:8" x14ac:dyDescent="0.25">
      <c r="A39" s="13" t="s">
        <v>119</v>
      </c>
      <c r="C39" s="33"/>
      <c r="E39" s="33"/>
    </row>
    <row r="40" spans="1:8" x14ac:dyDescent="0.25">
      <c r="A40" s="14" t="s">
        <v>153</v>
      </c>
      <c r="B40" s="14" t="s">
        <v>48</v>
      </c>
      <c r="C40" s="15">
        <v>6.5</v>
      </c>
      <c r="D40" s="14">
        <v>1</v>
      </c>
      <c r="E40" s="33">
        <f>ROUND(C40*D40,2)</f>
        <v>6.5</v>
      </c>
      <c r="F40" s="16">
        <v>0</v>
      </c>
      <c r="G40" s="33">
        <f>ROUND(E40*F40,2)</f>
        <v>0</v>
      </c>
      <c r="H40" s="33">
        <f>ROUND(E40-G40,2)</f>
        <v>6.5</v>
      </c>
    </row>
    <row r="41" spans="1:8" x14ac:dyDescent="0.25">
      <c r="A41" s="13" t="s">
        <v>154</v>
      </c>
      <c r="C41" s="33"/>
      <c r="E41" s="33"/>
    </row>
    <row r="42" spans="1:8" x14ac:dyDescent="0.25">
      <c r="A42" s="14" t="s">
        <v>155</v>
      </c>
      <c r="B42" s="14" t="s">
        <v>48</v>
      </c>
      <c r="C42" s="15">
        <v>1.55</v>
      </c>
      <c r="D42" s="14">
        <v>1</v>
      </c>
      <c r="E42" s="33">
        <f>ROUND(C42*D42,2)</f>
        <v>1.55</v>
      </c>
      <c r="F42" s="16">
        <v>0</v>
      </c>
      <c r="G42" s="33">
        <f>ROUND(E42*F42,2)</f>
        <v>0</v>
      </c>
      <c r="H42" s="33">
        <f>ROUND(E42-G42,2)</f>
        <v>1.55</v>
      </c>
    </row>
    <row r="43" spans="1:8" x14ac:dyDescent="0.25">
      <c r="A43" s="13" t="s">
        <v>121</v>
      </c>
      <c r="C43" s="33"/>
      <c r="E43" s="33"/>
    </row>
    <row r="44" spans="1:8" x14ac:dyDescent="0.25">
      <c r="A44" s="14" t="s">
        <v>122</v>
      </c>
      <c r="B44" s="14" t="s">
        <v>48</v>
      </c>
      <c r="C44" s="15">
        <v>10</v>
      </c>
      <c r="D44" s="14">
        <v>0.33300000000000002</v>
      </c>
      <c r="E44" s="33">
        <f>ROUND(C44*D44,2)</f>
        <v>3.33</v>
      </c>
      <c r="F44" s="16">
        <v>0</v>
      </c>
      <c r="G44" s="33">
        <f>ROUND(E44*F44,2)</f>
        <v>0</v>
      </c>
      <c r="H44" s="33">
        <f>ROUND(E44-G44,2)</f>
        <v>3.33</v>
      </c>
    </row>
    <row r="45" spans="1:8" x14ac:dyDescent="0.25">
      <c r="A45" s="13" t="s">
        <v>37</v>
      </c>
      <c r="C45" s="33"/>
      <c r="E45" s="33"/>
    </row>
    <row r="46" spans="1:8" x14ac:dyDescent="0.25">
      <c r="A46" s="14" t="s">
        <v>38</v>
      </c>
      <c r="B46" s="14" t="s">
        <v>39</v>
      </c>
      <c r="C46" s="15">
        <v>14.68</v>
      </c>
      <c r="D46" s="14">
        <v>0.1172</v>
      </c>
      <c r="E46" s="33">
        <f>ROUND(C46*D46,2)</f>
        <v>1.72</v>
      </c>
      <c r="F46" s="16">
        <v>0</v>
      </c>
      <c r="G46" s="33">
        <f>ROUND(E46*F46,2)</f>
        <v>0</v>
      </c>
      <c r="H46" s="33">
        <f>ROUND(E46-G46,2)</f>
        <v>1.72</v>
      </c>
    </row>
    <row r="47" spans="1:8" x14ac:dyDescent="0.25">
      <c r="A47" s="14" t="s">
        <v>139</v>
      </c>
      <c r="B47" s="14" t="s">
        <v>39</v>
      </c>
      <c r="C47" s="15">
        <v>14.68</v>
      </c>
      <c r="D47" s="14">
        <v>0.1022</v>
      </c>
      <c r="E47" s="33">
        <f>ROUND(C47*D47,2)</f>
        <v>1.5</v>
      </c>
      <c r="F47" s="16">
        <v>0</v>
      </c>
      <c r="G47" s="33">
        <f>ROUND(E47*F47,2)</f>
        <v>0</v>
      </c>
      <c r="H47" s="33">
        <f>ROUND(E47-G47,2)</f>
        <v>1.5</v>
      </c>
    </row>
    <row r="48" spans="1:8" x14ac:dyDescent="0.25">
      <c r="A48" s="13" t="s">
        <v>40</v>
      </c>
      <c r="C48" s="33"/>
      <c r="E48" s="33"/>
    </row>
    <row r="49" spans="1:8" x14ac:dyDescent="0.25">
      <c r="A49" s="14" t="s">
        <v>41</v>
      </c>
      <c r="B49" s="14" t="s">
        <v>39</v>
      </c>
      <c r="C49" s="15">
        <v>9.06</v>
      </c>
      <c r="D49" s="14">
        <v>5.1900000000000002E-2</v>
      </c>
      <c r="E49" s="33">
        <f>ROUND(C49*D49,2)</f>
        <v>0.47</v>
      </c>
      <c r="F49" s="16">
        <v>0</v>
      </c>
      <c r="G49" s="33">
        <f>ROUND(E49*F49,2)</f>
        <v>0</v>
      </c>
      <c r="H49" s="33">
        <f>ROUND(E49-G49,2)</f>
        <v>0.47</v>
      </c>
    </row>
    <row r="50" spans="1:8" x14ac:dyDescent="0.25">
      <c r="A50" s="13" t="s">
        <v>43</v>
      </c>
      <c r="C50" s="33"/>
      <c r="E50" s="33"/>
    </row>
    <row r="51" spans="1:8" x14ac:dyDescent="0.25">
      <c r="A51" s="14" t="s">
        <v>42</v>
      </c>
      <c r="B51" s="14" t="s">
        <v>39</v>
      </c>
      <c r="C51" s="15">
        <v>9.06</v>
      </c>
      <c r="D51" s="14">
        <v>8.1799999999999998E-2</v>
      </c>
      <c r="E51" s="33">
        <f>ROUND(C51*D51,2)</f>
        <v>0.74</v>
      </c>
      <c r="F51" s="16">
        <v>0</v>
      </c>
      <c r="G51" s="33">
        <f>ROUND(E51*F51,2)</f>
        <v>0</v>
      </c>
      <c r="H51" s="33">
        <f>ROUND(E51-G51,2)</f>
        <v>0.74</v>
      </c>
    </row>
    <row r="52" spans="1:8" x14ac:dyDescent="0.25">
      <c r="A52" s="14" t="s">
        <v>44</v>
      </c>
      <c r="B52" s="14" t="s">
        <v>39</v>
      </c>
      <c r="C52" s="15">
        <v>14.69</v>
      </c>
      <c r="D52" s="14">
        <v>0.18859999999999999</v>
      </c>
      <c r="E52" s="33">
        <f>ROUND(C52*D52,2)</f>
        <v>2.77</v>
      </c>
      <c r="F52" s="16">
        <v>0</v>
      </c>
      <c r="G52" s="33">
        <f>ROUND(E52*F52,2)</f>
        <v>0</v>
      </c>
      <c r="H52" s="33">
        <f>ROUND(E52-G52,2)</f>
        <v>2.77</v>
      </c>
    </row>
    <row r="53" spans="1:8" x14ac:dyDescent="0.25">
      <c r="A53" s="13" t="s">
        <v>45</v>
      </c>
      <c r="C53" s="33"/>
      <c r="E53" s="33"/>
    </row>
    <row r="54" spans="1:8" x14ac:dyDescent="0.25">
      <c r="A54" s="14" t="s">
        <v>38</v>
      </c>
      <c r="B54" s="14" t="s">
        <v>19</v>
      </c>
      <c r="C54" s="15">
        <v>1.53</v>
      </c>
      <c r="D54" s="14">
        <v>1.3567</v>
      </c>
      <c r="E54" s="33">
        <f>ROUND(C54*D54,2)</f>
        <v>2.08</v>
      </c>
      <c r="F54" s="16">
        <v>0</v>
      </c>
      <c r="G54" s="33">
        <f>ROUND(E54*F54,2)</f>
        <v>0</v>
      </c>
      <c r="H54" s="33">
        <f>ROUND(E54-G54,2)</f>
        <v>2.08</v>
      </c>
    </row>
    <row r="55" spans="1:8" x14ac:dyDescent="0.25">
      <c r="A55" s="14" t="s">
        <v>139</v>
      </c>
      <c r="B55" s="14" t="s">
        <v>19</v>
      </c>
      <c r="C55" s="15">
        <v>1.53</v>
      </c>
      <c r="D55" s="14">
        <v>1.3935999999999999</v>
      </c>
      <c r="E55" s="33">
        <f>ROUND(C55*D55,2)</f>
        <v>2.13</v>
      </c>
      <c r="F55" s="16">
        <v>0</v>
      </c>
      <c r="G55" s="33">
        <f>ROUND(E55*F55,2)</f>
        <v>0</v>
      </c>
      <c r="H55" s="33">
        <f>ROUND(E55-G55,2)</f>
        <v>2.13</v>
      </c>
    </row>
    <row r="56" spans="1:8" x14ac:dyDescent="0.25">
      <c r="A56" s="14" t="s">
        <v>233</v>
      </c>
      <c r="B56" s="14" t="s">
        <v>19</v>
      </c>
      <c r="C56" s="15">
        <v>1.53</v>
      </c>
      <c r="D56" s="14">
        <v>16.4057</v>
      </c>
      <c r="E56" s="33">
        <f>ROUND(C56*D56,2)</f>
        <v>25.1</v>
      </c>
      <c r="F56" s="16">
        <v>0</v>
      </c>
      <c r="G56" s="33">
        <f>ROUND(E56*F56,2)</f>
        <v>0</v>
      </c>
      <c r="H56" s="33">
        <f>ROUND(E56-G56,2)</f>
        <v>25.1</v>
      </c>
    </row>
    <row r="57" spans="1:8" x14ac:dyDescent="0.25">
      <c r="A57" s="13" t="s">
        <v>47</v>
      </c>
      <c r="C57" s="33"/>
      <c r="E57" s="33"/>
    </row>
    <row r="58" spans="1:8" x14ac:dyDescent="0.25">
      <c r="A58" s="14" t="s">
        <v>42</v>
      </c>
      <c r="B58" s="14" t="s">
        <v>48</v>
      </c>
      <c r="C58" s="15">
        <v>3.4</v>
      </c>
      <c r="D58" s="14">
        <v>1</v>
      </c>
      <c r="E58" s="33">
        <f>ROUND(C58*D58,2)</f>
        <v>3.4</v>
      </c>
      <c r="F58" s="16">
        <v>0</v>
      </c>
      <c r="G58" s="33">
        <f>ROUND(E58*F58,2)</f>
        <v>0</v>
      </c>
      <c r="H58" s="33">
        <f t="shared" ref="H58:H64" si="0">ROUND(E58-G58,2)</f>
        <v>3.4</v>
      </c>
    </row>
    <row r="59" spans="1:8" x14ac:dyDescent="0.25">
      <c r="A59" s="14" t="s">
        <v>38</v>
      </c>
      <c r="B59" s="14" t="s">
        <v>48</v>
      </c>
      <c r="C59" s="15">
        <v>0.85</v>
      </c>
      <c r="D59" s="14">
        <v>1</v>
      </c>
      <c r="E59" s="33">
        <f>ROUND(C59*D59,2)</f>
        <v>0.85</v>
      </c>
      <c r="F59" s="16">
        <v>0</v>
      </c>
      <c r="G59" s="33">
        <f>ROUND(E59*F59,2)</f>
        <v>0</v>
      </c>
      <c r="H59" s="33">
        <f t="shared" si="0"/>
        <v>0.85</v>
      </c>
    </row>
    <row r="60" spans="1:8" x14ac:dyDescent="0.25">
      <c r="A60" s="14" t="s">
        <v>139</v>
      </c>
      <c r="B60" s="14" t="s">
        <v>48</v>
      </c>
      <c r="C60" s="15">
        <v>4.16</v>
      </c>
      <c r="D60" s="14">
        <v>1</v>
      </c>
      <c r="E60" s="33">
        <f>ROUND(C60*D60,2)</f>
        <v>4.16</v>
      </c>
      <c r="F60" s="16">
        <v>0</v>
      </c>
      <c r="G60" s="33">
        <f>ROUND(E60*F60,2)</f>
        <v>0</v>
      </c>
      <c r="H60" s="33">
        <f t="shared" si="0"/>
        <v>4.16</v>
      </c>
    </row>
    <row r="61" spans="1:8" x14ac:dyDescent="0.25">
      <c r="A61" s="14" t="s">
        <v>233</v>
      </c>
      <c r="B61" s="14" t="s">
        <v>48</v>
      </c>
      <c r="C61" s="15">
        <v>12</v>
      </c>
      <c r="D61" s="14">
        <v>1</v>
      </c>
      <c r="E61" s="33">
        <f>ROUND(C61*D61,2)</f>
        <v>12</v>
      </c>
      <c r="F61" s="16">
        <v>0</v>
      </c>
      <c r="G61" s="33">
        <f>ROUND(E61*F61,2)</f>
        <v>0</v>
      </c>
      <c r="H61" s="33">
        <f t="shared" si="0"/>
        <v>12</v>
      </c>
    </row>
    <row r="62" spans="1:8" x14ac:dyDescent="0.25">
      <c r="A62" s="9" t="s">
        <v>49</v>
      </c>
      <c r="B62" s="9" t="s">
        <v>48</v>
      </c>
      <c r="C62" s="10">
        <v>6.53</v>
      </c>
      <c r="D62" s="9">
        <v>1</v>
      </c>
      <c r="E62" s="29">
        <f>ROUND(C62*D62,2)</f>
        <v>6.53</v>
      </c>
      <c r="F62" s="11">
        <v>0</v>
      </c>
      <c r="G62" s="29">
        <f>ROUND(E62*F62,2)</f>
        <v>0</v>
      </c>
      <c r="H62" s="29">
        <f t="shared" si="0"/>
        <v>6.53</v>
      </c>
    </row>
    <row r="63" spans="1:8" x14ac:dyDescent="0.25">
      <c r="A63" s="7" t="s">
        <v>50</v>
      </c>
      <c r="C63" s="33"/>
      <c r="E63" s="33">
        <f>SUM(E12:E62)</f>
        <v>364.3</v>
      </c>
      <c r="G63" s="12">
        <f>SUM(G12:G62)</f>
        <v>0</v>
      </c>
      <c r="H63" s="12">
        <f t="shared" si="0"/>
        <v>364.3</v>
      </c>
    </row>
    <row r="64" spans="1:8" x14ac:dyDescent="0.25">
      <c r="A64" s="7" t="s">
        <v>51</v>
      </c>
      <c r="C64" s="33"/>
      <c r="E64" s="33">
        <f>+E8-E63</f>
        <v>193.2</v>
      </c>
      <c r="G64" s="12">
        <f>+G8-G63</f>
        <v>0</v>
      </c>
      <c r="H64" s="12">
        <f t="shared" si="0"/>
        <v>193.2</v>
      </c>
    </row>
    <row r="65" spans="1:8" x14ac:dyDescent="0.25">
      <c r="A65" t="s">
        <v>12</v>
      </c>
      <c r="C65" s="33"/>
      <c r="E65" s="33"/>
    </row>
    <row r="66" spans="1:8" x14ac:dyDescent="0.25">
      <c r="A66" s="7" t="s">
        <v>52</v>
      </c>
      <c r="C66" s="33"/>
      <c r="E66" s="33"/>
    </row>
    <row r="67" spans="1:8" x14ac:dyDescent="0.25">
      <c r="A67" s="14" t="s">
        <v>42</v>
      </c>
      <c r="B67" s="14" t="s">
        <v>48</v>
      </c>
      <c r="C67" s="15">
        <v>5.75</v>
      </c>
      <c r="D67" s="14">
        <v>1</v>
      </c>
      <c r="E67" s="33">
        <f>ROUND(C67*D67,2)</f>
        <v>5.75</v>
      </c>
      <c r="F67" s="16">
        <v>0</v>
      </c>
      <c r="G67" s="33">
        <f>ROUND(E67*F67,2)</f>
        <v>0</v>
      </c>
      <c r="H67" s="33">
        <f t="shared" ref="H67:H73" si="1">ROUND(E67-G67,2)</f>
        <v>5.75</v>
      </c>
    </row>
    <row r="68" spans="1:8" x14ac:dyDescent="0.25">
      <c r="A68" s="14" t="s">
        <v>38</v>
      </c>
      <c r="B68" s="14" t="s">
        <v>48</v>
      </c>
      <c r="C68" s="15">
        <v>5.19</v>
      </c>
      <c r="D68" s="14">
        <v>1</v>
      </c>
      <c r="E68" s="33">
        <f>ROUND(C68*D68,2)</f>
        <v>5.19</v>
      </c>
      <c r="F68" s="16">
        <v>0</v>
      </c>
      <c r="G68" s="33">
        <f>ROUND(E68*F68,2)</f>
        <v>0</v>
      </c>
      <c r="H68" s="33">
        <f t="shared" si="1"/>
        <v>5.19</v>
      </c>
    </row>
    <row r="69" spans="1:8" x14ac:dyDescent="0.25">
      <c r="A69" s="14" t="s">
        <v>139</v>
      </c>
      <c r="B69" s="14" t="s">
        <v>48</v>
      </c>
      <c r="C69" s="15">
        <v>15.93</v>
      </c>
      <c r="D69" s="14">
        <v>1</v>
      </c>
      <c r="E69" s="33">
        <f>ROUND(C69*D69,2)</f>
        <v>15.93</v>
      </c>
      <c r="F69" s="16">
        <v>0</v>
      </c>
      <c r="G69" s="33">
        <f>ROUND(E69*F69,2)</f>
        <v>0</v>
      </c>
      <c r="H69" s="33">
        <f t="shared" si="1"/>
        <v>15.93</v>
      </c>
    </row>
    <row r="70" spans="1:8" x14ac:dyDescent="0.25">
      <c r="A70" s="9" t="s">
        <v>233</v>
      </c>
      <c r="B70" s="9" t="s">
        <v>48</v>
      </c>
      <c r="C70" s="10">
        <v>40.89</v>
      </c>
      <c r="D70" s="9">
        <v>1</v>
      </c>
      <c r="E70" s="29">
        <f>ROUND(C70*D70,2)</f>
        <v>40.89</v>
      </c>
      <c r="F70" s="11">
        <v>0</v>
      </c>
      <c r="G70" s="29">
        <f>ROUND(E70*F70,2)</f>
        <v>0</v>
      </c>
      <c r="H70" s="29">
        <f t="shared" si="1"/>
        <v>40.89</v>
      </c>
    </row>
    <row r="71" spans="1:8" x14ac:dyDescent="0.25">
      <c r="A71" s="7" t="s">
        <v>53</v>
      </c>
      <c r="C71" s="33"/>
      <c r="E71" s="33">
        <f>SUM(E67:E70)</f>
        <v>67.760000000000005</v>
      </c>
      <c r="G71" s="12">
        <f>SUM(G67:G70)</f>
        <v>0</v>
      </c>
      <c r="H71" s="12">
        <f t="shared" si="1"/>
        <v>67.760000000000005</v>
      </c>
    </row>
    <row r="72" spans="1:8" x14ac:dyDescent="0.25">
      <c r="A72" s="7" t="s">
        <v>54</v>
      </c>
      <c r="C72" s="33"/>
      <c r="E72" s="33">
        <f>+E63+E71</f>
        <v>432.06</v>
      </c>
      <c r="G72" s="12">
        <f>+G63+G71</f>
        <v>0</v>
      </c>
      <c r="H72" s="12">
        <f t="shared" si="1"/>
        <v>432.06</v>
      </c>
    </row>
    <row r="73" spans="1:8" x14ac:dyDescent="0.25">
      <c r="A73" s="7" t="s">
        <v>55</v>
      </c>
      <c r="C73" s="33"/>
      <c r="E73" s="33">
        <f>+E8-E72</f>
        <v>125.44</v>
      </c>
      <c r="G73" s="12">
        <f>+G8-G72</f>
        <v>0</v>
      </c>
      <c r="H73" s="12">
        <f t="shared" si="1"/>
        <v>125.44</v>
      </c>
    </row>
    <row r="74" spans="1:8" x14ac:dyDescent="0.25">
      <c r="A74" t="s">
        <v>123</v>
      </c>
      <c r="C74" s="33"/>
      <c r="E74" s="33"/>
    </row>
    <row r="75" spans="1:8" x14ac:dyDescent="0.25">
      <c r="A75" t="s">
        <v>372</v>
      </c>
      <c r="C75" s="33"/>
      <c r="E75" s="33"/>
    </row>
    <row r="76" spans="1:8" x14ac:dyDescent="0.25">
      <c r="C76" s="33"/>
      <c r="E76" s="33"/>
    </row>
    <row r="77" spans="1:8" x14ac:dyDescent="0.25">
      <c r="A77" s="7" t="s">
        <v>124</v>
      </c>
      <c r="C77" s="33"/>
      <c r="E77" s="33"/>
    </row>
    <row r="78" spans="1:8" x14ac:dyDescent="0.25">
      <c r="A78" s="7" t="s">
        <v>125</v>
      </c>
      <c r="C78" s="33"/>
      <c r="E78" s="33"/>
    </row>
    <row r="79" spans="1:8" x14ac:dyDescent="0.25">
      <c r="C79" s="33"/>
      <c r="E79" s="33"/>
    </row>
    <row r="99" spans="1:5" x14ac:dyDescent="0.25">
      <c r="A99" s="7" t="s">
        <v>50</v>
      </c>
      <c r="E99" s="37">
        <f>VLOOKUP(A99,$A$1:$H$98,5,FALSE)</f>
        <v>364.3</v>
      </c>
    </row>
    <row r="100" spans="1:5" x14ac:dyDescent="0.25">
      <c r="A100" s="7" t="s">
        <v>333</v>
      </c>
      <c r="E100" s="37">
        <f>VLOOKUP(A100,$A$1:$H$98,5,FALSE)</f>
        <v>67.760000000000005</v>
      </c>
    </row>
    <row r="101" spans="1:5" x14ac:dyDescent="0.25">
      <c r="A101" s="7" t="s">
        <v>334</v>
      </c>
      <c r="E101" s="37">
        <f t="shared" ref="E101:E102" si="2">VLOOKUP(A101,$A$1:$H$98,5,FALSE)</f>
        <v>432.06</v>
      </c>
    </row>
    <row r="102" spans="1:5" x14ac:dyDescent="0.25">
      <c r="A102" s="7" t="s">
        <v>55</v>
      </c>
      <c r="E102" s="37">
        <f t="shared" si="2"/>
        <v>125.44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125.44</v>
      </c>
      <c r="E105" s="37">
        <f>E102</f>
        <v>125.44</v>
      </c>
    </row>
    <row r="106" spans="1:5" x14ac:dyDescent="0.25">
      <c r="A106">
        <f>A107-Calculator!$B$15</f>
        <v>985</v>
      </c>
      <c r="B106">
        <f t="dataTable" ref="B106:B112" dt2D="0" dtr="0" r1="D7" ca="1"/>
        <v>10298.24</v>
      </c>
      <c r="D106">
        <f>D107-Calculator!$B$27</f>
        <v>45</v>
      </c>
      <c r="E106">
        <f t="dataTable" ref="E106:E112" dt2D="0" dtr="0" r1="D7"/>
        <v>71.04000000000002</v>
      </c>
    </row>
    <row r="107" spans="1:5" x14ac:dyDescent="0.25">
      <c r="A107">
        <f>A108-Calculator!$B$15</f>
        <v>990</v>
      </c>
      <c r="B107">
        <v>10352.64</v>
      </c>
      <c r="D107">
        <f>D108-Calculator!$B$27</f>
        <v>50</v>
      </c>
      <c r="E107">
        <v>125.44</v>
      </c>
    </row>
    <row r="108" spans="1:5" x14ac:dyDescent="0.25">
      <c r="A108">
        <f>A109-Calculator!$B$15</f>
        <v>995</v>
      </c>
      <c r="B108">
        <v>10407.040000000001</v>
      </c>
      <c r="D108">
        <f>D109-Calculator!$B$27</f>
        <v>55</v>
      </c>
      <c r="E108">
        <v>179.83999999999997</v>
      </c>
    </row>
    <row r="109" spans="1:5" x14ac:dyDescent="0.25">
      <c r="A109">
        <f>Calculator!B10</f>
        <v>1000</v>
      </c>
      <c r="B109">
        <v>10461.44</v>
      </c>
      <c r="D109">
        <f>Calculator!B22</f>
        <v>60</v>
      </c>
      <c r="E109">
        <v>234.24</v>
      </c>
    </row>
    <row r="110" spans="1:5" x14ac:dyDescent="0.25">
      <c r="A110">
        <f>A109+Calculator!$B$15</f>
        <v>1005</v>
      </c>
      <c r="B110">
        <v>10515.84</v>
      </c>
      <c r="D110">
        <f>D109+Calculator!$B$27</f>
        <v>65</v>
      </c>
      <c r="E110">
        <v>288.64</v>
      </c>
    </row>
    <row r="111" spans="1:5" x14ac:dyDescent="0.25">
      <c r="A111">
        <f>A110+Calculator!$B$15</f>
        <v>1010</v>
      </c>
      <c r="B111">
        <v>10570.24</v>
      </c>
      <c r="D111">
        <f>D110+Calculator!$B$27</f>
        <v>70</v>
      </c>
      <c r="E111">
        <v>343.04</v>
      </c>
    </row>
    <row r="112" spans="1:5" x14ac:dyDescent="0.25">
      <c r="A112">
        <f>A111+Calculator!$B$15</f>
        <v>1015</v>
      </c>
      <c r="B112">
        <v>10624.64</v>
      </c>
      <c r="D112">
        <f>D111+Calculator!$B$27</f>
        <v>75</v>
      </c>
      <c r="E112">
        <v>397.44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9597-1EE7-4736-8662-8686A31EB14F}">
  <dimension ref="A1:H112"/>
  <sheetViews>
    <sheetView topLeftCell="A94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173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43</v>
      </c>
      <c r="E7" s="29">
        <f>ROUND(C7*D7,2)</f>
        <v>479.45</v>
      </c>
      <c r="F7" s="11">
        <v>0</v>
      </c>
      <c r="G7" s="29">
        <f>ROUND(E7*F7,2)</f>
        <v>0</v>
      </c>
      <c r="H7" s="29">
        <f>ROUND(E7-G7,2)</f>
        <v>479.45</v>
      </c>
    </row>
    <row r="8" spans="1:8" x14ac:dyDescent="0.25">
      <c r="A8" s="7" t="s">
        <v>11</v>
      </c>
      <c r="C8" s="33"/>
      <c r="E8" s="33">
        <f>SUM(E7:E7)</f>
        <v>479.45</v>
      </c>
      <c r="G8" s="12">
        <f>SUM(G7:G7)</f>
        <v>0</v>
      </c>
      <c r="H8" s="12">
        <f>ROUND(E8-G8,2)</f>
        <v>479.45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2</v>
      </c>
      <c r="E12" s="33">
        <f>ROUND(C12*D12,2)</f>
        <v>14</v>
      </c>
      <c r="F12" s="16">
        <v>0</v>
      </c>
      <c r="G12" s="33">
        <f>ROUND(E12*F12,2)</f>
        <v>0</v>
      </c>
      <c r="H12" s="33">
        <f>ROUND(E12-G12,2)</f>
        <v>14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130</v>
      </c>
      <c r="B16" s="14" t="s">
        <v>21</v>
      </c>
      <c r="C16" s="15">
        <v>17.309999999999999</v>
      </c>
      <c r="D16" s="14">
        <v>0.66</v>
      </c>
      <c r="E16" s="33">
        <f>ROUND(C16*D16,2)</f>
        <v>11.42</v>
      </c>
      <c r="F16" s="16">
        <v>0</v>
      </c>
      <c r="G16" s="33">
        <f>ROUND(E16*F16,2)</f>
        <v>0</v>
      </c>
      <c r="H16" s="33">
        <f>ROUND(E16-G16,2)</f>
        <v>11.42</v>
      </c>
    </row>
    <row r="17" spans="1:8" x14ac:dyDescent="0.25">
      <c r="A17" s="14" t="s">
        <v>22</v>
      </c>
      <c r="B17" s="14" t="s">
        <v>21</v>
      </c>
      <c r="C17" s="15">
        <v>22.11</v>
      </c>
      <c r="D17" s="14">
        <v>1</v>
      </c>
      <c r="E17" s="33">
        <f>ROUND(C17*D17,2)</f>
        <v>22.11</v>
      </c>
      <c r="F17" s="16">
        <v>0</v>
      </c>
      <c r="G17" s="33">
        <f>ROUND(E17*F17,2)</f>
        <v>0</v>
      </c>
      <c r="H17" s="33">
        <f>ROUND(E17-G17,2)</f>
        <v>22.11</v>
      </c>
    </row>
    <row r="18" spans="1:8" x14ac:dyDescent="0.25">
      <c r="A18" s="13" t="s">
        <v>23</v>
      </c>
      <c r="C18" s="33"/>
      <c r="E18" s="33"/>
    </row>
    <row r="19" spans="1:8" x14ac:dyDescent="0.25">
      <c r="A19" s="14" t="s">
        <v>401</v>
      </c>
      <c r="B19" s="14" t="s">
        <v>18</v>
      </c>
      <c r="C19" s="15">
        <v>4.75</v>
      </c>
      <c r="D19" s="14">
        <v>1.6</v>
      </c>
      <c r="E19" s="33">
        <f>ROUND(C19*D19,2)</f>
        <v>7.6</v>
      </c>
      <c r="F19" s="16">
        <v>0</v>
      </c>
      <c r="G19" s="33">
        <f>ROUND(E19*F19,2)</f>
        <v>0</v>
      </c>
      <c r="H19" s="33">
        <f>ROUND(E19-G19,2)</f>
        <v>7.6</v>
      </c>
    </row>
    <row r="20" spans="1:8" x14ac:dyDescent="0.25">
      <c r="A20" s="13" t="s">
        <v>24</v>
      </c>
      <c r="C20" s="33"/>
      <c r="E20" s="33"/>
    </row>
    <row r="21" spans="1:8" x14ac:dyDescent="0.25">
      <c r="A21" s="14" t="s">
        <v>25</v>
      </c>
      <c r="B21" s="14" t="s">
        <v>18</v>
      </c>
      <c r="C21" s="15">
        <v>0.13</v>
      </c>
      <c r="D21" s="14">
        <v>64</v>
      </c>
      <c r="E21" s="33">
        <f t="shared" ref="E21:E26" si="0">ROUND(C21*D21,2)</f>
        <v>8.32</v>
      </c>
      <c r="F21" s="16">
        <v>0</v>
      </c>
      <c r="G21" s="33">
        <f t="shared" ref="G21:G26" si="1">ROUND(E21*F21,2)</f>
        <v>0</v>
      </c>
      <c r="H21" s="33">
        <f t="shared" ref="H21:H26" si="2">ROUND(E21-G21,2)</f>
        <v>8.32</v>
      </c>
    </row>
    <row r="22" spans="1:8" x14ac:dyDescent="0.25">
      <c r="A22" s="14" t="s">
        <v>144</v>
      </c>
      <c r="B22" s="14" t="s">
        <v>26</v>
      </c>
      <c r="C22" s="15">
        <v>2.25</v>
      </c>
      <c r="D22" s="14">
        <v>2</v>
      </c>
      <c r="E22" s="33">
        <f t="shared" si="0"/>
        <v>4.5</v>
      </c>
      <c r="F22" s="16">
        <v>0</v>
      </c>
      <c r="G22" s="33">
        <f t="shared" si="1"/>
        <v>0</v>
      </c>
      <c r="H22" s="33">
        <f t="shared" si="2"/>
        <v>4.5</v>
      </c>
    </row>
    <row r="23" spans="1:8" x14ac:dyDescent="0.25">
      <c r="A23" s="14" t="s">
        <v>146</v>
      </c>
      <c r="B23" s="14" t="s">
        <v>26</v>
      </c>
      <c r="C23" s="15">
        <v>11.07</v>
      </c>
      <c r="D23" s="14">
        <v>2</v>
      </c>
      <c r="E23" s="33">
        <f t="shared" si="0"/>
        <v>22.14</v>
      </c>
      <c r="F23" s="16">
        <v>0</v>
      </c>
      <c r="G23" s="33">
        <f t="shared" si="1"/>
        <v>0</v>
      </c>
      <c r="H23" s="33">
        <f t="shared" si="2"/>
        <v>22.14</v>
      </c>
    </row>
    <row r="24" spans="1:8" x14ac:dyDescent="0.25">
      <c r="A24" s="14" t="s">
        <v>105</v>
      </c>
      <c r="B24" s="14" t="s">
        <v>18</v>
      </c>
      <c r="C24" s="15">
        <v>0.19</v>
      </c>
      <c r="D24" s="14">
        <v>48</v>
      </c>
      <c r="E24" s="33">
        <f t="shared" si="0"/>
        <v>9.1199999999999992</v>
      </c>
      <c r="F24" s="16">
        <v>0</v>
      </c>
      <c r="G24" s="33">
        <f t="shared" si="1"/>
        <v>0</v>
      </c>
      <c r="H24" s="33">
        <f t="shared" si="2"/>
        <v>9.1199999999999992</v>
      </c>
    </row>
    <row r="25" spans="1:8" x14ac:dyDescent="0.25">
      <c r="A25" s="14" t="s">
        <v>107</v>
      </c>
      <c r="B25" s="14" t="s">
        <v>18</v>
      </c>
      <c r="C25" s="15">
        <v>0.44</v>
      </c>
      <c r="D25" s="14">
        <v>29</v>
      </c>
      <c r="E25" s="33">
        <f t="shared" si="0"/>
        <v>12.76</v>
      </c>
      <c r="F25" s="16">
        <v>0</v>
      </c>
      <c r="G25" s="33">
        <f t="shared" si="1"/>
        <v>0</v>
      </c>
      <c r="H25" s="33">
        <f t="shared" si="2"/>
        <v>12.76</v>
      </c>
    </row>
    <row r="26" spans="1:8" x14ac:dyDescent="0.25">
      <c r="A26" s="14" t="s">
        <v>74</v>
      </c>
      <c r="B26" s="14" t="s">
        <v>26</v>
      </c>
      <c r="C26" s="15">
        <v>13.33</v>
      </c>
      <c r="D26" s="14">
        <v>1</v>
      </c>
      <c r="E26" s="33">
        <f t="shared" si="0"/>
        <v>13.33</v>
      </c>
      <c r="F26" s="16">
        <v>0</v>
      </c>
      <c r="G26" s="33">
        <f t="shared" si="1"/>
        <v>0</v>
      </c>
      <c r="H26" s="33">
        <f t="shared" si="2"/>
        <v>13.33</v>
      </c>
    </row>
    <row r="27" spans="1:8" x14ac:dyDescent="0.25">
      <c r="A27" s="13" t="s">
        <v>27</v>
      </c>
      <c r="C27" s="33"/>
      <c r="E27" s="33"/>
    </row>
    <row r="28" spans="1:8" x14ac:dyDescent="0.25">
      <c r="A28" s="14" t="s">
        <v>149</v>
      </c>
      <c r="B28" s="14" t="s">
        <v>29</v>
      </c>
      <c r="C28" s="15">
        <v>6.42</v>
      </c>
      <c r="D28" s="14">
        <v>0.75</v>
      </c>
      <c r="E28" s="33">
        <f>ROUND(C28*D28,2)</f>
        <v>4.82</v>
      </c>
      <c r="F28" s="16">
        <v>0</v>
      </c>
      <c r="G28" s="33">
        <f>ROUND(E28*F28,2)</f>
        <v>0</v>
      </c>
      <c r="H28" s="33">
        <f>ROUND(E28-G28,2)</f>
        <v>4.82</v>
      </c>
    </row>
    <row r="29" spans="1:8" x14ac:dyDescent="0.25">
      <c r="A29" s="13" t="s">
        <v>33</v>
      </c>
      <c r="C29" s="33"/>
      <c r="E29" s="33"/>
    </row>
    <row r="30" spans="1:8" x14ac:dyDescent="0.25">
      <c r="A30" s="14" t="s">
        <v>402</v>
      </c>
      <c r="B30" s="14" t="s">
        <v>29</v>
      </c>
      <c r="C30" s="15">
        <v>1.2</v>
      </c>
      <c r="D30" s="14">
        <v>50</v>
      </c>
      <c r="E30" s="33">
        <f>ROUND(C30*D30,2)</f>
        <v>60</v>
      </c>
      <c r="F30" s="16">
        <v>0</v>
      </c>
      <c r="G30" s="33">
        <f>ROUND(E30*F30,2)</f>
        <v>0</v>
      </c>
      <c r="H30" s="33">
        <f>ROUND(E30-G30,2)</f>
        <v>60</v>
      </c>
    </row>
    <row r="31" spans="1:8" x14ac:dyDescent="0.25">
      <c r="A31" s="13" t="s">
        <v>117</v>
      </c>
      <c r="C31" s="33"/>
      <c r="E31" s="33"/>
    </row>
    <row r="32" spans="1:8" x14ac:dyDescent="0.25">
      <c r="A32" s="14" t="s">
        <v>118</v>
      </c>
      <c r="B32" s="14" t="s">
        <v>26</v>
      </c>
      <c r="C32" s="15">
        <v>3.3</v>
      </c>
      <c r="D32" s="14">
        <v>0.6</v>
      </c>
      <c r="E32" s="33">
        <f>ROUND(C32*D32,2)</f>
        <v>1.98</v>
      </c>
      <c r="F32" s="16">
        <v>0</v>
      </c>
      <c r="G32" s="33">
        <f>ROUND(E32*F32,2)</f>
        <v>0</v>
      </c>
      <c r="H32" s="33">
        <f>ROUND(E32-G32,2)</f>
        <v>1.98</v>
      </c>
    </row>
    <row r="33" spans="1:8" x14ac:dyDescent="0.25">
      <c r="A33" s="13" t="s">
        <v>61</v>
      </c>
      <c r="C33" s="33"/>
      <c r="E33" s="33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3">
        <f>ROUND(C34*D34,2)</f>
        <v>7.5</v>
      </c>
      <c r="F34" s="16">
        <v>0</v>
      </c>
      <c r="G34" s="33">
        <f>ROUND(E34*F34,2)</f>
        <v>0</v>
      </c>
      <c r="H34" s="33">
        <f>ROUND(E34-G34,2)</f>
        <v>7.5</v>
      </c>
    </row>
    <row r="35" spans="1:8" x14ac:dyDescent="0.25">
      <c r="A35" s="13" t="s">
        <v>136</v>
      </c>
      <c r="C35" s="33"/>
      <c r="E35" s="33"/>
    </row>
    <row r="36" spans="1:8" x14ac:dyDescent="0.25">
      <c r="A36" s="14" t="s">
        <v>152</v>
      </c>
      <c r="B36" s="14" t="s">
        <v>129</v>
      </c>
      <c r="C36" s="15">
        <v>0.27</v>
      </c>
      <c r="D36" s="14">
        <f>D7</f>
        <v>43</v>
      </c>
      <c r="E36" s="33">
        <f>ROUND(C36*D36,2)</f>
        <v>11.61</v>
      </c>
      <c r="F36" s="16">
        <v>0</v>
      </c>
      <c r="G36" s="33">
        <f>ROUND(E36*F36,2)</f>
        <v>0</v>
      </c>
      <c r="H36" s="33">
        <f>ROUND(E36-G36,2)</f>
        <v>11.61</v>
      </c>
    </row>
    <row r="37" spans="1:8" x14ac:dyDescent="0.25">
      <c r="A37" s="13" t="s">
        <v>34</v>
      </c>
      <c r="C37" s="33"/>
      <c r="E37" s="33"/>
    </row>
    <row r="38" spans="1:8" x14ac:dyDescent="0.25">
      <c r="A38" s="14" t="s">
        <v>35</v>
      </c>
      <c r="B38" s="14" t="s">
        <v>36</v>
      </c>
      <c r="C38" s="15">
        <v>47.45</v>
      </c>
      <c r="D38" s="14">
        <v>0.33300000000000002</v>
      </c>
      <c r="E38" s="33">
        <f>ROUND(C38*D38,2)</f>
        <v>15.8</v>
      </c>
      <c r="F38" s="16">
        <v>0</v>
      </c>
      <c r="G38" s="33">
        <f>ROUND(E38*F38,2)</f>
        <v>0</v>
      </c>
      <c r="H38" s="33">
        <f>ROUND(E38-G38,2)</f>
        <v>15.8</v>
      </c>
    </row>
    <row r="39" spans="1:8" x14ac:dyDescent="0.25">
      <c r="A39" s="13" t="s">
        <v>119</v>
      </c>
      <c r="C39" s="33"/>
      <c r="E39" s="33"/>
    </row>
    <row r="40" spans="1:8" x14ac:dyDescent="0.25">
      <c r="A40" s="14" t="s">
        <v>153</v>
      </c>
      <c r="B40" s="14" t="s">
        <v>48</v>
      </c>
      <c r="C40" s="15">
        <v>6.5</v>
      </c>
      <c r="D40" s="14">
        <v>1</v>
      </c>
      <c r="E40" s="33">
        <f>ROUND(C40*D40,2)</f>
        <v>6.5</v>
      </c>
      <c r="F40" s="16">
        <v>0</v>
      </c>
      <c r="G40" s="33">
        <f>ROUND(E40*F40,2)</f>
        <v>0</v>
      </c>
      <c r="H40" s="33">
        <f>ROUND(E40-G40,2)</f>
        <v>6.5</v>
      </c>
    </row>
    <row r="41" spans="1:8" x14ac:dyDescent="0.25">
      <c r="A41" s="13" t="s">
        <v>121</v>
      </c>
      <c r="C41" s="33"/>
      <c r="E41" s="33"/>
    </row>
    <row r="42" spans="1:8" x14ac:dyDescent="0.25">
      <c r="A42" s="14" t="s">
        <v>122</v>
      </c>
      <c r="B42" s="14" t="s">
        <v>48</v>
      </c>
      <c r="C42" s="15">
        <v>10</v>
      </c>
      <c r="D42" s="14">
        <v>0.33300000000000002</v>
      </c>
      <c r="E42" s="33">
        <f>ROUND(C42*D42,2)</f>
        <v>3.33</v>
      </c>
      <c r="F42" s="16">
        <v>0</v>
      </c>
      <c r="G42" s="33">
        <f>ROUND(E42*F42,2)</f>
        <v>0</v>
      </c>
      <c r="H42" s="33">
        <f>ROUND(E42-G42,2)</f>
        <v>3.33</v>
      </c>
    </row>
    <row r="43" spans="1:8" x14ac:dyDescent="0.25">
      <c r="A43" s="13" t="s">
        <v>37</v>
      </c>
      <c r="C43" s="33"/>
      <c r="E43" s="33"/>
    </row>
    <row r="44" spans="1:8" x14ac:dyDescent="0.25">
      <c r="A44" s="14" t="s">
        <v>38</v>
      </c>
      <c r="B44" s="14" t="s">
        <v>39</v>
      </c>
      <c r="C44" s="15">
        <v>14.68</v>
      </c>
      <c r="D44" s="14">
        <v>0.27679999999999999</v>
      </c>
      <c r="E44" s="33">
        <f>ROUND(C44*D44,2)</f>
        <v>4.0599999999999996</v>
      </c>
      <c r="F44" s="16">
        <v>0</v>
      </c>
      <c r="G44" s="33">
        <f>ROUND(E44*F44,2)</f>
        <v>0</v>
      </c>
      <c r="H44" s="33">
        <f>ROUND(E44-G44,2)</f>
        <v>4.0599999999999996</v>
      </c>
    </row>
    <row r="45" spans="1:8" x14ac:dyDescent="0.25">
      <c r="A45" s="14" t="s">
        <v>139</v>
      </c>
      <c r="B45" s="14" t="s">
        <v>39</v>
      </c>
      <c r="C45" s="15">
        <v>14.68</v>
      </c>
      <c r="D45" s="14">
        <v>0.1022</v>
      </c>
      <c r="E45" s="33">
        <f>ROUND(C45*D45,2)</f>
        <v>1.5</v>
      </c>
      <c r="F45" s="16">
        <v>0</v>
      </c>
      <c r="G45" s="33">
        <f>ROUND(E45*F45,2)</f>
        <v>0</v>
      </c>
      <c r="H45" s="33">
        <f>ROUND(E45-G45,2)</f>
        <v>1.5</v>
      </c>
    </row>
    <row r="46" spans="1:8" x14ac:dyDescent="0.25">
      <c r="A46" s="13" t="s">
        <v>43</v>
      </c>
      <c r="C46" s="33"/>
      <c r="E46" s="33"/>
    </row>
    <row r="47" spans="1:8" x14ac:dyDescent="0.25">
      <c r="A47" s="14" t="s">
        <v>42</v>
      </c>
      <c r="B47" s="14" t="s">
        <v>39</v>
      </c>
      <c r="C47" s="15">
        <v>9.06</v>
      </c>
      <c r="D47" s="14">
        <v>0.1052</v>
      </c>
      <c r="E47" s="33">
        <f>ROUND(C47*D47,2)</f>
        <v>0.95</v>
      </c>
      <c r="F47" s="16">
        <v>0</v>
      </c>
      <c r="G47" s="33">
        <f>ROUND(E47*F47,2)</f>
        <v>0</v>
      </c>
      <c r="H47" s="33">
        <f>ROUND(E47-G47,2)</f>
        <v>0.95</v>
      </c>
    </row>
    <row r="48" spans="1:8" x14ac:dyDescent="0.25">
      <c r="A48" s="14" t="s">
        <v>44</v>
      </c>
      <c r="B48" s="14" t="s">
        <v>39</v>
      </c>
      <c r="C48" s="15">
        <v>14.66</v>
      </c>
      <c r="D48" s="14">
        <v>0.34110000000000001</v>
      </c>
      <c r="E48" s="33">
        <f>ROUND(C48*D48,2)</f>
        <v>5</v>
      </c>
      <c r="F48" s="16">
        <v>0</v>
      </c>
      <c r="G48" s="33">
        <f>ROUND(E48*F48,2)</f>
        <v>0</v>
      </c>
      <c r="H48" s="33">
        <f>ROUND(E48-G48,2)</f>
        <v>5</v>
      </c>
    </row>
    <row r="49" spans="1:8" x14ac:dyDescent="0.25">
      <c r="A49" s="13" t="s">
        <v>45</v>
      </c>
      <c r="C49" s="33"/>
      <c r="E49" s="33"/>
    </row>
    <row r="50" spans="1:8" x14ac:dyDescent="0.25">
      <c r="A50" s="14" t="s">
        <v>38</v>
      </c>
      <c r="B50" s="14" t="s">
        <v>19</v>
      </c>
      <c r="C50" s="15">
        <v>1.53</v>
      </c>
      <c r="D50" s="14">
        <v>3.2054999999999998</v>
      </c>
      <c r="E50" s="33">
        <f>ROUND(C50*D50,2)</f>
        <v>4.9000000000000004</v>
      </c>
      <c r="F50" s="16">
        <v>0</v>
      </c>
      <c r="G50" s="33">
        <f>ROUND(E50*F50,2)</f>
        <v>0</v>
      </c>
      <c r="H50" s="33">
        <f>ROUND(E50-G50,2)</f>
        <v>4.9000000000000004</v>
      </c>
    </row>
    <row r="51" spans="1:8" x14ac:dyDescent="0.25">
      <c r="A51" s="14" t="s">
        <v>139</v>
      </c>
      <c r="B51" s="14" t="s">
        <v>19</v>
      </c>
      <c r="C51" s="15">
        <v>1.53</v>
      </c>
      <c r="D51" s="14">
        <v>1.3935999999999999</v>
      </c>
      <c r="E51" s="33">
        <f>ROUND(C51*D51,2)</f>
        <v>2.13</v>
      </c>
      <c r="F51" s="16">
        <v>0</v>
      </c>
      <c r="G51" s="33">
        <f>ROUND(E51*F51,2)</f>
        <v>0</v>
      </c>
      <c r="H51" s="33">
        <f>ROUND(E51-G51,2)</f>
        <v>2.13</v>
      </c>
    </row>
    <row r="52" spans="1:8" x14ac:dyDescent="0.25">
      <c r="A52" s="13" t="s">
        <v>47</v>
      </c>
      <c r="C52" s="33"/>
      <c r="E52" s="33"/>
    </row>
    <row r="53" spans="1:8" x14ac:dyDescent="0.25">
      <c r="A53" s="14" t="s">
        <v>42</v>
      </c>
      <c r="B53" s="14" t="s">
        <v>48</v>
      </c>
      <c r="C53" s="15">
        <v>4.93</v>
      </c>
      <c r="D53" s="14">
        <v>1</v>
      </c>
      <c r="E53" s="33">
        <f>ROUND(C53*D53,2)</f>
        <v>4.93</v>
      </c>
      <c r="F53" s="16">
        <v>0</v>
      </c>
      <c r="G53" s="33">
        <f>ROUND(E53*F53,2)</f>
        <v>0</v>
      </c>
      <c r="H53" s="33">
        <f t="shared" ref="H53:H58" si="3">ROUND(E53-G53,2)</f>
        <v>4.93</v>
      </c>
    </row>
    <row r="54" spans="1:8" x14ac:dyDescent="0.25">
      <c r="A54" s="14" t="s">
        <v>38</v>
      </c>
      <c r="B54" s="14" t="s">
        <v>48</v>
      </c>
      <c r="C54" s="15">
        <v>2.0299999999999998</v>
      </c>
      <c r="D54" s="14">
        <v>1</v>
      </c>
      <c r="E54" s="33">
        <f>ROUND(C54*D54,2)</f>
        <v>2.0299999999999998</v>
      </c>
      <c r="F54" s="16">
        <v>0</v>
      </c>
      <c r="G54" s="33">
        <f>ROUND(E54*F54,2)</f>
        <v>0</v>
      </c>
      <c r="H54" s="33">
        <f t="shared" si="3"/>
        <v>2.0299999999999998</v>
      </c>
    </row>
    <row r="55" spans="1:8" x14ac:dyDescent="0.25">
      <c r="A55" s="14" t="s">
        <v>139</v>
      </c>
      <c r="B55" s="14" t="s">
        <v>48</v>
      </c>
      <c r="C55" s="15">
        <v>4.16</v>
      </c>
      <c r="D55" s="14">
        <v>1</v>
      </c>
      <c r="E55" s="33">
        <f>ROUND(C55*D55,2)</f>
        <v>4.16</v>
      </c>
      <c r="F55" s="16">
        <v>0</v>
      </c>
      <c r="G55" s="33">
        <f>ROUND(E55*F55,2)</f>
        <v>0</v>
      </c>
      <c r="H55" s="33">
        <f t="shared" si="3"/>
        <v>4.16</v>
      </c>
    </row>
    <row r="56" spans="1:8" x14ac:dyDescent="0.25">
      <c r="A56" s="9" t="s">
        <v>49</v>
      </c>
      <c r="B56" s="9" t="s">
        <v>48</v>
      </c>
      <c r="C56" s="10">
        <v>6.02</v>
      </c>
      <c r="D56" s="9">
        <v>1</v>
      </c>
      <c r="E56" s="29">
        <f>ROUND(C56*D56,2)</f>
        <v>6.02</v>
      </c>
      <c r="F56" s="11">
        <v>0</v>
      </c>
      <c r="G56" s="29">
        <f>ROUND(E56*F56,2)</f>
        <v>0</v>
      </c>
      <c r="H56" s="29">
        <f t="shared" si="3"/>
        <v>6.02</v>
      </c>
    </row>
    <row r="57" spans="1:8" x14ac:dyDescent="0.25">
      <c r="A57" s="7" t="s">
        <v>50</v>
      </c>
      <c r="C57" s="33"/>
      <c r="E57" s="33">
        <f>SUM(E12:E56)</f>
        <v>275.56</v>
      </c>
      <c r="G57" s="12">
        <f>SUM(G12:G56)</f>
        <v>0</v>
      </c>
      <c r="H57" s="12">
        <f t="shared" si="3"/>
        <v>275.56</v>
      </c>
    </row>
    <row r="58" spans="1:8" x14ac:dyDescent="0.25">
      <c r="A58" s="7" t="s">
        <v>51</v>
      </c>
      <c r="C58" s="33"/>
      <c r="E58" s="33">
        <f>+E8-E57</f>
        <v>203.89</v>
      </c>
      <c r="G58" s="12">
        <f>+G8-G57</f>
        <v>0</v>
      </c>
      <c r="H58" s="12">
        <f t="shared" si="3"/>
        <v>203.89</v>
      </c>
    </row>
    <row r="59" spans="1:8" x14ac:dyDescent="0.25">
      <c r="A59" t="s">
        <v>12</v>
      </c>
      <c r="C59" s="33"/>
      <c r="E59" s="33"/>
    </row>
    <row r="60" spans="1:8" x14ac:dyDescent="0.25">
      <c r="A60" s="7" t="s">
        <v>52</v>
      </c>
      <c r="C60" s="33"/>
      <c r="E60" s="33"/>
    </row>
    <row r="61" spans="1:8" x14ac:dyDescent="0.25">
      <c r="A61" s="14" t="s">
        <v>42</v>
      </c>
      <c r="B61" s="14" t="s">
        <v>48</v>
      </c>
      <c r="C61" s="15">
        <v>9.67</v>
      </c>
      <c r="D61" s="14">
        <v>1</v>
      </c>
      <c r="E61" s="33">
        <f>ROUND(C61*D61,2)</f>
        <v>9.67</v>
      </c>
      <c r="F61" s="16">
        <v>0</v>
      </c>
      <c r="G61" s="33">
        <f>ROUND(E61*F61,2)</f>
        <v>0</v>
      </c>
      <c r="H61" s="33">
        <f t="shared" ref="H61:H66" si="4">ROUND(E61-G61,2)</f>
        <v>9.67</v>
      </c>
    </row>
    <row r="62" spans="1:8" x14ac:dyDescent="0.25">
      <c r="A62" s="14" t="s">
        <v>38</v>
      </c>
      <c r="B62" s="14" t="s">
        <v>48</v>
      </c>
      <c r="C62" s="15">
        <v>12.27</v>
      </c>
      <c r="D62" s="14">
        <v>1</v>
      </c>
      <c r="E62" s="33">
        <f>ROUND(C62*D62,2)</f>
        <v>12.27</v>
      </c>
      <c r="F62" s="16">
        <v>0</v>
      </c>
      <c r="G62" s="33">
        <f>ROUND(E62*F62,2)</f>
        <v>0</v>
      </c>
      <c r="H62" s="33">
        <f t="shared" si="4"/>
        <v>12.27</v>
      </c>
    </row>
    <row r="63" spans="1:8" x14ac:dyDescent="0.25">
      <c r="A63" s="9" t="s">
        <v>139</v>
      </c>
      <c r="B63" s="9" t="s">
        <v>48</v>
      </c>
      <c r="C63" s="10">
        <v>15.93</v>
      </c>
      <c r="D63" s="9">
        <v>1</v>
      </c>
      <c r="E63" s="29">
        <f>ROUND(C63*D63,2)</f>
        <v>15.93</v>
      </c>
      <c r="F63" s="11">
        <v>0</v>
      </c>
      <c r="G63" s="29">
        <f>ROUND(E63*F63,2)</f>
        <v>0</v>
      </c>
      <c r="H63" s="29">
        <f t="shared" si="4"/>
        <v>15.93</v>
      </c>
    </row>
    <row r="64" spans="1:8" x14ac:dyDescent="0.25">
      <c r="A64" s="7" t="s">
        <v>53</v>
      </c>
      <c r="C64" s="33"/>
      <c r="E64" s="33">
        <f>SUM(E61:E63)</f>
        <v>37.869999999999997</v>
      </c>
      <c r="G64" s="12">
        <f>SUM(G61:G63)</f>
        <v>0</v>
      </c>
      <c r="H64" s="12">
        <f t="shared" si="4"/>
        <v>37.869999999999997</v>
      </c>
    </row>
    <row r="65" spans="1:8" x14ac:dyDescent="0.25">
      <c r="A65" s="7" t="s">
        <v>54</v>
      </c>
      <c r="C65" s="33"/>
      <c r="E65" s="33">
        <f>+E57+E64</f>
        <v>313.43</v>
      </c>
      <c r="G65" s="12">
        <f>+G57+G64</f>
        <v>0</v>
      </c>
      <c r="H65" s="12">
        <f t="shared" si="4"/>
        <v>313.43</v>
      </c>
    </row>
    <row r="66" spans="1:8" x14ac:dyDescent="0.25">
      <c r="A66" s="7" t="s">
        <v>55</v>
      </c>
      <c r="C66" s="33"/>
      <c r="E66" s="33">
        <f>+E8-E65</f>
        <v>166.01999999999998</v>
      </c>
      <c r="G66" s="12">
        <f>+G8-G65</f>
        <v>0</v>
      </c>
      <c r="H66" s="12">
        <f t="shared" si="4"/>
        <v>166.02</v>
      </c>
    </row>
    <row r="67" spans="1:8" x14ac:dyDescent="0.25">
      <c r="A67" t="s">
        <v>123</v>
      </c>
      <c r="C67" s="33"/>
      <c r="E67" s="33"/>
    </row>
    <row r="68" spans="1:8" x14ac:dyDescent="0.25">
      <c r="A68" t="s">
        <v>372</v>
      </c>
      <c r="C68" s="33"/>
      <c r="E68" s="33"/>
    </row>
    <row r="69" spans="1:8" x14ac:dyDescent="0.25">
      <c r="C69" s="33"/>
      <c r="E69" s="33"/>
    </row>
    <row r="70" spans="1:8" x14ac:dyDescent="0.25">
      <c r="A70" s="7" t="s">
        <v>124</v>
      </c>
      <c r="C70" s="33"/>
      <c r="E70" s="33"/>
    </row>
    <row r="71" spans="1:8" x14ac:dyDescent="0.25">
      <c r="A71" s="7" t="s">
        <v>125</v>
      </c>
      <c r="C71" s="33"/>
      <c r="E71" s="33"/>
    </row>
    <row r="99" spans="1:5" x14ac:dyDescent="0.25">
      <c r="A99" s="7" t="s">
        <v>50</v>
      </c>
      <c r="E99" s="37">
        <f>VLOOKUP(A99,$A$1:$H$98,5,FALSE)</f>
        <v>275.56</v>
      </c>
    </row>
    <row r="100" spans="1:5" x14ac:dyDescent="0.25">
      <c r="A100" s="7" t="s">
        <v>333</v>
      </c>
      <c r="E100" s="37">
        <f>VLOOKUP(A100,$A$1:$H$98,5,FALSE)</f>
        <v>37.869999999999997</v>
      </c>
    </row>
    <row r="101" spans="1:5" x14ac:dyDescent="0.25">
      <c r="A101" s="7" t="s">
        <v>334</v>
      </c>
      <c r="E101" s="37">
        <f t="shared" ref="E101:E102" si="5">VLOOKUP(A101,$A$1:$H$98,5,FALSE)</f>
        <v>313.43</v>
      </c>
    </row>
    <row r="102" spans="1:5" x14ac:dyDescent="0.25">
      <c r="A102" s="7" t="s">
        <v>55</v>
      </c>
      <c r="E102" s="37">
        <f t="shared" si="5"/>
        <v>166.01999999999998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166.01999999999998</v>
      </c>
      <c r="E105" s="37">
        <f>E102</f>
        <v>166.01999999999998</v>
      </c>
    </row>
    <row r="106" spans="1:5" x14ac:dyDescent="0.25">
      <c r="A106">
        <f>A107-Calculator!$B$15</f>
        <v>985</v>
      </c>
      <c r="B106">
        <f t="dataTable" ref="B106:B112" dt2D="0" dtr="0" r1="D7"/>
        <v>10414.98</v>
      </c>
      <c r="D106">
        <f>D107-Calculator!$B$27</f>
        <v>45</v>
      </c>
      <c r="E106">
        <f t="dataTable" ref="E106:E112" dt2D="0" dtr="0" r1="D7" ca="1"/>
        <v>187.77999999999997</v>
      </c>
    </row>
    <row r="107" spans="1:5" x14ac:dyDescent="0.25">
      <c r="A107">
        <f>A108-Calculator!$B$15</f>
        <v>990</v>
      </c>
      <c r="B107">
        <v>10469.380000000001</v>
      </c>
      <c r="D107">
        <f>D108-Calculator!$B$27</f>
        <v>50</v>
      </c>
      <c r="E107">
        <v>242.18</v>
      </c>
    </row>
    <row r="108" spans="1:5" x14ac:dyDescent="0.25">
      <c r="A108">
        <f>A109-Calculator!$B$15</f>
        <v>995</v>
      </c>
      <c r="B108">
        <v>10523.78</v>
      </c>
      <c r="D108">
        <f>D109-Calculator!$B$27</f>
        <v>55</v>
      </c>
      <c r="E108">
        <v>296.58</v>
      </c>
    </row>
    <row r="109" spans="1:5" x14ac:dyDescent="0.25">
      <c r="A109">
        <f>Calculator!B10</f>
        <v>1000</v>
      </c>
      <c r="B109">
        <v>10578.18</v>
      </c>
      <c r="D109">
        <f>Calculator!B22</f>
        <v>60</v>
      </c>
      <c r="E109">
        <v>350.98</v>
      </c>
    </row>
    <row r="110" spans="1:5" x14ac:dyDescent="0.25">
      <c r="A110">
        <f>A109+Calculator!$B$15</f>
        <v>1005</v>
      </c>
      <c r="B110">
        <v>10632.58</v>
      </c>
      <c r="D110">
        <f>D109+Calculator!$B$27</f>
        <v>65</v>
      </c>
      <c r="E110">
        <v>405.38</v>
      </c>
    </row>
    <row r="111" spans="1:5" x14ac:dyDescent="0.25">
      <c r="A111">
        <f>A110+Calculator!$B$15</f>
        <v>1010</v>
      </c>
      <c r="B111">
        <v>10686.98</v>
      </c>
      <c r="D111">
        <f>D110+Calculator!$B$27</f>
        <v>70</v>
      </c>
      <c r="E111">
        <v>459.78</v>
      </c>
    </row>
    <row r="112" spans="1:5" x14ac:dyDescent="0.25">
      <c r="A112">
        <f>A111+Calculator!$B$15</f>
        <v>1015</v>
      </c>
      <c r="B112">
        <v>10741.380000000001</v>
      </c>
      <c r="D112">
        <f>D111+Calculator!$B$27</f>
        <v>75</v>
      </c>
      <c r="E112">
        <v>514.18000000000006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1585-02AE-4A4F-BA1E-E4275B1F1E21}">
  <dimension ref="A1:H112"/>
  <sheetViews>
    <sheetView topLeftCell="A88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410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40</v>
      </c>
      <c r="E7" s="29">
        <f>ROUND(C7*D7,2)</f>
        <v>446</v>
      </c>
      <c r="F7" s="11">
        <v>0</v>
      </c>
      <c r="G7" s="29">
        <f>ROUND(E7*F7,2)</f>
        <v>0</v>
      </c>
      <c r="H7" s="29">
        <f>ROUND(E7-G7,2)</f>
        <v>446</v>
      </c>
    </row>
    <row r="8" spans="1:8" x14ac:dyDescent="0.25">
      <c r="A8" s="7" t="s">
        <v>11</v>
      </c>
      <c r="C8" s="33"/>
      <c r="E8" s="33">
        <f>SUM(E7:E7)</f>
        <v>446</v>
      </c>
      <c r="G8" s="12">
        <f>SUM(G7:G7)</f>
        <v>0</v>
      </c>
      <c r="H8" s="12">
        <f>ROUND(E8-G8,2)</f>
        <v>446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3">
        <f>ROUND(C12*D12,2)</f>
        <v>7</v>
      </c>
      <c r="F12" s="16">
        <v>0</v>
      </c>
      <c r="G12" s="33">
        <f>ROUND(E12*F12,2)</f>
        <v>0</v>
      </c>
      <c r="H12" s="33">
        <f>ROUND(E12-G12,2)</f>
        <v>7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130</v>
      </c>
      <c r="B16" s="14" t="s">
        <v>21</v>
      </c>
      <c r="C16" s="15">
        <v>17.309999999999999</v>
      </c>
      <c r="D16" s="14">
        <v>0.66</v>
      </c>
      <c r="E16" s="33">
        <f>ROUND(C16*D16,2)</f>
        <v>11.42</v>
      </c>
      <c r="F16" s="16">
        <v>0</v>
      </c>
      <c r="G16" s="33">
        <f>ROUND(E16*F16,2)</f>
        <v>0</v>
      </c>
      <c r="H16" s="33">
        <f>ROUND(E16-G16,2)</f>
        <v>11.42</v>
      </c>
    </row>
    <row r="17" spans="1:8" x14ac:dyDescent="0.25">
      <c r="A17" s="14" t="s">
        <v>22</v>
      </c>
      <c r="B17" s="14" t="s">
        <v>21</v>
      </c>
      <c r="C17" s="15">
        <v>22.11</v>
      </c>
      <c r="D17" s="14">
        <v>1</v>
      </c>
      <c r="E17" s="33">
        <f>ROUND(C17*D17,2)</f>
        <v>22.11</v>
      </c>
      <c r="F17" s="16">
        <v>0</v>
      </c>
      <c r="G17" s="33">
        <f>ROUND(E17*F17,2)</f>
        <v>0</v>
      </c>
      <c r="H17" s="33">
        <f>ROUND(E17-G17,2)</f>
        <v>22.11</v>
      </c>
    </row>
    <row r="18" spans="1:8" x14ac:dyDescent="0.25">
      <c r="A18" s="13" t="s">
        <v>23</v>
      </c>
      <c r="C18" s="33"/>
      <c r="E18" s="33"/>
    </row>
    <row r="19" spans="1:8" x14ac:dyDescent="0.25">
      <c r="A19" s="14" t="s">
        <v>401</v>
      </c>
      <c r="B19" s="14" t="s">
        <v>18</v>
      </c>
      <c r="C19" s="15">
        <v>4.75</v>
      </c>
      <c r="D19" s="14">
        <v>1.6</v>
      </c>
      <c r="E19" s="33">
        <f>ROUND(C19*D19,2)</f>
        <v>7.6</v>
      </c>
      <c r="F19" s="16">
        <v>0</v>
      </c>
      <c r="G19" s="33">
        <f>ROUND(E19*F19,2)</f>
        <v>0</v>
      </c>
      <c r="H19" s="33">
        <f>ROUND(E19-G19,2)</f>
        <v>7.6</v>
      </c>
    </row>
    <row r="20" spans="1:8" x14ac:dyDescent="0.25">
      <c r="A20" s="13" t="s">
        <v>24</v>
      </c>
      <c r="C20" s="33"/>
      <c r="E20" s="33"/>
    </row>
    <row r="21" spans="1:8" x14ac:dyDescent="0.25">
      <c r="A21" s="14" t="s">
        <v>25</v>
      </c>
      <c r="B21" s="14" t="s">
        <v>18</v>
      </c>
      <c r="C21" s="15">
        <v>0.13</v>
      </c>
      <c r="D21" s="14">
        <v>64</v>
      </c>
      <c r="E21" s="33">
        <f t="shared" ref="E21:E27" si="0">ROUND(C21*D21,2)</f>
        <v>8.32</v>
      </c>
      <c r="F21" s="16">
        <v>0</v>
      </c>
      <c r="G21" s="33">
        <f t="shared" ref="G21:G27" si="1">ROUND(E21*F21,2)</f>
        <v>0</v>
      </c>
      <c r="H21" s="33">
        <f t="shared" ref="H21:H27" si="2">ROUND(E21-G21,2)</f>
        <v>8.32</v>
      </c>
    </row>
    <row r="22" spans="1:8" x14ac:dyDescent="0.25">
      <c r="A22" s="14" t="s">
        <v>104</v>
      </c>
      <c r="B22" s="14" t="s">
        <v>26</v>
      </c>
      <c r="C22" s="15">
        <v>12.74</v>
      </c>
      <c r="D22" s="14">
        <v>1</v>
      </c>
      <c r="E22" s="33">
        <f t="shared" si="0"/>
        <v>12.74</v>
      </c>
      <c r="F22" s="16">
        <v>0</v>
      </c>
      <c r="G22" s="33">
        <f t="shared" si="1"/>
        <v>0</v>
      </c>
      <c r="H22" s="33">
        <f t="shared" si="2"/>
        <v>12.74</v>
      </c>
    </row>
    <row r="23" spans="1:8" x14ac:dyDescent="0.25">
      <c r="A23" s="14" t="s">
        <v>234</v>
      </c>
      <c r="B23" s="14" t="s">
        <v>18</v>
      </c>
      <c r="C23" s="15">
        <v>7.4</v>
      </c>
      <c r="D23" s="14">
        <v>3.5</v>
      </c>
      <c r="E23" s="33">
        <f t="shared" si="0"/>
        <v>25.9</v>
      </c>
      <c r="F23" s="16">
        <v>0</v>
      </c>
      <c r="G23" s="33">
        <f t="shared" si="1"/>
        <v>0</v>
      </c>
      <c r="H23" s="33">
        <f t="shared" si="2"/>
        <v>25.9</v>
      </c>
    </row>
    <row r="24" spans="1:8" x14ac:dyDescent="0.25">
      <c r="A24" s="14" t="s">
        <v>105</v>
      </c>
      <c r="B24" s="14" t="s">
        <v>18</v>
      </c>
      <c r="C24" s="15">
        <v>0.19</v>
      </c>
      <c r="D24" s="14">
        <v>96</v>
      </c>
      <c r="E24" s="33">
        <f t="shared" si="0"/>
        <v>18.239999999999998</v>
      </c>
      <c r="F24" s="16">
        <v>0</v>
      </c>
      <c r="G24" s="33">
        <f t="shared" si="1"/>
        <v>0</v>
      </c>
      <c r="H24" s="33">
        <f t="shared" si="2"/>
        <v>18.239999999999998</v>
      </c>
    </row>
    <row r="25" spans="1:8" x14ac:dyDescent="0.25">
      <c r="A25" s="14" t="s">
        <v>146</v>
      </c>
      <c r="B25" s="14" t="s">
        <v>26</v>
      </c>
      <c r="C25" s="15">
        <v>11.07</v>
      </c>
      <c r="D25" s="14">
        <v>2</v>
      </c>
      <c r="E25" s="33">
        <f t="shared" si="0"/>
        <v>22.14</v>
      </c>
      <c r="F25" s="16">
        <v>0</v>
      </c>
      <c r="G25" s="33">
        <f t="shared" si="1"/>
        <v>0</v>
      </c>
      <c r="H25" s="33">
        <f t="shared" si="2"/>
        <v>22.14</v>
      </c>
    </row>
    <row r="26" spans="1:8" x14ac:dyDescent="0.25">
      <c r="A26" s="14" t="s">
        <v>107</v>
      </c>
      <c r="B26" s="14" t="s">
        <v>18</v>
      </c>
      <c r="C26" s="15">
        <v>0.44</v>
      </c>
      <c r="D26" s="14">
        <v>29</v>
      </c>
      <c r="E26" s="33">
        <f t="shared" si="0"/>
        <v>12.76</v>
      </c>
      <c r="F26" s="16">
        <v>0</v>
      </c>
      <c r="G26" s="33">
        <f t="shared" si="1"/>
        <v>0</v>
      </c>
      <c r="H26" s="33">
        <f t="shared" si="2"/>
        <v>12.76</v>
      </c>
    </row>
    <row r="27" spans="1:8" x14ac:dyDescent="0.25">
      <c r="A27" s="14" t="s">
        <v>74</v>
      </c>
      <c r="B27" s="14" t="s">
        <v>26</v>
      </c>
      <c r="C27" s="15">
        <v>13.33</v>
      </c>
      <c r="D27" s="14">
        <v>1</v>
      </c>
      <c r="E27" s="33">
        <f t="shared" si="0"/>
        <v>13.33</v>
      </c>
      <c r="F27" s="16">
        <v>0</v>
      </c>
      <c r="G27" s="33">
        <f t="shared" si="1"/>
        <v>0</v>
      </c>
      <c r="H27" s="33">
        <f t="shared" si="2"/>
        <v>13.33</v>
      </c>
    </row>
    <row r="28" spans="1:8" x14ac:dyDescent="0.25">
      <c r="A28" s="13" t="s">
        <v>27</v>
      </c>
      <c r="C28" s="33"/>
      <c r="E28" s="33"/>
    </row>
    <row r="29" spans="1:8" x14ac:dyDescent="0.25">
      <c r="A29" s="14" t="s">
        <v>235</v>
      </c>
      <c r="B29" s="14" t="s">
        <v>18</v>
      </c>
      <c r="C29" s="15">
        <v>2.16</v>
      </c>
      <c r="D29" s="14">
        <v>1</v>
      </c>
      <c r="E29" s="33">
        <f>ROUND(C29*D29,2)</f>
        <v>2.16</v>
      </c>
      <c r="F29" s="16">
        <v>0</v>
      </c>
      <c r="G29" s="33">
        <f>ROUND(E29*F29,2)</f>
        <v>0</v>
      </c>
      <c r="H29" s="33">
        <f>ROUND(E29-G29,2)</f>
        <v>2.16</v>
      </c>
    </row>
    <row r="30" spans="1:8" x14ac:dyDescent="0.25">
      <c r="A30" s="14" t="s">
        <v>236</v>
      </c>
      <c r="B30" s="14" t="s">
        <v>18</v>
      </c>
      <c r="C30" s="15">
        <v>2.38</v>
      </c>
      <c r="D30" s="14">
        <v>1.0649999999999999</v>
      </c>
      <c r="E30" s="33">
        <f>ROUND(C30*D30,2)</f>
        <v>2.5299999999999998</v>
      </c>
      <c r="F30" s="16">
        <v>0</v>
      </c>
      <c r="G30" s="33">
        <f>ROUND(E30*F30,2)</f>
        <v>0</v>
      </c>
      <c r="H30" s="33">
        <f>ROUND(E30-G30,2)</f>
        <v>2.5299999999999998</v>
      </c>
    </row>
    <row r="31" spans="1:8" x14ac:dyDescent="0.25">
      <c r="A31" s="13" t="s">
        <v>33</v>
      </c>
      <c r="C31" s="33"/>
      <c r="E31" s="33"/>
    </row>
    <row r="32" spans="1:8" x14ac:dyDescent="0.25">
      <c r="A32" s="14" t="s">
        <v>402</v>
      </c>
      <c r="B32" s="14" t="s">
        <v>29</v>
      </c>
      <c r="C32" s="15">
        <v>1.2</v>
      </c>
      <c r="D32" s="14">
        <v>50</v>
      </c>
      <c r="E32" s="33">
        <f>ROUND(C32*D32,2)</f>
        <v>60</v>
      </c>
      <c r="F32" s="16">
        <v>0</v>
      </c>
      <c r="G32" s="33">
        <f>ROUND(E32*F32,2)</f>
        <v>0</v>
      </c>
      <c r="H32" s="33">
        <f>ROUND(E32-G32,2)</f>
        <v>60</v>
      </c>
    </row>
    <row r="33" spans="1:8" x14ac:dyDescent="0.25">
      <c r="A33" s="13" t="s">
        <v>117</v>
      </c>
      <c r="C33" s="33"/>
      <c r="E33" s="33"/>
    </row>
    <row r="34" spans="1:8" x14ac:dyDescent="0.25">
      <c r="A34" s="14" t="s">
        <v>118</v>
      </c>
      <c r="B34" s="14" t="s">
        <v>26</v>
      </c>
      <c r="C34" s="15">
        <v>3.3</v>
      </c>
      <c r="D34" s="14">
        <v>1.45</v>
      </c>
      <c r="E34" s="33">
        <f>ROUND(C34*D34,2)</f>
        <v>4.79</v>
      </c>
      <c r="F34" s="16">
        <v>0</v>
      </c>
      <c r="G34" s="33">
        <f>ROUND(E34*F34,2)</f>
        <v>0</v>
      </c>
      <c r="H34" s="33">
        <f>ROUND(E34-G34,2)</f>
        <v>4.79</v>
      </c>
    </row>
    <row r="35" spans="1:8" x14ac:dyDescent="0.25">
      <c r="A35" s="13" t="s">
        <v>61</v>
      </c>
      <c r="C35" s="33"/>
      <c r="E35" s="33"/>
    </row>
    <row r="36" spans="1:8" x14ac:dyDescent="0.25">
      <c r="A36" s="14" t="s">
        <v>62</v>
      </c>
      <c r="B36" s="14" t="s">
        <v>48</v>
      </c>
      <c r="C36" s="15">
        <v>7.5</v>
      </c>
      <c r="D36" s="14">
        <v>1</v>
      </c>
      <c r="E36" s="33">
        <f>ROUND(C36*D36,2)</f>
        <v>7.5</v>
      </c>
      <c r="F36" s="16">
        <v>0</v>
      </c>
      <c r="G36" s="33">
        <f>ROUND(E36*F36,2)</f>
        <v>0</v>
      </c>
      <c r="H36" s="33">
        <f>ROUND(E36-G36,2)</f>
        <v>7.5</v>
      </c>
    </row>
    <row r="37" spans="1:8" x14ac:dyDescent="0.25">
      <c r="A37" s="13" t="s">
        <v>136</v>
      </c>
      <c r="C37" s="33"/>
      <c r="E37" s="33"/>
    </row>
    <row r="38" spans="1:8" x14ac:dyDescent="0.25">
      <c r="A38" s="14" t="s">
        <v>152</v>
      </c>
      <c r="B38" s="14" t="s">
        <v>129</v>
      </c>
      <c r="C38" s="15">
        <v>0.27</v>
      </c>
      <c r="D38" s="14">
        <f>D7</f>
        <v>40</v>
      </c>
      <c r="E38" s="33">
        <f>ROUND(C38*D38,2)</f>
        <v>10.8</v>
      </c>
      <c r="F38" s="16">
        <v>0</v>
      </c>
      <c r="G38" s="33">
        <f>ROUND(E38*F38,2)</f>
        <v>0</v>
      </c>
      <c r="H38" s="33">
        <f>ROUND(E38-G38,2)</f>
        <v>10.8</v>
      </c>
    </row>
    <row r="39" spans="1:8" x14ac:dyDescent="0.25">
      <c r="A39" s="13" t="s">
        <v>34</v>
      </c>
      <c r="C39" s="33"/>
      <c r="E39" s="33"/>
    </row>
    <row r="40" spans="1:8" x14ac:dyDescent="0.25">
      <c r="A40" s="14" t="s">
        <v>35</v>
      </c>
      <c r="B40" s="14" t="s">
        <v>36</v>
      </c>
      <c r="C40" s="15">
        <v>47.45</v>
      </c>
      <c r="D40" s="14">
        <v>0.33300000000000002</v>
      </c>
      <c r="E40" s="33">
        <f>ROUND(C40*D40,2)</f>
        <v>15.8</v>
      </c>
      <c r="F40" s="16">
        <v>0</v>
      </c>
      <c r="G40" s="33">
        <f>ROUND(E40*F40,2)</f>
        <v>0</v>
      </c>
      <c r="H40" s="33">
        <f>ROUND(E40-G40,2)</f>
        <v>15.8</v>
      </c>
    </row>
    <row r="41" spans="1:8" x14ac:dyDescent="0.25">
      <c r="A41" s="13" t="s">
        <v>119</v>
      </c>
      <c r="C41" s="33"/>
      <c r="E41" s="33"/>
    </row>
    <row r="42" spans="1:8" x14ac:dyDescent="0.25">
      <c r="A42" s="14" t="s">
        <v>153</v>
      </c>
      <c r="B42" s="14" t="s">
        <v>48</v>
      </c>
      <c r="C42" s="15">
        <v>6.5</v>
      </c>
      <c r="D42" s="14">
        <v>1</v>
      </c>
      <c r="E42" s="33">
        <f>ROUND(C42*D42,2)</f>
        <v>6.5</v>
      </c>
      <c r="F42" s="16">
        <v>0</v>
      </c>
      <c r="G42" s="33">
        <f>ROUND(E42*F42,2)</f>
        <v>0</v>
      </c>
      <c r="H42" s="33">
        <f>ROUND(E42-G42,2)</f>
        <v>6.5</v>
      </c>
    </row>
    <row r="43" spans="1:8" x14ac:dyDescent="0.25">
      <c r="A43" s="13" t="s">
        <v>121</v>
      </c>
      <c r="C43" s="33"/>
      <c r="E43" s="33"/>
    </row>
    <row r="44" spans="1:8" x14ac:dyDescent="0.25">
      <c r="A44" s="14" t="s">
        <v>122</v>
      </c>
      <c r="B44" s="14" t="s">
        <v>48</v>
      </c>
      <c r="C44" s="15">
        <v>10</v>
      </c>
      <c r="D44" s="14">
        <v>0.33300000000000002</v>
      </c>
      <c r="E44" s="33">
        <f>ROUND(C44*D44,2)</f>
        <v>3.33</v>
      </c>
      <c r="F44" s="16">
        <v>0</v>
      </c>
      <c r="G44" s="33">
        <f>ROUND(E44*F44,2)</f>
        <v>0</v>
      </c>
      <c r="H44" s="33">
        <f>ROUND(E44-G44,2)</f>
        <v>3.33</v>
      </c>
    </row>
    <row r="45" spans="1:8" x14ac:dyDescent="0.25">
      <c r="A45" s="13" t="s">
        <v>37</v>
      </c>
      <c r="C45" s="33"/>
      <c r="E45" s="33"/>
    </row>
    <row r="46" spans="1:8" x14ac:dyDescent="0.25">
      <c r="A46" s="14" t="s">
        <v>38</v>
      </c>
      <c r="B46" s="14" t="s">
        <v>39</v>
      </c>
      <c r="C46" s="15">
        <v>14.68</v>
      </c>
      <c r="D46" s="14">
        <v>0.41889999999999999</v>
      </c>
      <c r="E46" s="33">
        <f>ROUND(C46*D46,2)</f>
        <v>6.15</v>
      </c>
      <c r="F46" s="16">
        <v>0</v>
      </c>
      <c r="G46" s="33">
        <f>ROUND(E46*F46,2)</f>
        <v>0</v>
      </c>
      <c r="H46" s="33">
        <f>ROUND(E46-G46,2)</f>
        <v>6.15</v>
      </c>
    </row>
    <row r="47" spans="1:8" x14ac:dyDescent="0.25">
      <c r="A47" s="14" t="s">
        <v>139</v>
      </c>
      <c r="B47" s="14" t="s">
        <v>39</v>
      </c>
      <c r="C47" s="15">
        <v>14.68</v>
      </c>
      <c r="D47" s="14">
        <v>0.1022</v>
      </c>
      <c r="E47" s="33">
        <f>ROUND(C47*D47,2)</f>
        <v>1.5</v>
      </c>
      <c r="F47" s="16">
        <v>0</v>
      </c>
      <c r="G47" s="33">
        <f>ROUND(E47*F47,2)</f>
        <v>0</v>
      </c>
      <c r="H47" s="33">
        <f>ROUND(E47-G47,2)</f>
        <v>1.5</v>
      </c>
    </row>
    <row r="48" spans="1:8" x14ac:dyDescent="0.25">
      <c r="A48" s="13" t="s">
        <v>43</v>
      </c>
      <c r="C48" s="33"/>
      <c r="E48" s="33"/>
    </row>
    <row r="49" spans="1:8" x14ac:dyDescent="0.25">
      <c r="A49" s="14" t="s">
        <v>42</v>
      </c>
      <c r="B49" s="14" t="s">
        <v>39</v>
      </c>
      <c r="C49" s="15">
        <v>9.06</v>
      </c>
      <c r="D49" s="14">
        <v>0.13819999999999999</v>
      </c>
      <c r="E49" s="33">
        <f>ROUND(C49*D49,2)</f>
        <v>1.25</v>
      </c>
      <c r="F49" s="16">
        <v>0</v>
      </c>
      <c r="G49" s="33">
        <f>ROUND(E49*F49,2)</f>
        <v>0</v>
      </c>
      <c r="H49" s="33">
        <f>ROUND(E49-G49,2)</f>
        <v>1.25</v>
      </c>
    </row>
    <row r="50" spans="1:8" x14ac:dyDescent="0.25">
      <c r="A50" s="14" t="s">
        <v>44</v>
      </c>
      <c r="B50" s="14" t="s">
        <v>39</v>
      </c>
      <c r="C50" s="15">
        <v>14.67</v>
      </c>
      <c r="D50" s="14">
        <v>0.46899999999999997</v>
      </c>
      <c r="E50" s="33">
        <f>ROUND(C50*D50,2)</f>
        <v>6.88</v>
      </c>
      <c r="F50" s="16">
        <v>0</v>
      </c>
      <c r="G50" s="33">
        <f>ROUND(E50*F50,2)</f>
        <v>0</v>
      </c>
      <c r="H50" s="33">
        <f>ROUND(E50-G50,2)</f>
        <v>6.88</v>
      </c>
    </row>
    <row r="51" spans="1:8" x14ac:dyDescent="0.25">
      <c r="A51" s="13" t="s">
        <v>45</v>
      </c>
      <c r="C51" s="33"/>
      <c r="E51" s="33"/>
    </row>
    <row r="52" spans="1:8" x14ac:dyDescent="0.25">
      <c r="A52" s="14" t="s">
        <v>38</v>
      </c>
      <c r="B52" s="14" t="s">
        <v>19</v>
      </c>
      <c r="C52" s="15">
        <v>1.53</v>
      </c>
      <c r="D52" s="14">
        <v>4.8514999999999997</v>
      </c>
      <c r="E52" s="33">
        <f>ROUND(C52*D52,2)</f>
        <v>7.42</v>
      </c>
      <c r="F52" s="16">
        <v>0</v>
      </c>
      <c r="G52" s="33">
        <f>ROUND(E52*F52,2)</f>
        <v>0</v>
      </c>
      <c r="H52" s="33">
        <f>ROUND(E52-G52,2)</f>
        <v>7.42</v>
      </c>
    </row>
    <row r="53" spans="1:8" x14ac:dyDescent="0.25">
      <c r="A53" s="14" t="s">
        <v>139</v>
      </c>
      <c r="B53" s="14" t="s">
        <v>19</v>
      </c>
      <c r="C53" s="15">
        <v>1.53</v>
      </c>
      <c r="D53" s="14">
        <v>1.3935999999999999</v>
      </c>
      <c r="E53" s="33">
        <f>ROUND(C53*D53,2)</f>
        <v>2.13</v>
      </c>
      <c r="F53" s="16">
        <v>0</v>
      </c>
      <c r="G53" s="33">
        <f>ROUND(E53*F53,2)</f>
        <v>0</v>
      </c>
      <c r="H53" s="33">
        <f>ROUND(E53-G53,2)</f>
        <v>2.13</v>
      </c>
    </row>
    <row r="54" spans="1:8" x14ac:dyDescent="0.25">
      <c r="A54" s="13" t="s">
        <v>47</v>
      </c>
      <c r="C54" s="33"/>
      <c r="E54" s="33"/>
    </row>
    <row r="55" spans="1:8" x14ac:dyDescent="0.25">
      <c r="A55" s="14" t="s">
        <v>42</v>
      </c>
      <c r="B55" s="14" t="s">
        <v>48</v>
      </c>
      <c r="C55" s="15">
        <v>6.41</v>
      </c>
      <c r="D55" s="14">
        <v>1</v>
      </c>
      <c r="E55" s="33">
        <f>ROUND(C55*D55,2)</f>
        <v>6.41</v>
      </c>
      <c r="F55" s="16">
        <v>0</v>
      </c>
      <c r="G55" s="33">
        <f>ROUND(E55*F55,2)</f>
        <v>0</v>
      </c>
      <c r="H55" s="33">
        <f t="shared" ref="H55:H60" si="3">ROUND(E55-G55,2)</f>
        <v>6.41</v>
      </c>
    </row>
    <row r="56" spans="1:8" x14ac:dyDescent="0.25">
      <c r="A56" s="14" t="s">
        <v>38</v>
      </c>
      <c r="B56" s="14" t="s">
        <v>48</v>
      </c>
      <c r="C56" s="15">
        <v>3.06</v>
      </c>
      <c r="D56" s="14">
        <v>1</v>
      </c>
      <c r="E56" s="33">
        <f>ROUND(C56*D56,2)</f>
        <v>3.06</v>
      </c>
      <c r="F56" s="16">
        <v>0</v>
      </c>
      <c r="G56" s="33">
        <f>ROUND(E56*F56,2)</f>
        <v>0</v>
      </c>
      <c r="H56" s="33">
        <f t="shared" si="3"/>
        <v>3.06</v>
      </c>
    </row>
    <row r="57" spans="1:8" x14ac:dyDescent="0.25">
      <c r="A57" s="14" t="s">
        <v>139</v>
      </c>
      <c r="B57" s="14" t="s">
        <v>48</v>
      </c>
      <c r="C57" s="15">
        <v>4.16</v>
      </c>
      <c r="D57" s="14">
        <v>1</v>
      </c>
      <c r="E57" s="33">
        <f>ROUND(C57*D57,2)</f>
        <v>4.16</v>
      </c>
      <c r="F57" s="16">
        <v>0</v>
      </c>
      <c r="G57" s="33">
        <f>ROUND(E57*F57,2)</f>
        <v>0</v>
      </c>
      <c r="H57" s="33">
        <f t="shared" si="3"/>
        <v>4.16</v>
      </c>
    </row>
    <row r="58" spans="1:8" x14ac:dyDescent="0.25">
      <c r="A58" s="9" t="s">
        <v>49</v>
      </c>
      <c r="B58" s="9" t="s">
        <v>48</v>
      </c>
      <c r="C58" s="10">
        <v>5.68</v>
      </c>
      <c r="D58" s="9">
        <v>1</v>
      </c>
      <c r="E58" s="29">
        <f>ROUND(C58*D58,2)</f>
        <v>5.68</v>
      </c>
      <c r="F58" s="11">
        <v>0</v>
      </c>
      <c r="G58" s="29">
        <f>ROUND(E58*F58,2)</f>
        <v>0</v>
      </c>
      <c r="H58" s="29">
        <f t="shared" si="3"/>
        <v>5.68</v>
      </c>
    </row>
    <row r="59" spans="1:8" x14ac:dyDescent="0.25">
      <c r="A59" s="7" t="s">
        <v>50</v>
      </c>
      <c r="C59" s="33"/>
      <c r="E59" s="33">
        <f>SUM(E12:E58)</f>
        <v>322.65000000000003</v>
      </c>
      <c r="G59" s="12">
        <f>SUM(G12:G58)</f>
        <v>0</v>
      </c>
      <c r="H59" s="12">
        <f t="shared" si="3"/>
        <v>322.64999999999998</v>
      </c>
    </row>
    <row r="60" spans="1:8" x14ac:dyDescent="0.25">
      <c r="A60" s="7" t="s">
        <v>51</v>
      </c>
      <c r="C60" s="33"/>
      <c r="E60" s="33">
        <f>+E8-E59</f>
        <v>123.34999999999997</v>
      </c>
      <c r="G60" s="12">
        <f>+G8-G59</f>
        <v>0</v>
      </c>
      <c r="H60" s="12">
        <f t="shared" si="3"/>
        <v>123.35</v>
      </c>
    </row>
    <row r="61" spans="1:8" x14ac:dyDescent="0.25">
      <c r="A61" t="s">
        <v>12</v>
      </c>
      <c r="C61" s="33"/>
      <c r="E61" s="33"/>
    </row>
    <row r="62" spans="1:8" x14ac:dyDescent="0.25">
      <c r="A62" s="7" t="s">
        <v>52</v>
      </c>
      <c r="C62" s="33"/>
      <c r="E62" s="33"/>
    </row>
    <row r="63" spans="1:8" x14ac:dyDescent="0.25">
      <c r="A63" s="14" t="s">
        <v>42</v>
      </c>
      <c r="B63" s="14" t="s">
        <v>48</v>
      </c>
      <c r="C63" s="15">
        <v>12.7</v>
      </c>
      <c r="D63" s="14">
        <v>1</v>
      </c>
      <c r="E63" s="33">
        <f>ROUND(C63*D63,2)</f>
        <v>12.7</v>
      </c>
      <c r="F63" s="16">
        <v>0</v>
      </c>
      <c r="G63" s="33">
        <f>ROUND(E63*F63,2)</f>
        <v>0</v>
      </c>
      <c r="H63" s="33">
        <f t="shared" ref="H63:H68" si="4">ROUND(E63-G63,2)</f>
        <v>12.7</v>
      </c>
    </row>
    <row r="64" spans="1:8" x14ac:dyDescent="0.25">
      <c r="A64" s="14" t="s">
        <v>38</v>
      </c>
      <c r="B64" s="14" t="s">
        <v>48</v>
      </c>
      <c r="C64" s="15">
        <v>18.579999999999998</v>
      </c>
      <c r="D64" s="14">
        <v>1</v>
      </c>
      <c r="E64" s="33">
        <f>ROUND(C64*D64,2)</f>
        <v>18.579999999999998</v>
      </c>
      <c r="F64" s="16">
        <v>0</v>
      </c>
      <c r="G64" s="33">
        <f>ROUND(E64*F64,2)</f>
        <v>0</v>
      </c>
      <c r="H64" s="33">
        <f t="shared" si="4"/>
        <v>18.579999999999998</v>
      </c>
    </row>
    <row r="65" spans="1:8" x14ac:dyDescent="0.25">
      <c r="A65" s="9" t="s">
        <v>139</v>
      </c>
      <c r="B65" s="9" t="s">
        <v>48</v>
      </c>
      <c r="C65" s="10">
        <v>15.93</v>
      </c>
      <c r="D65" s="9">
        <v>1</v>
      </c>
      <c r="E65" s="29">
        <f>ROUND(C65*D65,2)</f>
        <v>15.93</v>
      </c>
      <c r="F65" s="11">
        <v>0</v>
      </c>
      <c r="G65" s="29">
        <f>ROUND(E65*F65,2)</f>
        <v>0</v>
      </c>
      <c r="H65" s="29">
        <f t="shared" si="4"/>
        <v>15.93</v>
      </c>
    </row>
    <row r="66" spans="1:8" x14ac:dyDescent="0.25">
      <c r="A66" s="7" t="s">
        <v>53</v>
      </c>
      <c r="C66" s="33"/>
      <c r="E66" s="33">
        <f>SUM(E63:E65)</f>
        <v>47.209999999999994</v>
      </c>
      <c r="G66" s="12">
        <f>SUM(G63:G65)</f>
        <v>0</v>
      </c>
      <c r="H66" s="12">
        <f t="shared" si="4"/>
        <v>47.21</v>
      </c>
    </row>
    <row r="67" spans="1:8" x14ac:dyDescent="0.25">
      <c r="A67" s="7" t="s">
        <v>54</v>
      </c>
      <c r="C67" s="33"/>
      <c r="E67" s="33">
        <f>+E59+E66</f>
        <v>369.86</v>
      </c>
      <c r="G67" s="12">
        <f>+G59+G66</f>
        <v>0</v>
      </c>
      <c r="H67" s="12">
        <f t="shared" si="4"/>
        <v>369.86</v>
      </c>
    </row>
    <row r="68" spans="1:8" x14ac:dyDescent="0.25">
      <c r="A68" s="7" t="s">
        <v>55</v>
      </c>
      <c r="C68" s="33"/>
      <c r="E68" s="33">
        <f>+E8-E67</f>
        <v>76.139999999999986</v>
      </c>
      <c r="G68" s="12">
        <f>+G8-G67</f>
        <v>0</v>
      </c>
      <c r="H68" s="12">
        <f t="shared" si="4"/>
        <v>76.14</v>
      </c>
    </row>
    <row r="69" spans="1:8" x14ac:dyDescent="0.25">
      <c r="A69" t="s">
        <v>123</v>
      </c>
      <c r="C69" s="33"/>
      <c r="E69" s="33"/>
    </row>
    <row r="70" spans="1:8" x14ac:dyDescent="0.25">
      <c r="A70" t="s">
        <v>372</v>
      </c>
      <c r="C70" s="33"/>
      <c r="E70" s="33"/>
    </row>
    <row r="71" spans="1:8" x14ac:dyDescent="0.25">
      <c r="C71" s="33"/>
      <c r="E71" s="33"/>
    </row>
    <row r="72" spans="1:8" x14ac:dyDescent="0.25">
      <c r="A72" s="7" t="s">
        <v>124</v>
      </c>
      <c r="C72" s="33"/>
      <c r="E72" s="33"/>
    </row>
    <row r="73" spans="1:8" x14ac:dyDescent="0.25">
      <c r="A73" s="7" t="s">
        <v>125</v>
      </c>
      <c r="C73" s="33"/>
      <c r="E73" s="33"/>
    </row>
    <row r="74" spans="1:8" x14ac:dyDescent="0.25">
      <c r="C74" s="33"/>
      <c r="E74" s="33"/>
    </row>
    <row r="99" spans="1:5" x14ac:dyDescent="0.25">
      <c r="A99" s="7" t="s">
        <v>50</v>
      </c>
      <c r="E99" s="37">
        <f>VLOOKUP(A99,$A$1:$H$98,5,FALSE)</f>
        <v>322.65000000000003</v>
      </c>
    </row>
    <row r="100" spans="1:5" x14ac:dyDescent="0.25">
      <c r="A100" s="7" t="s">
        <v>333</v>
      </c>
      <c r="E100" s="37">
        <f>VLOOKUP(A100,$A$1:$H$98,5,FALSE)</f>
        <v>47.209999999999994</v>
      </c>
    </row>
    <row r="101" spans="1:5" x14ac:dyDescent="0.25">
      <c r="A101" s="7" t="s">
        <v>334</v>
      </c>
      <c r="E101" s="37">
        <f t="shared" ref="E101:E102" si="5">VLOOKUP(A101,$A$1:$H$98,5,FALSE)</f>
        <v>369.86</v>
      </c>
    </row>
    <row r="102" spans="1:5" x14ac:dyDescent="0.25">
      <c r="A102" s="7" t="s">
        <v>55</v>
      </c>
      <c r="E102" s="37">
        <f t="shared" si="5"/>
        <v>76.139999999999986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76.139999999999986</v>
      </c>
      <c r="E105" s="37">
        <f>E102</f>
        <v>76.139999999999986</v>
      </c>
    </row>
    <row r="106" spans="1:5" x14ac:dyDescent="0.25">
      <c r="A106">
        <f>A107-Calculator!$B$15</f>
        <v>985</v>
      </c>
      <c r="B106">
        <f t="dataTable" ref="B106:B112" dt2D="0" dtr="0" r1="D7"/>
        <v>10357.74</v>
      </c>
      <c r="D106">
        <f>D107-Calculator!$B$27</f>
        <v>45</v>
      </c>
      <c r="E106">
        <f t="dataTable" ref="E106:E112" dt2D="0" dtr="0" r1="D7" ca="1"/>
        <v>130.54000000000002</v>
      </c>
    </row>
    <row r="107" spans="1:5" x14ac:dyDescent="0.25">
      <c r="A107">
        <f>A108-Calculator!$B$15</f>
        <v>990</v>
      </c>
      <c r="B107">
        <v>10412.14</v>
      </c>
      <c r="D107">
        <f>D108-Calculator!$B$27</f>
        <v>50</v>
      </c>
      <c r="E107">
        <v>184.94</v>
      </c>
    </row>
    <row r="108" spans="1:5" x14ac:dyDescent="0.25">
      <c r="A108">
        <f>A109-Calculator!$B$15</f>
        <v>995</v>
      </c>
      <c r="B108">
        <v>10466.540000000001</v>
      </c>
      <c r="D108">
        <f>D109-Calculator!$B$27</f>
        <v>55</v>
      </c>
      <c r="E108">
        <v>239.33999999999997</v>
      </c>
    </row>
    <row r="109" spans="1:5" x14ac:dyDescent="0.25">
      <c r="A109">
        <f>Calculator!B10</f>
        <v>1000</v>
      </c>
      <c r="B109">
        <v>10520.94</v>
      </c>
      <c r="D109">
        <f>Calculator!B22</f>
        <v>60</v>
      </c>
      <c r="E109">
        <v>293.74</v>
      </c>
    </row>
    <row r="110" spans="1:5" x14ac:dyDescent="0.25">
      <c r="A110">
        <f>A109+Calculator!$B$15</f>
        <v>1005</v>
      </c>
      <c r="B110">
        <v>10575.34</v>
      </c>
      <c r="D110">
        <f>D109+Calculator!$B$27</f>
        <v>65</v>
      </c>
      <c r="E110">
        <v>348.14</v>
      </c>
    </row>
    <row r="111" spans="1:5" x14ac:dyDescent="0.25">
      <c r="A111">
        <f>A110+Calculator!$B$15</f>
        <v>1010</v>
      </c>
      <c r="B111">
        <v>10629.74</v>
      </c>
      <c r="D111">
        <f>D110+Calculator!$B$27</f>
        <v>70</v>
      </c>
      <c r="E111">
        <v>402.54</v>
      </c>
    </row>
    <row r="112" spans="1:5" x14ac:dyDescent="0.25">
      <c r="A112">
        <f>A111+Calculator!$B$15</f>
        <v>1015</v>
      </c>
      <c r="B112">
        <v>10684.14</v>
      </c>
      <c r="D112">
        <f>D111+Calculator!$B$27</f>
        <v>75</v>
      </c>
      <c r="E112">
        <v>456.94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A74-2327-4C0B-B2BB-64790180D0F8}">
  <dimension ref="A1:H112"/>
  <sheetViews>
    <sheetView topLeftCell="A91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25</v>
      </c>
      <c r="E7" s="29">
        <f>ROUND(C7*D7,2)</f>
        <v>278.75</v>
      </c>
      <c r="F7" s="11">
        <v>0</v>
      </c>
      <c r="G7" s="29">
        <f>ROUND(E7*F7,2)</f>
        <v>0</v>
      </c>
      <c r="H7" s="29">
        <f>ROUND(E7-G7,2)</f>
        <v>278.75</v>
      </c>
    </row>
    <row r="8" spans="1:8" x14ac:dyDescent="0.25">
      <c r="A8" s="7" t="s">
        <v>11</v>
      </c>
      <c r="C8" s="33"/>
      <c r="E8" s="33">
        <f>SUM(E7:E7)</f>
        <v>278.75</v>
      </c>
      <c r="G8" s="12">
        <f>SUM(G7:G7)</f>
        <v>0</v>
      </c>
      <c r="H8" s="12">
        <f>ROUND(E8-G8,2)</f>
        <v>278.75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3</v>
      </c>
      <c r="E12" s="33">
        <f>ROUND(C12*D12,2)</f>
        <v>21</v>
      </c>
      <c r="F12" s="16">
        <v>0</v>
      </c>
      <c r="G12" s="33">
        <f>ROUND(E12*F12,2)</f>
        <v>0</v>
      </c>
      <c r="H12" s="33">
        <f>ROUND(E12-G12,2)</f>
        <v>21</v>
      </c>
    </row>
    <row r="13" spans="1:8" x14ac:dyDescent="0.25">
      <c r="A13" s="13" t="s">
        <v>20</v>
      </c>
      <c r="C13" s="33"/>
      <c r="E13" s="33"/>
    </row>
    <row r="14" spans="1:8" x14ac:dyDescent="0.25">
      <c r="A14" s="14" t="s">
        <v>130</v>
      </c>
      <c r="B14" s="14" t="s">
        <v>21</v>
      </c>
      <c r="C14" s="15">
        <v>17.309999999999999</v>
      </c>
      <c r="D14" s="14">
        <v>0.87</v>
      </c>
      <c r="E14" s="33">
        <f>ROUND(C14*D14,2)</f>
        <v>15.06</v>
      </c>
      <c r="F14" s="16">
        <v>0</v>
      </c>
      <c r="G14" s="33">
        <f>ROUND(E14*F14,2)</f>
        <v>0</v>
      </c>
      <c r="H14" s="33">
        <f>ROUND(E14-G14,2)</f>
        <v>15.06</v>
      </c>
    </row>
    <row r="15" spans="1:8" x14ac:dyDescent="0.25">
      <c r="A15" s="14" t="s">
        <v>22</v>
      </c>
      <c r="B15" s="14" t="s">
        <v>21</v>
      </c>
      <c r="C15" s="15">
        <v>22.11</v>
      </c>
      <c r="D15" s="14">
        <v>1.33</v>
      </c>
      <c r="E15" s="33">
        <f>ROUND(C15*D15,2)</f>
        <v>29.41</v>
      </c>
      <c r="F15" s="16">
        <v>0</v>
      </c>
      <c r="G15" s="33">
        <f>ROUND(E15*F15,2)</f>
        <v>0</v>
      </c>
      <c r="H15" s="33">
        <f>ROUND(E15-G15,2)</f>
        <v>29.41</v>
      </c>
    </row>
    <row r="16" spans="1:8" x14ac:dyDescent="0.25">
      <c r="A16" s="13" t="s">
        <v>23</v>
      </c>
      <c r="C16" s="33"/>
      <c r="E16" s="33"/>
    </row>
    <row r="17" spans="1:8" x14ac:dyDescent="0.25">
      <c r="A17" s="14" t="s">
        <v>401</v>
      </c>
      <c r="B17" s="14" t="s">
        <v>18</v>
      </c>
      <c r="C17" s="15">
        <v>4.75</v>
      </c>
      <c r="D17" s="14">
        <v>1.6</v>
      </c>
      <c r="E17" s="33">
        <f>ROUND(C17*D17,2)</f>
        <v>7.6</v>
      </c>
      <c r="F17" s="16">
        <v>0</v>
      </c>
      <c r="G17" s="33">
        <f>ROUND(E17*F17,2)</f>
        <v>0</v>
      </c>
      <c r="H17" s="33">
        <f>ROUND(E17-G17,2)</f>
        <v>7.6</v>
      </c>
    </row>
    <row r="18" spans="1:8" x14ac:dyDescent="0.25">
      <c r="A18" s="13" t="s">
        <v>24</v>
      </c>
      <c r="C18" s="33"/>
      <c r="E18" s="33"/>
    </row>
    <row r="19" spans="1:8" x14ac:dyDescent="0.25">
      <c r="A19" s="14" t="s">
        <v>146</v>
      </c>
      <c r="B19" s="14" t="s">
        <v>26</v>
      </c>
      <c r="C19" s="15">
        <v>11.07</v>
      </c>
      <c r="D19" s="14">
        <v>2</v>
      </c>
      <c r="E19" s="33">
        <f>ROUND(C19*D19,2)</f>
        <v>22.14</v>
      </c>
      <c r="F19" s="16">
        <v>0</v>
      </c>
      <c r="G19" s="33">
        <f>ROUND(E19*F19,2)</f>
        <v>0</v>
      </c>
      <c r="H19" s="33">
        <f>ROUND(E19-G19,2)</f>
        <v>22.14</v>
      </c>
    </row>
    <row r="20" spans="1:8" x14ac:dyDescent="0.25">
      <c r="A20" s="14" t="s">
        <v>105</v>
      </c>
      <c r="B20" s="14" t="s">
        <v>18</v>
      </c>
      <c r="C20" s="15">
        <v>0.19</v>
      </c>
      <c r="D20" s="14">
        <v>48</v>
      </c>
      <c r="E20" s="33">
        <f>ROUND(C20*D20,2)</f>
        <v>9.1199999999999992</v>
      </c>
      <c r="F20" s="16">
        <v>0</v>
      </c>
      <c r="G20" s="33">
        <f>ROUND(E20*F20,2)</f>
        <v>0</v>
      </c>
      <c r="H20" s="33">
        <f>ROUND(E20-G20,2)</f>
        <v>9.1199999999999992</v>
      </c>
    </row>
    <row r="21" spans="1:8" x14ac:dyDescent="0.25">
      <c r="A21" s="14" t="s">
        <v>107</v>
      </c>
      <c r="B21" s="14" t="s">
        <v>18</v>
      </c>
      <c r="C21" s="15">
        <v>0.44</v>
      </c>
      <c r="D21" s="14">
        <v>29</v>
      </c>
      <c r="E21" s="33">
        <f>ROUND(C21*D21,2)</f>
        <v>12.76</v>
      </c>
      <c r="F21" s="16">
        <v>0</v>
      </c>
      <c r="G21" s="33">
        <f>ROUND(E21*F21,2)</f>
        <v>0</v>
      </c>
      <c r="H21" s="33">
        <f>ROUND(E21-G21,2)</f>
        <v>12.76</v>
      </c>
    </row>
    <row r="22" spans="1:8" x14ac:dyDescent="0.25">
      <c r="A22" s="14" t="s">
        <v>74</v>
      </c>
      <c r="B22" s="14" t="s">
        <v>26</v>
      </c>
      <c r="C22" s="15">
        <v>13.33</v>
      </c>
      <c r="D22" s="14">
        <v>1</v>
      </c>
      <c r="E22" s="33">
        <f>ROUND(C22*D22,2)</f>
        <v>13.33</v>
      </c>
      <c r="F22" s="16">
        <v>0</v>
      </c>
      <c r="G22" s="33">
        <f>ROUND(E22*F22,2)</f>
        <v>0</v>
      </c>
      <c r="H22" s="33">
        <f>ROUND(E22-G22,2)</f>
        <v>13.33</v>
      </c>
    </row>
    <row r="23" spans="1:8" x14ac:dyDescent="0.25">
      <c r="A23" s="13" t="s">
        <v>27</v>
      </c>
      <c r="C23" s="33"/>
      <c r="E23" s="33"/>
    </row>
    <row r="24" spans="1:8" x14ac:dyDescent="0.25">
      <c r="A24" s="14" t="s">
        <v>149</v>
      </c>
      <c r="B24" s="14" t="s">
        <v>29</v>
      </c>
      <c r="C24" s="15">
        <v>6.42</v>
      </c>
      <c r="D24" s="14">
        <v>0.75</v>
      </c>
      <c r="E24" s="33">
        <f>ROUND(C24*D24,2)</f>
        <v>4.82</v>
      </c>
      <c r="F24" s="16">
        <v>0</v>
      </c>
      <c r="G24" s="33">
        <f>ROUND(E24*F24,2)</f>
        <v>0</v>
      </c>
      <c r="H24" s="33">
        <f>ROUND(E24-G24,2)</f>
        <v>4.82</v>
      </c>
    </row>
    <row r="25" spans="1:8" x14ac:dyDescent="0.25">
      <c r="A25" s="14" t="s">
        <v>231</v>
      </c>
      <c r="B25" s="14" t="s">
        <v>232</v>
      </c>
      <c r="C25" s="15">
        <v>1.05</v>
      </c>
      <c r="D25" s="14">
        <v>14</v>
      </c>
      <c r="E25" s="33">
        <f>ROUND(C25*D25,2)</f>
        <v>14.7</v>
      </c>
      <c r="F25" s="16">
        <v>0</v>
      </c>
      <c r="G25" s="33">
        <f>ROUND(E25*F25,2)</f>
        <v>0</v>
      </c>
      <c r="H25" s="33">
        <f>ROUND(E25-G25,2)</f>
        <v>14.7</v>
      </c>
    </row>
    <row r="26" spans="1:8" x14ac:dyDescent="0.25">
      <c r="A26" s="14" t="s">
        <v>112</v>
      </c>
      <c r="B26" s="14" t="s">
        <v>18</v>
      </c>
      <c r="C26" s="15">
        <v>0.94</v>
      </c>
      <c r="D26" s="14">
        <v>6.4</v>
      </c>
      <c r="E26" s="33">
        <f>ROUND(C26*D26,2)</f>
        <v>6.02</v>
      </c>
      <c r="F26" s="16">
        <v>0</v>
      </c>
      <c r="G26" s="33">
        <f>ROUND(E26*F26,2)</f>
        <v>0</v>
      </c>
      <c r="H26" s="33">
        <f>ROUND(E26-G26,2)</f>
        <v>6.02</v>
      </c>
    </row>
    <row r="27" spans="1:8" x14ac:dyDescent="0.25">
      <c r="A27" s="14" t="s">
        <v>150</v>
      </c>
      <c r="B27" s="14" t="s">
        <v>48</v>
      </c>
      <c r="C27" s="15">
        <v>8</v>
      </c>
      <c r="D27" s="14">
        <v>1</v>
      </c>
      <c r="E27" s="33">
        <f>ROUND(C27*D27,2)</f>
        <v>8</v>
      </c>
      <c r="F27" s="16">
        <v>0</v>
      </c>
      <c r="G27" s="33">
        <f>ROUND(E27*F27,2)</f>
        <v>0</v>
      </c>
      <c r="H27" s="33">
        <f>ROUND(E27-G27,2)</f>
        <v>8</v>
      </c>
    </row>
    <row r="28" spans="1:8" x14ac:dyDescent="0.25">
      <c r="A28" s="13" t="s">
        <v>33</v>
      </c>
      <c r="C28" s="33"/>
      <c r="E28" s="33"/>
    </row>
    <row r="29" spans="1:8" x14ac:dyDescent="0.25">
      <c r="A29" s="14" t="s">
        <v>402</v>
      </c>
      <c r="B29" s="14" t="s">
        <v>29</v>
      </c>
      <c r="C29" s="15">
        <v>1.2</v>
      </c>
      <c r="D29" s="14">
        <v>50</v>
      </c>
      <c r="E29" s="33">
        <f>ROUND(C29*D29,2)</f>
        <v>60</v>
      </c>
      <c r="F29" s="16">
        <v>0</v>
      </c>
      <c r="G29" s="33">
        <f>ROUND(E29*F29,2)</f>
        <v>0</v>
      </c>
      <c r="H29" s="33">
        <f>ROUND(E29-G29,2)</f>
        <v>60</v>
      </c>
    </row>
    <row r="30" spans="1:8" x14ac:dyDescent="0.25">
      <c r="A30" s="13" t="s">
        <v>117</v>
      </c>
      <c r="C30" s="33"/>
      <c r="E30" s="33"/>
    </row>
    <row r="31" spans="1:8" x14ac:dyDescent="0.25">
      <c r="A31" s="14" t="s">
        <v>118</v>
      </c>
      <c r="B31" s="14" t="s">
        <v>26</v>
      </c>
      <c r="C31" s="15">
        <v>3.3</v>
      </c>
      <c r="D31" s="14">
        <v>0.5</v>
      </c>
      <c r="E31" s="33">
        <f>ROUND(C31*D31,2)</f>
        <v>1.65</v>
      </c>
      <c r="F31" s="16">
        <v>0</v>
      </c>
      <c r="G31" s="33">
        <f>ROUND(E31*F31,2)</f>
        <v>0</v>
      </c>
      <c r="H31" s="33">
        <f>ROUND(E31-G31,2)</f>
        <v>1.65</v>
      </c>
    </row>
    <row r="32" spans="1:8" x14ac:dyDescent="0.25">
      <c r="A32" s="13" t="s">
        <v>61</v>
      </c>
      <c r="C32" s="33"/>
      <c r="E32" s="33"/>
    </row>
    <row r="33" spans="1:8" x14ac:dyDescent="0.25">
      <c r="A33" s="14" t="s">
        <v>62</v>
      </c>
      <c r="B33" s="14" t="s">
        <v>48</v>
      </c>
      <c r="C33" s="15">
        <v>7.5</v>
      </c>
      <c r="D33" s="14">
        <v>1</v>
      </c>
      <c r="E33" s="33">
        <f>ROUND(C33*D33,2)</f>
        <v>7.5</v>
      </c>
      <c r="F33" s="16">
        <v>0</v>
      </c>
      <c r="G33" s="33">
        <f>ROUND(E33*F33,2)</f>
        <v>0</v>
      </c>
      <c r="H33" s="33">
        <f>ROUND(E33-G33,2)</f>
        <v>7.5</v>
      </c>
    </row>
    <row r="34" spans="1:8" x14ac:dyDescent="0.25">
      <c r="A34" s="13" t="s">
        <v>136</v>
      </c>
      <c r="C34" s="33"/>
      <c r="E34" s="33"/>
    </row>
    <row r="35" spans="1:8" x14ac:dyDescent="0.25">
      <c r="A35" s="14" t="s">
        <v>152</v>
      </c>
      <c r="B35" s="14" t="s">
        <v>129</v>
      </c>
      <c r="C35" s="15">
        <v>0.27</v>
      </c>
      <c r="D35" s="14">
        <f>D7</f>
        <v>25</v>
      </c>
      <c r="E35" s="33">
        <f>ROUND(C35*D35,2)</f>
        <v>6.75</v>
      </c>
      <c r="F35" s="16">
        <v>0</v>
      </c>
      <c r="G35" s="33">
        <f>ROUND(E35*F35,2)</f>
        <v>0</v>
      </c>
      <c r="H35" s="33">
        <f>ROUND(E35-G35,2)</f>
        <v>6.75</v>
      </c>
    </row>
    <row r="36" spans="1:8" x14ac:dyDescent="0.25">
      <c r="A36" s="13" t="s">
        <v>34</v>
      </c>
      <c r="C36" s="33"/>
      <c r="E36" s="33"/>
    </row>
    <row r="37" spans="1:8" x14ac:dyDescent="0.25">
      <c r="A37" s="14" t="s">
        <v>35</v>
      </c>
      <c r="B37" s="14" t="s">
        <v>36</v>
      </c>
      <c r="C37" s="15">
        <v>47.45</v>
      </c>
      <c r="D37" s="14">
        <v>0.33300000000000002</v>
      </c>
      <c r="E37" s="33">
        <f>ROUND(C37*D37,2)</f>
        <v>15.8</v>
      </c>
      <c r="F37" s="16">
        <v>0</v>
      </c>
      <c r="G37" s="33">
        <f>ROUND(E37*F37,2)</f>
        <v>0</v>
      </c>
      <c r="H37" s="33">
        <f>ROUND(E37-G37,2)</f>
        <v>15.8</v>
      </c>
    </row>
    <row r="38" spans="1:8" x14ac:dyDescent="0.25">
      <c r="A38" s="13" t="s">
        <v>119</v>
      </c>
      <c r="C38" s="33"/>
      <c r="E38" s="33"/>
    </row>
    <row r="39" spans="1:8" x14ac:dyDescent="0.25">
      <c r="A39" s="14" t="s">
        <v>153</v>
      </c>
      <c r="B39" s="14" t="s">
        <v>48</v>
      </c>
      <c r="C39" s="15">
        <v>6.5</v>
      </c>
      <c r="D39" s="14">
        <v>1</v>
      </c>
      <c r="E39" s="33">
        <f>ROUND(C39*D39,2)</f>
        <v>6.5</v>
      </c>
      <c r="F39" s="16">
        <v>0</v>
      </c>
      <c r="G39" s="33">
        <f>ROUND(E39*F39,2)</f>
        <v>0</v>
      </c>
      <c r="H39" s="33">
        <f>ROUND(E39-G39,2)</f>
        <v>6.5</v>
      </c>
    </row>
    <row r="40" spans="1:8" x14ac:dyDescent="0.25">
      <c r="A40" s="13" t="s">
        <v>154</v>
      </c>
      <c r="C40" s="33"/>
      <c r="E40" s="33"/>
    </row>
    <row r="41" spans="1:8" x14ac:dyDescent="0.25">
      <c r="A41" s="14" t="s">
        <v>155</v>
      </c>
      <c r="B41" s="14" t="s">
        <v>48</v>
      </c>
      <c r="C41" s="15">
        <v>1.55</v>
      </c>
      <c r="D41" s="14">
        <v>1</v>
      </c>
      <c r="E41" s="33">
        <f>ROUND(C41*D41,2)</f>
        <v>1.55</v>
      </c>
      <c r="F41" s="16">
        <v>0</v>
      </c>
      <c r="G41" s="33">
        <f>ROUND(E41*F41,2)</f>
        <v>0</v>
      </c>
      <c r="H41" s="33">
        <f>ROUND(E41-G41,2)</f>
        <v>1.55</v>
      </c>
    </row>
    <row r="42" spans="1:8" x14ac:dyDescent="0.25">
      <c r="A42" s="13" t="s">
        <v>121</v>
      </c>
      <c r="C42" s="33"/>
      <c r="E42" s="33"/>
    </row>
    <row r="43" spans="1:8" x14ac:dyDescent="0.25">
      <c r="A43" s="14" t="s">
        <v>122</v>
      </c>
      <c r="B43" s="14" t="s">
        <v>48</v>
      </c>
      <c r="C43" s="15">
        <v>10</v>
      </c>
      <c r="D43" s="14">
        <v>0.33300000000000002</v>
      </c>
      <c r="E43" s="33">
        <f>ROUND(C43*D43,2)</f>
        <v>3.33</v>
      </c>
      <c r="F43" s="16">
        <v>0</v>
      </c>
      <c r="G43" s="33">
        <f>ROUND(E43*F43,2)</f>
        <v>0</v>
      </c>
      <c r="H43" s="33">
        <f>ROUND(E43-G43,2)</f>
        <v>3.33</v>
      </c>
    </row>
    <row r="44" spans="1:8" x14ac:dyDescent="0.25">
      <c r="A44" s="13" t="s">
        <v>37</v>
      </c>
      <c r="C44" s="33"/>
      <c r="E44" s="33"/>
    </row>
    <row r="45" spans="1:8" x14ac:dyDescent="0.25">
      <c r="A45" s="14" t="s">
        <v>38</v>
      </c>
      <c r="B45" s="14" t="s">
        <v>39</v>
      </c>
      <c r="C45" s="15">
        <v>14.68</v>
      </c>
      <c r="D45" s="14">
        <v>0.1172</v>
      </c>
      <c r="E45" s="33">
        <f>ROUND(C45*D45,2)</f>
        <v>1.72</v>
      </c>
      <c r="F45" s="16">
        <v>0</v>
      </c>
      <c r="G45" s="33">
        <f>ROUND(E45*F45,2)</f>
        <v>0</v>
      </c>
      <c r="H45" s="33">
        <f>ROUND(E45-G45,2)</f>
        <v>1.72</v>
      </c>
    </row>
    <row r="46" spans="1:8" x14ac:dyDescent="0.25">
      <c r="A46" s="14" t="s">
        <v>139</v>
      </c>
      <c r="B46" s="14" t="s">
        <v>39</v>
      </c>
      <c r="C46" s="15">
        <v>14.68</v>
      </c>
      <c r="D46" s="14">
        <v>0.1022</v>
      </c>
      <c r="E46" s="33">
        <f>ROUND(C46*D46,2)</f>
        <v>1.5</v>
      </c>
      <c r="F46" s="16">
        <v>0</v>
      </c>
      <c r="G46" s="33">
        <f>ROUND(E46*F46,2)</f>
        <v>0</v>
      </c>
      <c r="H46" s="33">
        <f>ROUND(E46-G46,2)</f>
        <v>1.5</v>
      </c>
    </row>
    <row r="47" spans="1:8" x14ac:dyDescent="0.25">
      <c r="A47" s="13" t="s">
        <v>43</v>
      </c>
      <c r="C47" s="33"/>
      <c r="E47" s="33"/>
    </row>
    <row r="48" spans="1:8" x14ac:dyDescent="0.25">
      <c r="A48" s="14" t="s">
        <v>42</v>
      </c>
      <c r="B48" s="14" t="s">
        <v>39</v>
      </c>
      <c r="C48" s="15">
        <v>9.06</v>
      </c>
      <c r="D48" s="14">
        <v>8.1799999999999998E-2</v>
      </c>
      <c r="E48" s="33">
        <f>ROUND(C48*D48,2)</f>
        <v>0.74</v>
      </c>
      <c r="F48" s="16">
        <v>0</v>
      </c>
      <c r="G48" s="33">
        <f>ROUND(E48*F48,2)</f>
        <v>0</v>
      </c>
      <c r="H48" s="33">
        <f>ROUND(E48-G48,2)</f>
        <v>0.74</v>
      </c>
    </row>
    <row r="49" spans="1:8" x14ac:dyDescent="0.25">
      <c r="A49" s="14" t="s">
        <v>44</v>
      </c>
      <c r="B49" s="14" t="s">
        <v>39</v>
      </c>
      <c r="C49" s="15">
        <v>14.69</v>
      </c>
      <c r="D49" s="14">
        <v>0.18859999999999999</v>
      </c>
      <c r="E49" s="33">
        <f>ROUND(C49*D49,2)</f>
        <v>2.77</v>
      </c>
      <c r="F49" s="16">
        <v>0</v>
      </c>
      <c r="G49" s="33">
        <f>ROUND(E49*F49,2)</f>
        <v>0</v>
      </c>
      <c r="H49" s="33">
        <f>ROUND(E49-G49,2)</f>
        <v>2.77</v>
      </c>
    </row>
    <row r="50" spans="1:8" x14ac:dyDescent="0.25">
      <c r="A50" s="13" t="s">
        <v>45</v>
      </c>
      <c r="C50" s="33"/>
      <c r="E50" s="33"/>
    </row>
    <row r="51" spans="1:8" x14ac:dyDescent="0.25">
      <c r="A51" s="14" t="s">
        <v>38</v>
      </c>
      <c r="B51" s="14" t="s">
        <v>19</v>
      </c>
      <c r="C51" s="15">
        <v>1.53</v>
      </c>
      <c r="D51" s="14">
        <v>1.3567</v>
      </c>
      <c r="E51" s="33">
        <f>ROUND(C51*D51,2)</f>
        <v>2.08</v>
      </c>
      <c r="F51" s="16">
        <v>0</v>
      </c>
      <c r="G51" s="33">
        <f>ROUND(E51*F51,2)</f>
        <v>0</v>
      </c>
      <c r="H51" s="33">
        <f>ROUND(E51-G51,2)</f>
        <v>2.08</v>
      </c>
    </row>
    <row r="52" spans="1:8" x14ac:dyDescent="0.25">
      <c r="A52" s="14" t="s">
        <v>139</v>
      </c>
      <c r="B52" s="14" t="s">
        <v>19</v>
      </c>
      <c r="C52" s="15">
        <v>1.53</v>
      </c>
      <c r="D52" s="14">
        <v>1.3935999999999999</v>
      </c>
      <c r="E52" s="33">
        <f>ROUND(C52*D52,2)</f>
        <v>2.13</v>
      </c>
      <c r="F52" s="16">
        <v>0</v>
      </c>
      <c r="G52" s="33">
        <f>ROUND(E52*F52,2)</f>
        <v>0</v>
      </c>
      <c r="H52" s="33">
        <f>ROUND(E52-G52,2)</f>
        <v>2.13</v>
      </c>
    </row>
    <row r="53" spans="1:8" x14ac:dyDescent="0.25">
      <c r="A53" s="13" t="s">
        <v>47</v>
      </c>
      <c r="C53" s="33"/>
      <c r="E53" s="33"/>
    </row>
    <row r="54" spans="1:8" x14ac:dyDescent="0.25">
      <c r="A54" s="14" t="s">
        <v>42</v>
      </c>
      <c r="B54" s="14" t="s">
        <v>48</v>
      </c>
      <c r="C54" s="15">
        <v>3.4</v>
      </c>
      <c r="D54" s="14">
        <v>1</v>
      </c>
      <c r="E54" s="33">
        <f>ROUND(C54*D54,2)</f>
        <v>3.4</v>
      </c>
      <c r="F54" s="16">
        <v>0</v>
      </c>
      <c r="G54" s="33">
        <f>ROUND(E54*F54,2)</f>
        <v>0</v>
      </c>
      <c r="H54" s="33">
        <f t="shared" ref="H54:H59" si="0">ROUND(E54-G54,2)</f>
        <v>3.4</v>
      </c>
    </row>
    <row r="55" spans="1:8" x14ac:dyDescent="0.25">
      <c r="A55" s="14" t="s">
        <v>38</v>
      </c>
      <c r="B55" s="14" t="s">
        <v>48</v>
      </c>
      <c r="C55" s="15">
        <v>0.85</v>
      </c>
      <c r="D55" s="14">
        <v>1</v>
      </c>
      <c r="E55" s="33">
        <f>ROUND(C55*D55,2)</f>
        <v>0.85</v>
      </c>
      <c r="F55" s="16">
        <v>0</v>
      </c>
      <c r="G55" s="33">
        <f>ROUND(E55*F55,2)</f>
        <v>0</v>
      </c>
      <c r="H55" s="33">
        <f t="shared" si="0"/>
        <v>0.85</v>
      </c>
    </row>
    <row r="56" spans="1:8" x14ac:dyDescent="0.25">
      <c r="A56" s="14" t="s">
        <v>139</v>
      </c>
      <c r="B56" s="14" t="s">
        <v>48</v>
      </c>
      <c r="C56" s="15">
        <v>4.16</v>
      </c>
      <c r="D56" s="14">
        <v>1</v>
      </c>
      <c r="E56" s="33">
        <f>ROUND(C56*D56,2)</f>
        <v>4.16</v>
      </c>
      <c r="F56" s="16">
        <v>0</v>
      </c>
      <c r="G56" s="33">
        <f>ROUND(E56*F56,2)</f>
        <v>0</v>
      </c>
      <c r="H56" s="33">
        <f t="shared" si="0"/>
        <v>4.16</v>
      </c>
    </row>
    <row r="57" spans="1:8" x14ac:dyDescent="0.25">
      <c r="A57" s="9" t="s">
        <v>49</v>
      </c>
      <c r="B57" s="9" t="s">
        <v>48</v>
      </c>
      <c r="C57" s="10">
        <v>5.69</v>
      </c>
      <c r="D57" s="9">
        <v>1</v>
      </c>
      <c r="E57" s="29">
        <f>ROUND(C57*D57,2)</f>
        <v>5.69</v>
      </c>
      <c r="F57" s="11">
        <v>0</v>
      </c>
      <c r="G57" s="29">
        <f>ROUND(E57*F57,2)</f>
        <v>0</v>
      </c>
      <c r="H57" s="29">
        <f t="shared" si="0"/>
        <v>5.69</v>
      </c>
    </row>
    <row r="58" spans="1:8" x14ac:dyDescent="0.25">
      <c r="A58" s="7" t="s">
        <v>50</v>
      </c>
      <c r="C58" s="33"/>
      <c r="E58" s="33">
        <f>SUM(E12:E57)</f>
        <v>292.08000000000004</v>
      </c>
      <c r="G58" s="12">
        <f>SUM(G12:G57)</f>
        <v>0</v>
      </c>
      <c r="H58" s="12">
        <f t="shared" si="0"/>
        <v>292.08</v>
      </c>
    </row>
    <row r="59" spans="1:8" x14ac:dyDescent="0.25">
      <c r="A59" s="7" t="s">
        <v>51</v>
      </c>
      <c r="C59" s="33"/>
      <c r="E59" s="33">
        <f>+E8-E58</f>
        <v>-13.330000000000041</v>
      </c>
      <c r="G59" s="12">
        <f>+G8-G58</f>
        <v>0</v>
      </c>
      <c r="H59" s="12">
        <f t="shared" si="0"/>
        <v>-13.33</v>
      </c>
    </row>
    <row r="60" spans="1:8" x14ac:dyDescent="0.25">
      <c r="A60" t="s">
        <v>12</v>
      </c>
      <c r="C60" s="33"/>
      <c r="E60" s="33"/>
    </row>
    <row r="61" spans="1:8" x14ac:dyDescent="0.25">
      <c r="A61" s="7" t="s">
        <v>52</v>
      </c>
      <c r="C61" s="33"/>
      <c r="E61" s="33"/>
    </row>
    <row r="62" spans="1:8" x14ac:dyDescent="0.25">
      <c r="A62" s="14" t="s">
        <v>42</v>
      </c>
      <c r="B62" s="14" t="s">
        <v>48</v>
      </c>
      <c r="C62" s="15">
        <v>5.75</v>
      </c>
      <c r="D62" s="14">
        <v>1</v>
      </c>
      <c r="E62" s="33">
        <f>ROUND(C62*D62,2)</f>
        <v>5.75</v>
      </c>
      <c r="F62" s="16">
        <v>0</v>
      </c>
      <c r="G62" s="33">
        <f>ROUND(E62*F62,2)</f>
        <v>0</v>
      </c>
      <c r="H62" s="33">
        <f t="shared" ref="H62:H67" si="1">ROUND(E62-G62,2)</f>
        <v>5.75</v>
      </c>
    </row>
    <row r="63" spans="1:8" x14ac:dyDescent="0.25">
      <c r="A63" s="14" t="s">
        <v>38</v>
      </c>
      <c r="B63" s="14" t="s">
        <v>48</v>
      </c>
      <c r="C63" s="15">
        <v>5.19</v>
      </c>
      <c r="D63" s="14">
        <v>1</v>
      </c>
      <c r="E63" s="33">
        <f>ROUND(C63*D63,2)</f>
        <v>5.19</v>
      </c>
      <c r="F63" s="16">
        <v>0</v>
      </c>
      <c r="G63" s="33">
        <f>ROUND(E63*F63,2)</f>
        <v>0</v>
      </c>
      <c r="H63" s="33">
        <f t="shared" si="1"/>
        <v>5.19</v>
      </c>
    </row>
    <row r="64" spans="1:8" x14ac:dyDescent="0.25">
      <c r="A64" s="9" t="s">
        <v>139</v>
      </c>
      <c r="B64" s="9" t="s">
        <v>48</v>
      </c>
      <c r="C64" s="10">
        <v>15.93</v>
      </c>
      <c r="D64" s="9">
        <v>1</v>
      </c>
      <c r="E64" s="29">
        <f>ROUND(C64*D64,2)</f>
        <v>15.93</v>
      </c>
      <c r="F64" s="11">
        <v>0</v>
      </c>
      <c r="G64" s="29">
        <f>ROUND(E64*F64,2)</f>
        <v>0</v>
      </c>
      <c r="H64" s="29">
        <f t="shared" si="1"/>
        <v>15.93</v>
      </c>
    </row>
    <row r="65" spans="1:8" x14ac:dyDescent="0.25">
      <c r="A65" s="7" t="s">
        <v>53</v>
      </c>
      <c r="C65" s="33"/>
      <c r="E65" s="33">
        <f>SUM(E62:E64)</f>
        <v>26.87</v>
      </c>
      <c r="G65" s="12">
        <f>SUM(G62:G64)</f>
        <v>0</v>
      </c>
      <c r="H65" s="12">
        <f t="shared" si="1"/>
        <v>26.87</v>
      </c>
    </row>
    <row r="66" spans="1:8" x14ac:dyDescent="0.25">
      <c r="A66" s="7" t="s">
        <v>54</v>
      </c>
      <c r="C66" s="33"/>
      <c r="E66" s="33">
        <f>+E58+E65</f>
        <v>318.95000000000005</v>
      </c>
      <c r="G66" s="12">
        <f>+G58+G65</f>
        <v>0</v>
      </c>
      <c r="H66" s="12">
        <f t="shared" si="1"/>
        <v>318.95</v>
      </c>
    </row>
    <row r="67" spans="1:8" x14ac:dyDescent="0.25">
      <c r="A67" s="7" t="s">
        <v>55</v>
      </c>
      <c r="C67" s="33"/>
      <c r="E67" s="33">
        <f>+E8-E66</f>
        <v>-40.200000000000045</v>
      </c>
      <c r="G67" s="12">
        <f>+G8-G66</f>
        <v>0</v>
      </c>
      <c r="H67" s="12">
        <f t="shared" si="1"/>
        <v>-40.200000000000003</v>
      </c>
    </row>
    <row r="68" spans="1:8" x14ac:dyDescent="0.25">
      <c r="A68" t="s">
        <v>123</v>
      </c>
      <c r="C68" s="33"/>
      <c r="E68" s="33"/>
    </row>
    <row r="69" spans="1:8" x14ac:dyDescent="0.25">
      <c r="A69" t="s">
        <v>372</v>
      </c>
      <c r="C69" s="33"/>
      <c r="E69" s="33"/>
    </row>
    <row r="70" spans="1:8" x14ac:dyDescent="0.25">
      <c r="C70" s="33"/>
      <c r="E70" s="33"/>
    </row>
    <row r="71" spans="1:8" x14ac:dyDescent="0.25">
      <c r="A71" s="7" t="s">
        <v>124</v>
      </c>
      <c r="C71" s="33"/>
      <c r="E71" s="33"/>
    </row>
    <row r="72" spans="1:8" x14ac:dyDescent="0.25">
      <c r="A72" s="7" t="s">
        <v>125</v>
      </c>
      <c r="C72" s="33"/>
      <c r="E72" s="33"/>
    </row>
    <row r="73" spans="1:8" x14ac:dyDescent="0.25">
      <c r="C73" s="33"/>
      <c r="E73" s="33"/>
    </row>
    <row r="99" spans="1:5" x14ac:dyDescent="0.25">
      <c r="A99" s="7" t="s">
        <v>50</v>
      </c>
      <c r="E99" s="37">
        <f>VLOOKUP(A99,$A$1:$H$98,5,FALSE)</f>
        <v>292.08000000000004</v>
      </c>
    </row>
    <row r="100" spans="1:5" x14ac:dyDescent="0.25">
      <c r="A100" s="7" t="s">
        <v>333</v>
      </c>
      <c r="E100" s="37">
        <f>VLOOKUP(A100,$A$1:$H$98,5,FALSE)</f>
        <v>26.87</v>
      </c>
    </row>
    <row r="101" spans="1:5" x14ac:dyDescent="0.25">
      <c r="A101" s="7" t="s">
        <v>334</v>
      </c>
      <c r="E101" s="37">
        <f t="shared" ref="E101:E102" si="2">VLOOKUP(A101,$A$1:$H$98,5,FALSE)</f>
        <v>318.95000000000005</v>
      </c>
    </row>
    <row r="102" spans="1:5" x14ac:dyDescent="0.25">
      <c r="A102" s="7" t="s">
        <v>55</v>
      </c>
      <c r="E102" s="37">
        <f t="shared" si="2"/>
        <v>-40.200000000000045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-40.200000000000045</v>
      </c>
      <c r="E105" s="37">
        <f>E102</f>
        <v>-40.200000000000045</v>
      </c>
    </row>
    <row r="106" spans="1:5" x14ac:dyDescent="0.25">
      <c r="A106">
        <f>A107-Calculator!$B$15</f>
        <v>985</v>
      </c>
      <c r="B106">
        <f t="dataTable" ref="B106:B112" dt2D="0" dtr="0" r1="D7" ca="1"/>
        <v>10404.6</v>
      </c>
      <c r="D106">
        <f>D107-Calculator!$B$27</f>
        <v>45</v>
      </c>
      <c r="E106">
        <f t="dataTable" ref="E106:E112" dt2D="0" dtr="0" r1="D7"/>
        <v>177.39999999999998</v>
      </c>
    </row>
    <row r="107" spans="1:5" x14ac:dyDescent="0.25">
      <c r="A107">
        <f>A108-Calculator!$B$15</f>
        <v>990</v>
      </c>
      <c r="B107">
        <v>10459</v>
      </c>
      <c r="D107">
        <f>D108-Calculator!$B$27</f>
        <v>50</v>
      </c>
      <c r="E107">
        <v>231.79999999999995</v>
      </c>
    </row>
    <row r="108" spans="1:5" x14ac:dyDescent="0.25">
      <c r="A108">
        <f>A109-Calculator!$B$15</f>
        <v>995</v>
      </c>
      <c r="B108">
        <v>10513.4</v>
      </c>
      <c r="D108">
        <f>D109-Calculator!$B$27</f>
        <v>55</v>
      </c>
      <c r="E108">
        <v>286.2</v>
      </c>
    </row>
    <row r="109" spans="1:5" x14ac:dyDescent="0.25">
      <c r="A109">
        <f>Calculator!B10</f>
        <v>1000</v>
      </c>
      <c r="B109">
        <v>10567.8</v>
      </c>
      <c r="D109">
        <f>Calculator!B22</f>
        <v>60</v>
      </c>
      <c r="E109">
        <v>340.59999999999997</v>
      </c>
    </row>
    <row r="110" spans="1:5" x14ac:dyDescent="0.25">
      <c r="A110">
        <f>A109+Calculator!$B$15</f>
        <v>1005</v>
      </c>
      <c r="B110">
        <v>10622.2</v>
      </c>
      <c r="D110">
        <f>D109+Calculator!$B$27</f>
        <v>65</v>
      </c>
      <c r="E110">
        <v>394.99999999999994</v>
      </c>
    </row>
    <row r="111" spans="1:5" x14ac:dyDescent="0.25">
      <c r="A111">
        <f>A110+Calculator!$B$15</f>
        <v>1010</v>
      </c>
      <c r="B111">
        <v>10676.6</v>
      </c>
      <c r="D111">
        <f>D110+Calculator!$B$27</f>
        <v>70</v>
      </c>
      <c r="E111">
        <v>449.4</v>
      </c>
    </row>
    <row r="112" spans="1:5" x14ac:dyDescent="0.25">
      <c r="A112">
        <f>A111+Calculator!$B$15</f>
        <v>1015</v>
      </c>
      <c r="B112">
        <v>10731</v>
      </c>
      <c r="D112">
        <f>D111+Calculator!$B$27</f>
        <v>75</v>
      </c>
      <c r="E112">
        <v>503.79999999999995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839E-EFC6-4254-A3B7-ADB33E7C0C4E}">
  <dimension ref="A1:H112"/>
  <sheetViews>
    <sheetView topLeftCell="A94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141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42</v>
      </c>
      <c r="E7" s="29">
        <f>ROUND(C7*D7,2)</f>
        <v>468.3</v>
      </c>
      <c r="F7" s="11">
        <v>0</v>
      </c>
      <c r="G7" s="29">
        <f>ROUND(E7*F7,2)</f>
        <v>0</v>
      </c>
      <c r="H7" s="29">
        <f>ROUND(E7-G7,2)</f>
        <v>468.3</v>
      </c>
    </row>
    <row r="8" spans="1:8" x14ac:dyDescent="0.25">
      <c r="A8" s="7" t="s">
        <v>11</v>
      </c>
      <c r="C8" s="33"/>
      <c r="E8" s="33">
        <f>SUM(E7:E7)</f>
        <v>468.3</v>
      </c>
      <c r="G8" s="12">
        <f>SUM(G7:G7)</f>
        <v>0</v>
      </c>
      <c r="H8" s="12">
        <f>ROUND(E8-G8,2)</f>
        <v>468.3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3">
        <f>ROUND(C12*D12,2)</f>
        <v>28</v>
      </c>
      <c r="F12" s="16">
        <v>0</v>
      </c>
      <c r="G12" s="33">
        <f>ROUND(E12*F12,2)</f>
        <v>0</v>
      </c>
      <c r="H12" s="33">
        <f>ROUND(E12-G12,2)</f>
        <v>28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4" t="s">
        <v>143</v>
      </c>
      <c r="B15" s="14" t="s">
        <v>19</v>
      </c>
      <c r="C15" s="15">
        <v>6.77</v>
      </c>
      <c r="D15" s="14">
        <v>0.6</v>
      </c>
      <c r="E15" s="33">
        <f>ROUND(C15*D15,2)</f>
        <v>4.0599999999999996</v>
      </c>
      <c r="F15" s="16">
        <v>0</v>
      </c>
      <c r="G15" s="33">
        <f>ROUND(E15*F15,2)</f>
        <v>0</v>
      </c>
      <c r="H15" s="33">
        <f>ROUND(E15-G15,2)</f>
        <v>4.0599999999999996</v>
      </c>
    </row>
    <row r="16" spans="1:8" x14ac:dyDescent="0.25">
      <c r="A16" s="13" t="s">
        <v>20</v>
      </c>
      <c r="C16" s="33"/>
      <c r="E16" s="33"/>
    </row>
    <row r="17" spans="1:8" x14ac:dyDescent="0.25">
      <c r="A17" s="14" t="s">
        <v>130</v>
      </c>
      <c r="B17" s="14" t="s">
        <v>21</v>
      </c>
      <c r="C17" s="15">
        <v>17.309999999999999</v>
      </c>
      <c r="D17" s="14">
        <v>0.87</v>
      </c>
      <c r="E17" s="33">
        <f>ROUND(C17*D17,2)</f>
        <v>15.06</v>
      </c>
      <c r="F17" s="16">
        <v>0</v>
      </c>
      <c r="G17" s="33">
        <f>ROUND(E17*F17,2)</f>
        <v>0</v>
      </c>
      <c r="H17" s="33">
        <f>ROUND(E17-G17,2)</f>
        <v>15.06</v>
      </c>
    </row>
    <row r="18" spans="1:8" x14ac:dyDescent="0.25">
      <c r="A18" s="14" t="s">
        <v>22</v>
      </c>
      <c r="B18" s="14" t="s">
        <v>21</v>
      </c>
      <c r="C18" s="15">
        <v>22.11</v>
      </c>
      <c r="D18" s="14">
        <v>1.33</v>
      </c>
      <c r="E18" s="33">
        <f>ROUND(C18*D18,2)</f>
        <v>29.41</v>
      </c>
      <c r="F18" s="16">
        <v>0</v>
      </c>
      <c r="G18" s="33">
        <f>ROUND(E18*F18,2)</f>
        <v>0</v>
      </c>
      <c r="H18" s="33">
        <f>ROUND(E18-G18,2)</f>
        <v>29.41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401</v>
      </c>
      <c r="B20" s="14" t="s">
        <v>18</v>
      </c>
      <c r="C20" s="15">
        <v>4.75</v>
      </c>
      <c r="D20" s="14">
        <v>1.6</v>
      </c>
      <c r="E20" s="33">
        <f>ROUND(C20*D20,2)</f>
        <v>7.6</v>
      </c>
      <c r="F20" s="16">
        <v>0</v>
      </c>
      <c r="G20" s="33">
        <f>ROUND(E20*F20,2)</f>
        <v>0</v>
      </c>
      <c r="H20" s="33">
        <f>ROUND(E20-G20,2)</f>
        <v>7.6</v>
      </c>
    </row>
    <row r="21" spans="1:8" x14ac:dyDescent="0.25">
      <c r="A21" s="13" t="s">
        <v>24</v>
      </c>
      <c r="C21" s="33"/>
      <c r="E21" s="33"/>
    </row>
    <row r="22" spans="1:8" x14ac:dyDescent="0.25">
      <c r="A22" s="14" t="s">
        <v>25</v>
      </c>
      <c r="B22" s="14" t="s">
        <v>18</v>
      </c>
      <c r="C22" s="15">
        <v>0.13</v>
      </c>
      <c r="D22" s="14">
        <v>96</v>
      </c>
      <c r="E22" s="33">
        <f t="shared" ref="E22:E29" si="0">ROUND(C22*D22,2)</f>
        <v>12.48</v>
      </c>
      <c r="F22" s="16">
        <v>0</v>
      </c>
      <c r="G22" s="33">
        <f t="shared" ref="G22:G29" si="1">ROUND(E22*F22,2)</f>
        <v>0</v>
      </c>
      <c r="H22" s="33">
        <f t="shared" ref="H22:H29" si="2">ROUND(E22-G22,2)</f>
        <v>12.48</v>
      </c>
    </row>
    <row r="23" spans="1:8" x14ac:dyDescent="0.25">
      <c r="A23" s="14" t="s">
        <v>144</v>
      </c>
      <c r="B23" s="14" t="s">
        <v>26</v>
      </c>
      <c r="C23" s="15">
        <v>2.25</v>
      </c>
      <c r="D23" s="14">
        <v>2</v>
      </c>
      <c r="E23" s="33">
        <f t="shared" si="0"/>
        <v>4.5</v>
      </c>
      <c r="F23" s="16">
        <v>0</v>
      </c>
      <c r="G23" s="33">
        <f t="shared" si="1"/>
        <v>0</v>
      </c>
      <c r="H23" s="33">
        <f t="shared" si="2"/>
        <v>4.5</v>
      </c>
    </row>
    <row r="24" spans="1:8" x14ac:dyDescent="0.25">
      <c r="A24" s="14" t="s">
        <v>104</v>
      </c>
      <c r="B24" s="14" t="s">
        <v>26</v>
      </c>
      <c r="C24" s="15">
        <v>12.74</v>
      </c>
      <c r="D24" s="14">
        <v>1</v>
      </c>
      <c r="E24" s="33">
        <f t="shared" si="0"/>
        <v>12.74</v>
      </c>
      <c r="F24" s="16">
        <v>0</v>
      </c>
      <c r="G24" s="33">
        <f t="shared" si="1"/>
        <v>0</v>
      </c>
      <c r="H24" s="33">
        <f t="shared" si="2"/>
        <v>12.74</v>
      </c>
    </row>
    <row r="25" spans="1:8" x14ac:dyDescent="0.25">
      <c r="A25" s="14" t="s">
        <v>145</v>
      </c>
      <c r="B25" s="14" t="s">
        <v>18</v>
      </c>
      <c r="C25" s="15">
        <v>4.51</v>
      </c>
      <c r="D25" s="14">
        <v>2</v>
      </c>
      <c r="E25" s="33">
        <f t="shared" si="0"/>
        <v>9.02</v>
      </c>
      <c r="F25" s="16">
        <v>0</v>
      </c>
      <c r="G25" s="33">
        <f t="shared" si="1"/>
        <v>0</v>
      </c>
      <c r="H25" s="33">
        <f t="shared" si="2"/>
        <v>9.02</v>
      </c>
    </row>
    <row r="26" spans="1:8" x14ac:dyDescent="0.25">
      <c r="A26" s="14" t="s">
        <v>146</v>
      </c>
      <c r="B26" s="14" t="s">
        <v>26</v>
      </c>
      <c r="C26" s="15">
        <v>11.07</v>
      </c>
      <c r="D26" s="14">
        <v>2</v>
      </c>
      <c r="E26" s="33">
        <f t="shared" si="0"/>
        <v>22.14</v>
      </c>
      <c r="F26" s="16">
        <v>0</v>
      </c>
      <c r="G26" s="33">
        <f t="shared" si="1"/>
        <v>0</v>
      </c>
      <c r="H26" s="33">
        <f t="shared" si="2"/>
        <v>22.14</v>
      </c>
    </row>
    <row r="27" spans="1:8" x14ac:dyDescent="0.25">
      <c r="A27" s="14" t="s">
        <v>105</v>
      </c>
      <c r="B27" s="14" t="s">
        <v>18</v>
      </c>
      <c r="C27" s="15">
        <v>0.19</v>
      </c>
      <c r="D27" s="14">
        <v>48</v>
      </c>
      <c r="E27" s="33">
        <f t="shared" si="0"/>
        <v>9.1199999999999992</v>
      </c>
      <c r="F27" s="16">
        <v>0</v>
      </c>
      <c r="G27" s="33">
        <f t="shared" si="1"/>
        <v>0</v>
      </c>
      <c r="H27" s="33">
        <f t="shared" si="2"/>
        <v>9.1199999999999992</v>
      </c>
    </row>
    <row r="28" spans="1:8" x14ac:dyDescent="0.25">
      <c r="A28" s="14" t="s">
        <v>147</v>
      </c>
      <c r="B28" s="14" t="s">
        <v>26</v>
      </c>
      <c r="C28" s="15">
        <v>6.64</v>
      </c>
      <c r="D28" s="14">
        <v>2</v>
      </c>
      <c r="E28" s="33">
        <f t="shared" si="0"/>
        <v>13.28</v>
      </c>
      <c r="F28" s="16">
        <v>0</v>
      </c>
      <c r="G28" s="33">
        <f t="shared" si="1"/>
        <v>0</v>
      </c>
      <c r="H28" s="33">
        <f t="shared" si="2"/>
        <v>13.28</v>
      </c>
    </row>
    <row r="29" spans="1:8" x14ac:dyDescent="0.25">
      <c r="A29" s="14" t="s">
        <v>148</v>
      </c>
      <c r="B29" s="14" t="s">
        <v>18</v>
      </c>
      <c r="C29" s="15">
        <v>8.7200000000000006</v>
      </c>
      <c r="D29" s="14">
        <v>1.5</v>
      </c>
      <c r="E29" s="33">
        <f t="shared" si="0"/>
        <v>13.08</v>
      </c>
      <c r="F29" s="16">
        <v>0</v>
      </c>
      <c r="G29" s="33">
        <f t="shared" si="1"/>
        <v>0</v>
      </c>
      <c r="H29" s="33">
        <f t="shared" si="2"/>
        <v>13.08</v>
      </c>
    </row>
    <row r="30" spans="1:8" x14ac:dyDescent="0.25">
      <c r="A30" s="13" t="s">
        <v>27</v>
      </c>
      <c r="C30" s="33"/>
      <c r="E30" s="33"/>
    </row>
    <row r="31" spans="1:8" x14ac:dyDescent="0.25">
      <c r="A31" s="14" t="s">
        <v>149</v>
      </c>
      <c r="B31" s="14" t="s">
        <v>29</v>
      </c>
      <c r="C31" s="15">
        <v>6.42</v>
      </c>
      <c r="D31" s="14">
        <v>0.75</v>
      </c>
      <c r="E31" s="33">
        <f>ROUND(C31*D31,2)</f>
        <v>4.82</v>
      </c>
      <c r="F31" s="16">
        <v>0</v>
      </c>
      <c r="G31" s="33">
        <f>ROUND(E31*F31,2)</f>
        <v>0</v>
      </c>
      <c r="H31" s="33">
        <f>ROUND(E31-G31,2)</f>
        <v>4.82</v>
      </c>
    </row>
    <row r="32" spans="1:8" x14ac:dyDescent="0.25">
      <c r="A32" s="14" t="s">
        <v>150</v>
      </c>
      <c r="B32" s="14" t="s">
        <v>48</v>
      </c>
      <c r="C32" s="15">
        <v>8</v>
      </c>
      <c r="D32" s="14">
        <v>1</v>
      </c>
      <c r="E32" s="33">
        <f>ROUND(C32*D32,2)</f>
        <v>8</v>
      </c>
      <c r="F32" s="16">
        <v>0</v>
      </c>
      <c r="G32" s="33">
        <f>ROUND(E32*F32,2)</f>
        <v>0</v>
      </c>
      <c r="H32" s="33">
        <f>ROUND(E32-G32,2)</f>
        <v>8</v>
      </c>
    </row>
    <row r="33" spans="1:8" x14ac:dyDescent="0.25">
      <c r="A33" s="13" t="s">
        <v>33</v>
      </c>
      <c r="C33" s="33"/>
      <c r="E33" s="33"/>
    </row>
    <row r="34" spans="1:8" x14ac:dyDescent="0.25">
      <c r="A34" s="14" t="s">
        <v>151</v>
      </c>
      <c r="B34" s="14" t="s">
        <v>29</v>
      </c>
      <c r="C34" s="15">
        <v>1.34</v>
      </c>
      <c r="D34" s="14">
        <v>50</v>
      </c>
      <c r="E34" s="33">
        <f>ROUND(C34*D34,2)</f>
        <v>67</v>
      </c>
      <c r="F34" s="16">
        <v>0</v>
      </c>
      <c r="G34" s="33">
        <f>ROUND(E34*F34,2)</f>
        <v>0</v>
      </c>
      <c r="H34" s="33">
        <f>ROUND(E34-G34,2)</f>
        <v>67</v>
      </c>
    </row>
    <row r="35" spans="1:8" x14ac:dyDescent="0.25">
      <c r="A35" s="13" t="s">
        <v>117</v>
      </c>
      <c r="C35" s="33"/>
      <c r="E35" s="33"/>
    </row>
    <row r="36" spans="1:8" x14ac:dyDescent="0.25">
      <c r="A36" s="14" t="s">
        <v>118</v>
      </c>
      <c r="B36" s="14" t="s">
        <v>26</v>
      </c>
      <c r="C36" s="15">
        <v>3.3</v>
      </c>
      <c r="D36" s="14">
        <v>1</v>
      </c>
      <c r="E36" s="33">
        <f>ROUND(C36*D36,2)</f>
        <v>3.3</v>
      </c>
      <c r="F36" s="16">
        <v>0</v>
      </c>
      <c r="G36" s="33">
        <f>ROUND(E36*F36,2)</f>
        <v>0</v>
      </c>
      <c r="H36" s="33">
        <f>ROUND(E36-G36,2)</f>
        <v>3.3</v>
      </c>
    </row>
    <row r="37" spans="1:8" x14ac:dyDescent="0.25">
      <c r="A37" s="13" t="s">
        <v>61</v>
      </c>
      <c r="C37" s="33"/>
      <c r="E37" s="33"/>
    </row>
    <row r="38" spans="1:8" x14ac:dyDescent="0.25">
      <c r="A38" s="14" t="s">
        <v>62</v>
      </c>
      <c r="B38" s="14" t="s">
        <v>48</v>
      </c>
      <c r="C38" s="15">
        <v>7.5</v>
      </c>
      <c r="D38" s="14">
        <v>1</v>
      </c>
      <c r="E38" s="33">
        <f>ROUND(C38*D38,2)</f>
        <v>7.5</v>
      </c>
      <c r="F38" s="16">
        <v>0</v>
      </c>
      <c r="G38" s="33">
        <f>ROUND(E38*F38,2)</f>
        <v>0</v>
      </c>
      <c r="H38" s="33">
        <f>ROUND(E38-G38,2)</f>
        <v>7.5</v>
      </c>
    </row>
    <row r="39" spans="1:8" x14ac:dyDescent="0.25">
      <c r="A39" s="13" t="s">
        <v>136</v>
      </c>
      <c r="C39" s="33"/>
      <c r="E39" s="33"/>
    </row>
    <row r="40" spans="1:8" x14ac:dyDescent="0.25">
      <c r="A40" s="14" t="s">
        <v>152</v>
      </c>
      <c r="B40" s="14" t="s">
        <v>129</v>
      </c>
      <c r="C40" s="15">
        <v>0.27</v>
      </c>
      <c r="D40" s="14">
        <f>D7</f>
        <v>42</v>
      </c>
      <c r="E40" s="33">
        <f>ROUND(C40*D40,2)</f>
        <v>11.34</v>
      </c>
      <c r="F40" s="16">
        <v>0</v>
      </c>
      <c r="G40" s="33">
        <f>ROUND(E40*F40,2)</f>
        <v>0</v>
      </c>
      <c r="H40" s="33">
        <f>ROUND(E40-G40,2)</f>
        <v>11.34</v>
      </c>
    </row>
    <row r="41" spans="1:8" x14ac:dyDescent="0.25">
      <c r="A41" s="13" t="s">
        <v>34</v>
      </c>
      <c r="C41" s="33"/>
      <c r="E41" s="33"/>
    </row>
    <row r="42" spans="1:8" x14ac:dyDescent="0.25">
      <c r="A42" s="14" t="s">
        <v>35</v>
      </c>
      <c r="B42" s="14" t="s">
        <v>36</v>
      </c>
      <c r="C42" s="15">
        <v>47.45</v>
      </c>
      <c r="D42" s="14">
        <v>0.33300000000000002</v>
      </c>
      <c r="E42" s="33">
        <f>ROUND(C42*D42,2)</f>
        <v>15.8</v>
      </c>
      <c r="F42" s="16">
        <v>0</v>
      </c>
      <c r="G42" s="33">
        <f>ROUND(E42*F42,2)</f>
        <v>0</v>
      </c>
      <c r="H42" s="33">
        <f>ROUND(E42-G42,2)</f>
        <v>15.8</v>
      </c>
    </row>
    <row r="43" spans="1:8" x14ac:dyDescent="0.25">
      <c r="A43" s="13" t="s">
        <v>119</v>
      </c>
      <c r="C43" s="33"/>
      <c r="E43" s="33"/>
    </row>
    <row r="44" spans="1:8" x14ac:dyDescent="0.25">
      <c r="A44" s="14" t="s">
        <v>153</v>
      </c>
      <c r="B44" s="14" t="s">
        <v>48</v>
      </c>
      <c r="C44" s="15">
        <v>6.5</v>
      </c>
      <c r="D44" s="14">
        <v>1</v>
      </c>
      <c r="E44" s="33">
        <f>ROUND(C44*D44,2)</f>
        <v>6.5</v>
      </c>
      <c r="F44" s="16">
        <v>0</v>
      </c>
      <c r="G44" s="33">
        <f>ROUND(E44*F44,2)</f>
        <v>0</v>
      </c>
      <c r="H44" s="33">
        <f>ROUND(E44-G44,2)</f>
        <v>6.5</v>
      </c>
    </row>
    <row r="45" spans="1:8" x14ac:dyDescent="0.25">
      <c r="A45" s="13" t="s">
        <v>154</v>
      </c>
      <c r="C45" s="33"/>
      <c r="E45" s="33"/>
    </row>
    <row r="46" spans="1:8" x14ac:dyDescent="0.25">
      <c r="A46" s="14" t="s">
        <v>155</v>
      </c>
      <c r="B46" s="14" t="s">
        <v>48</v>
      </c>
      <c r="C46" s="15">
        <v>1.55</v>
      </c>
      <c r="D46" s="14">
        <v>1</v>
      </c>
      <c r="E46" s="33">
        <f>ROUND(C46*D46,2)</f>
        <v>1.55</v>
      </c>
      <c r="F46" s="16">
        <v>0</v>
      </c>
      <c r="G46" s="33">
        <f>ROUND(E46*F46,2)</f>
        <v>0</v>
      </c>
      <c r="H46" s="33">
        <f>ROUND(E46-G46,2)</f>
        <v>1.55</v>
      </c>
    </row>
    <row r="47" spans="1:8" x14ac:dyDescent="0.25">
      <c r="A47" s="13" t="s">
        <v>121</v>
      </c>
      <c r="C47" s="33"/>
      <c r="E47" s="33"/>
    </row>
    <row r="48" spans="1:8" x14ac:dyDescent="0.25">
      <c r="A48" s="14" t="s">
        <v>122</v>
      </c>
      <c r="B48" s="14" t="s">
        <v>48</v>
      </c>
      <c r="C48" s="15">
        <v>10</v>
      </c>
      <c r="D48" s="14">
        <v>0.33300000000000002</v>
      </c>
      <c r="E48" s="33">
        <f>ROUND(C48*D48,2)</f>
        <v>3.33</v>
      </c>
      <c r="F48" s="16">
        <v>0</v>
      </c>
      <c r="G48" s="33">
        <f>ROUND(E48*F48,2)</f>
        <v>0</v>
      </c>
      <c r="H48" s="33">
        <f>ROUND(E48-G48,2)</f>
        <v>3.33</v>
      </c>
    </row>
    <row r="49" spans="1:8" x14ac:dyDescent="0.25">
      <c r="A49" s="13" t="s">
        <v>37</v>
      </c>
      <c r="C49" s="33"/>
      <c r="E49" s="33"/>
    </row>
    <row r="50" spans="1:8" x14ac:dyDescent="0.25">
      <c r="A50" s="14" t="s">
        <v>38</v>
      </c>
      <c r="B50" s="14" t="s">
        <v>39</v>
      </c>
      <c r="C50" s="15">
        <v>14.68</v>
      </c>
      <c r="D50" s="14">
        <v>0.29430000000000001</v>
      </c>
      <c r="E50" s="33">
        <f>ROUND(C50*D50,2)</f>
        <v>4.32</v>
      </c>
      <c r="F50" s="16">
        <v>0</v>
      </c>
      <c r="G50" s="33">
        <f>ROUND(E50*F50,2)</f>
        <v>0</v>
      </c>
      <c r="H50" s="33">
        <f>ROUND(E50-G50,2)</f>
        <v>4.32</v>
      </c>
    </row>
    <row r="51" spans="1:8" x14ac:dyDescent="0.25">
      <c r="A51" s="14" t="s">
        <v>139</v>
      </c>
      <c r="B51" s="14" t="s">
        <v>39</v>
      </c>
      <c r="C51" s="15">
        <v>14.68</v>
      </c>
      <c r="D51" s="14">
        <v>8.5099999999999995E-2</v>
      </c>
      <c r="E51" s="33">
        <f>ROUND(C51*D51,2)</f>
        <v>1.25</v>
      </c>
      <c r="F51" s="16">
        <v>0</v>
      </c>
      <c r="G51" s="33">
        <f>ROUND(E51*F51,2)</f>
        <v>0</v>
      </c>
      <c r="H51" s="33">
        <f>ROUND(E51-G51,2)</f>
        <v>1.25</v>
      </c>
    </row>
    <row r="52" spans="1:8" x14ac:dyDescent="0.25">
      <c r="A52" s="13" t="s">
        <v>43</v>
      </c>
      <c r="C52" s="33"/>
      <c r="E52" s="33"/>
    </row>
    <row r="53" spans="1:8" x14ac:dyDescent="0.25">
      <c r="A53" s="14" t="s">
        <v>42</v>
      </c>
      <c r="B53" s="14" t="s">
        <v>39</v>
      </c>
      <c r="C53" s="15">
        <v>9.06</v>
      </c>
      <c r="D53" s="14">
        <v>9.5899999999999999E-2</v>
      </c>
      <c r="E53" s="33">
        <f>ROUND(C53*D53,2)</f>
        <v>0.87</v>
      </c>
      <c r="F53" s="16">
        <v>0</v>
      </c>
      <c r="G53" s="33">
        <f>ROUND(E53*F53,2)</f>
        <v>0</v>
      </c>
      <c r="H53" s="33">
        <f>ROUND(E53-G53,2)</f>
        <v>0.87</v>
      </c>
    </row>
    <row r="54" spans="1:8" x14ac:dyDescent="0.25">
      <c r="A54" s="14" t="s">
        <v>44</v>
      </c>
      <c r="B54" s="14" t="s">
        <v>39</v>
      </c>
      <c r="C54" s="15">
        <v>14.64</v>
      </c>
      <c r="D54" s="14">
        <v>0.34150000000000003</v>
      </c>
      <c r="E54" s="33">
        <f>ROUND(C54*D54,2)</f>
        <v>5</v>
      </c>
      <c r="F54" s="16">
        <v>0</v>
      </c>
      <c r="G54" s="33">
        <f>ROUND(E54*F54,2)</f>
        <v>0</v>
      </c>
      <c r="H54" s="33">
        <f>ROUND(E54-G54,2)</f>
        <v>5</v>
      </c>
    </row>
    <row r="55" spans="1:8" x14ac:dyDescent="0.25">
      <c r="A55" s="13" t="s">
        <v>45</v>
      </c>
      <c r="C55" s="33"/>
      <c r="E55" s="33"/>
    </row>
    <row r="56" spans="1:8" x14ac:dyDescent="0.25">
      <c r="A56" s="14" t="s">
        <v>38</v>
      </c>
      <c r="B56" s="14" t="s">
        <v>19</v>
      </c>
      <c r="C56" s="15">
        <v>1.53</v>
      </c>
      <c r="D56" s="14">
        <v>3.4079999999999999</v>
      </c>
      <c r="E56" s="33">
        <f>ROUND(C56*D56,2)</f>
        <v>5.21</v>
      </c>
      <c r="F56" s="16">
        <v>0</v>
      </c>
      <c r="G56" s="33">
        <f>ROUND(E56*F56,2)</f>
        <v>0</v>
      </c>
      <c r="H56" s="33">
        <f>ROUND(E56-G56,2)</f>
        <v>5.21</v>
      </c>
    </row>
    <row r="57" spans="1:8" x14ac:dyDescent="0.25">
      <c r="A57" s="14" t="s">
        <v>139</v>
      </c>
      <c r="B57" s="14" t="s">
        <v>19</v>
      </c>
      <c r="C57" s="15">
        <v>1.53</v>
      </c>
      <c r="D57" s="14">
        <v>1.4244000000000001</v>
      </c>
      <c r="E57" s="33">
        <f>ROUND(C57*D57,2)</f>
        <v>2.1800000000000002</v>
      </c>
      <c r="F57" s="16">
        <v>0</v>
      </c>
      <c r="G57" s="33">
        <f>ROUND(E57*F57,2)</f>
        <v>0</v>
      </c>
      <c r="H57" s="33">
        <f>ROUND(E57-G57,2)</f>
        <v>2.1800000000000002</v>
      </c>
    </row>
    <row r="58" spans="1:8" x14ac:dyDescent="0.25">
      <c r="A58" s="13" t="s">
        <v>47</v>
      </c>
      <c r="C58" s="33"/>
      <c r="E58" s="33"/>
    </row>
    <row r="59" spans="1:8" x14ac:dyDescent="0.25">
      <c r="A59" s="14" t="s">
        <v>42</v>
      </c>
      <c r="B59" s="14" t="s">
        <v>48</v>
      </c>
      <c r="C59" s="15">
        <v>5.23</v>
      </c>
      <c r="D59" s="14">
        <v>1</v>
      </c>
      <c r="E59" s="33">
        <f>ROUND(C59*D59,2)</f>
        <v>5.23</v>
      </c>
      <c r="F59" s="16">
        <v>0</v>
      </c>
      <c r="G59" s="33">
        <f>ROUND(E59*F59,2)</f>
        <v>0</v>
      </c>
      <c r="H59" s="33">
        <f t="shared" ref="H59:H64" si="3">ROUND(E59-G59,2)</f>
        <v>5.23</v>
      </c>
    </row>
    <row r="60" spans="1:8" x14ac:dyDescent="0.25">
      <c r="A60" s="14" t="s">
        <v>38</v>
      </c>
      <c r="B60" s="14" t="s">
        <v>48</v>
      </c>
      <c r="C60" s="15">
        <v>2.15</v>
      </c>
      <c r="D60" s="14">
        <v>1</v>
      </c>
      <c r="E60" s="33">
        <f>ROUND(C60*D60,2)</f>
        <v>2.15</v>
      </c>
      <c r="F60" s="16">
        <v>0</v>
      </c>
      <c r="G60" s="33">
        <f>ROUND(E60*F60,2)</f>
        <v>0</v>
      </c>
      <c r="H60" s="33">
        <f t="shared" si="3"/>
        <v>2.15</v>
      </c>
    </row>
    <row r="61" spans="1:8" x14ac:dyDescent="0.25">
      <c r="A61" s="14" t="s">
        <v>139</v>
      </c>
      <c r="B61" s="14" t="s">
        <v>48</v>
      </c>
      <c r="C61" s="15">
        <v>3.5</v>
      </c>
      <c r="D61" s="14">
        <v>1</v>
      </c>
      <c r="E61" s="33">
        <f>ROUND(C61*D61,2)</f>
        <v>3.5</v>
      </c>
      <c r="F61" s="16">
        <v>0</v>
      </c>
      <c r="G61" s="33">
        <f>ROUND(E61*F61,2)</f>
        <v>0</v>
      </c>
      <c r="H61" s="33">
        <f t="shared" si="3"/>
        <v>3.5</v>
      </c>
    </row>
    <row r="62" spans="1:8" x14ac:dyDescent="0.25">
      <c r="A62" s="9" t="s">
        <v>49</v>
      </c>
      <c r="B62" s="9" t="s">
        <v>48</v>
      </c>
      <c r="C62" s="10">
        <v>7.65</v>
      </c>
      <c r="D62" s="9">
        <v>1</v>
      </c>
      <c r="E62" s="29">
        <f>ROUND(C62*D62,2)</f>
        <v>7.65</v>
      </c>
      <c r="F62" s="11">
        <v>0</v>
      </c>
      <c r="G62" s="29">
        <f>ROUND(E62*F62,2)</f>
        <v>0</v>
      </c>
      <c r="H62" s="29">
        <f t="shared" si="3"/>
        <v>7.65</v>
      </c>
    </row>
    <row r="63" spans="1:8" x14ac:dyDescent="0.25">
      <c r="A63" s="7" t="s">
        <v>50</v>
      </c>
      <c r="C63" s="33"/>
      <c r="E63" s="33">
        <f>SUM(E12:E62)</f>
        <v>350.03</v>
      </c>
      <c r="G63" s="12">
        <f>SUM(G12:G62)</f>
        <v>0</v>
      </c>
      <c r="H63" s="12">
        <f t="shared" si="3"/>
        <v>350.03</v>
      </c>
    </row>
    <row r="64" spans="1:8" x14ac:dyDescent="0.25">
      <c r="A64" s="7" t="s">
        <v>51</v>
      </c>
      <c r="C64" s="33"/>
      <c r="E64" s="33">
        <f>+E8-E63</f>
        <v>118.27000000000004</v>
      </c>
      <c r="G64" s="12">
        <f>+G8-G63</f>
        <v>0</v>
      </c>
      <c r="H64" s="12">
        <f t="shared" si="3"/>
        <v>118.27</v>
      </c>
    </row>
    <row r="65" spans="1:8" x14ac:dyDescent="0.25">
      <c r="A65" t="s">
        <v>12</v>
      </c>
      <c r="C65" s="33"/>
      <c r="E65" s="33"/>
    </row>
    <row r="66" spans="1:8" x14ac:dyDescent="0.25">
      <c r="A66" s="7" t="s">
        <v>52</v>
      </c>
      <c r="C66" s="33"/>
      <c r="E66" s="33"/>
    </row>
    <row r="67" spans="1:8" x14ac:dyDescent="0.25">
      <c r="A67" s="14" t="s">
        <v>42</v>
      </c>
      <c r="B67" s="14" t="s">
        <v>48</v>
      </c>
      <c r="C67" s="15">
        <v>10.36</v>
      </c>
      <c r="D67" s="14">
        <v>1</v>
      </c>
      <c r="E67" s="33">
        <f>ROUND(C67*D67,2)</f>
        <v>10.36</v>
      </c>
      <c r="F67" s="16">
        <v>0</v>
      </c>
      <c r="G67" s="33">
        <f>ROUND(E67*F67,2)</f>
        <v>0</v>
      </c>
      <c r="H67" s="33">
        <f t="shared" ref="H67:H72" si="4">ROUND(E67-G67,2)</f>
        <v>10.36</v>
      </c>
    </row>
    <row r="68" spans="1:8" x14ac:dyDescent="0.25">
      <c r="A68" s="14" t="s">
        <v>38</v>
      </c>
      <c r="B68" s="14" t="s">
        <v>48</v>
      </c>
      <c r="C68" s="15">
        <v>13.04</v>
      </c>
      <c r="D68" s="14">
        <v>1</v>
      </c>
      <c r="E68" s="33">
        <f>ROUND(C68*D68,2)</f>
        <v>13.04</v>
      </c>
      <c r="F68" s="16">
        <v>0</v>
      </c>
      <c r="G68" s="33">
        <f>ROUND(E68*F68,2)</f>
        <v>0</v>
      </c>
      <c r="H68" s="33">
        <f t="shared" si="4"/>
        <v>13.04</v>
      </c>
    </row>
    <row r="69" spans="1:8" x14ac:dyDescent="0.25">
      <c r="A69" s="9" t="s">
        <v>139</v>
      </c>
      <c r="B69" s="9" t="s">
        <v>48</v>
      </c>
      <c r="C69" s="10">
        <v>13.41</v>
      </c>
      <c r="D69" s="9">
        <v>1</v>
      </c>
      <c r="E69" s="29">
        <f>ROUND(C69*D69,2)</f>
        <v>13.41</v>
      </c>
      <c r="F69" s="11">
        <v>0</v>
      </c>
      <c r="G69" s="29">
        <f>ROUND(E69*F69,2)</f>
        <v>0</v>
      </c>
      <c r="H69" s="29">
        <f t="shared" si="4"/>
        <v>13.41</v>
      </c>
    </row>
    <row r="70" spans="1:8" x14ac:dyDescent="0.25">
      <c r="A70" s="7" t="s">
        <v>53</v>
      </c>
      <c r="C70" s="33"/>
      <c r="E70" s="33">
        <f>SUM(E67:E69)</f>
        <v>36.81</v>
      </c>
      <c r="G70" s="12">
        <f>SUM(G67:G69)</f>
        <v>0</v>
      </c>
      <c r="H70" s="12">
        <f t="shared" si="4"/>
        <v>36.81</v>
      </c>
    </row>
    <row r="71" spans="1:8" x14ac:dyDescent="0.25">
      <c r="A71" s="7" t="s">
        <v>54</v>
      </c>
      <c r="C71" s="33"/>
      <c r="E71" s="33">
        <f>+E63+E70</f>
        <v>386.84</v>
      </c>
      <c r="G71" s="12">
        <f>+G63+G70</f>
        <v>0</v>
      </c>
      <c r="H71" s="12">
        <f t="shared" si="4"/>
        <v>386.84</v>
      </c>
    </row>
    <row r="72" spans="1:8" x14ac:dyDescent="0.25">
      <c r="A72" s="7" t="s">
        <v>55</v>
      </c>
      <c r="C72" s="33"/>
      <c r="E72" s="33">
        <f>+E8-E71</f>
        <v>81.460000000000036</v>
      </c>
      <c r="G72" s="12">
        <f>+G8-G71</f>
        <v>0</v>
      </c>
      <c r="H72" s="12">
        <f t="shared" si="4"/>
        <v>81.459999999999994</v>
      </c>
    </row>
    <row r="73" spans="1:8" x14ac:dyDescent="0.25">
      <c r="A73" t="s">
        <v>123</v>
      </c>
      <c r="C73" s="33"/>
      <c r="E73" s="33"/>
    </row>
    <row r="74" spans="1:8" x14ac:dyDescent="0.25">
      <c r="A74" t="s">
        <v>372</v>
      </c>
      <c r="C74" s="33"/>
      <c r="E74" s="33"/>
    </row>
    <row r="75" spans="1:8" x14ac:dyDescent="0.25">
      <c r="C75" s="33"/>
      <c r="E75" s="33"/>
    </row>
    <row r="76" spans="1:8" x14ac:dyDescent="0.25">
      <c r="A76" s="7" t="s">
        <v>124</v>
      </c>
      <c r="C76" s="33"/>
      <c r="E76" s="33"/>
    </row>
    <row r="77" spans="1:8" x14ac:dyDescent="0.25">
      <c r="A77" s="7" t="s">
        <v>125</v>
      </c>
      <c r="C77" s="33"/>
      <c r="E77" s="33"/>
    </row>
    <row r="78" spans="1:8" x14ac:dyDescent="0.25">
      <c r="C78" s="33"/>
      <c r="E78" s="33"/>
    </row>
    <row r="99" spans="1:5" x14ac:dyDescent="0.25">
      <c r="A99" s="7" t="s">
        <v>50</v>
      </c>
      <c r="E99" s="37">
        <f>VLOOKUP(A99,$A$1:$H$98,5,FALSE)</f>
        <v>350.03</v>
      </c>
    </row>
    <row r="100" spans="1:5" x14ac:dyDescent="0.25">
      <c r="A100" s="7" t="s">
        <v>333</v>
      </c>
      <c r="E100" s="37">
        <f>VLOOKUP(A100,$A$1:$H$98,5,FALSE)</f>
        <v>36.81</v>
      </c>
    </row>
    <row r="101" spans="1:5" x14ac:dyDescent="0.25">
      <c r="A101" s="7" t="s">
        <v>334</v>
      </c>
      <c r="E101" s="37">
        <f t="shared" ref="E101:E102" si="5">VLOOKUP(A101,$A$1:$H$98,5,FALSE)</f>
        <v>386.84</v>
      </c>
    </row>
    <row r="102" spans="1:5" x14ac:dyDescent="0.25">
      <c r="A102" s="7" t="s">
        <v>55</v>
      </c>
      <c r="E102" s="37">
        <f t="shared" si="5"/>
        <v>81.460000000000036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81.460000000000036</v>
      </c>
      <c r="E105" s="37">
        <f>E102</f>
        <v>81.460000000000036</v>
      </c>
    </row>
    <row r="106" spans="1:5" x14ac:dyDescent="0.25">
      <c r="A106">
        <f>A107-Calculator!$B$15</f>
        <v>985</v>
      </c>
      <c r="B106">
        <f t="dataTable" ref="B106:B112" dt2D="0" dtr="0" r1="D7"/>
        <v>10341.299999999999</v>
      </c>
      <c r="D106">
        <f>D107-Calculator!$B$27</f>
        <v>45</v>
      </c>
      <c r="E106">
        <f t="dataTable" ref="E106:E112" dt2D="0" dtr="0" r1="D7" ca="1"/>
        <v>114.10000000000002</v>
      </c>
    </row>
    <row r="107" spans="1:5" x14ac:dyDescent="0.25">
      <c r="A107">
        <f>A108-Calculator!$B$15</f>
        <v>990</v>
      </c>
      <c r="B107">
        <v>10395.700000000001</v>
      </c>
      <c r="D107">
        <f>D108-Calculator!$B$27</f>
        <v>50</v>
      </c>
      <c r="E107">
        <v>168.5</v>
      </c>
    </row>
    <row r="108" spans="1:5" x14ac:dyDescent="0.25">
      <c r="A108">
        <f>A109-Calculator!$B$15</f>
        <v>995</v>
      </c>
      <c r="B108">
        <v>10450.1</v>
      </c>
      <c r="D108">
        <f>D109-Calculator!$B$27</f>
        <v>55</v>
      </c>
      <c r="E108">
        <v>222.89999999999998</v>
      </c>
    </row>
    <row r="109" spans="1:5" x14ac:dyDescent="0.25">
      <c r="A109">
        <f>Calculator!B10</f>
        <v>1000</v>
      </c>
      <c r="B109">
        <v>10504.5</v>
      </c>
      <c r="D109">
        <f>Calculator!B22</f>
        <v>60</v>
      </c>
      <c r="E109">
        <v>277.3</v>
      </c>
    </row>
    <row r="110" spans="1:5" x14ac:dyDescent="0.25">
      <c r="A110">
        <f>A109+Calculator!$B$15</f>
        <v>1005</v>
      </c>
      <c r="B110">
        <v>10558.9</v>
      </c>
      <c r="D110">
        <f>D109+Calculator!$B$27</f>
        <v>65</v>
      </c>
      <c r="E110">
        <v>331.7</v>
      </c>
    </row>
    <row r="111" spans="1:5" x14ac:dyDescent="0.25">
      <c r="A111">
        <f>A110+Calculator!$B$15</f>
        <v>1010</v>
      </c>
      <c r="B111">
        <v>10613.3</v>
      </c>
      <c r="D111">
        <f>D110+Calculator!$B$27</f>
        <v>70</v>
      </c>
      <c r="E111">
        <v>386.1</v>
      </c>
    </row>
    <row r="112" spans="1:5" x14ac:dyDescent="0.25">
      <c r="A112">
        <f>A111+Calculator!$B$15</f>
        <v>1015</v>
      </c>
      <c r="B112">
        <v>10667.7</v>
      </c>
      <c r="D112">
        <f>D111+Calculator!$B$27</f>
        <v>75</v>
      </c>
      <c r="E112">
        <v>440.5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93E1C-2704-4FF0-BB4E-6721A8893EBE}">
  <dimension ref="A1:H112"/>
  <sheetViews>
    <sheetView topLeftCell="A91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141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60</v>
      </c>
      <c r="E7" s="29">
        <f>ROUND(C7*D7,2)</f>
        <v>669</v>
      </c>
      <c r="F7" s="11">
        <v>0</v>
      </c>
      <c r="G7" s="29">
        <f>ROUND(E7*F7,2)</f>
        <v>0</v>
      </c>
      <c r="H7" s="29">
        <f>ROUND(E7-G7,2)</f>
        <v>669</v>
      </c>
    </row>
    <row r="8" spans="1:8" x14ac:dyDescent="0.25">
      <c r="A8" s="7" t="s">
        <v>11</v>
      </c>
      <c r="C8" s="33"/>
      <c r="E8" s="33">
        <f>SUM(E7:E7)</f>
        <v>669</v>
      </c>
      <c r="G8" s="12">
        <f>SUM(G7:G7)</f>
        <v>0</v>
      </c>
      <c r="H8" s="12">
        <f>ROUND(E8-G8,2)</f>
        <v>669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5</v>
      </c>
      <c r="E12" s="33">
        <f>ROUND(C12*D12,2)</f>
        <v>35</v>
      </c>
      <c r="F12" s="16">
        <v>0</v>
      </c>
      <c r="G12" s="33">
        <f>ROUND(E12*F12,2)</f>
        <v>0</v>
      </c>
      <c r="H12" s="33">
        <f>ROUND(E12-G12,2)</f>
        <v>35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4" t="s">
        <v>143</v>
      </c>
      <c r="B15" s="14" t="s">
        <v>19</v>
      </c>
      <c r="C15" s="15">
        <v>6.77</v>
      </c>
      <c r="D15" s="14">
        <v>0.6</v>
      </c>
      <c r="E15" s="33">
        <f>ROUND(C15*D15,2)</f>
        <v>4.0599999999999996</v>
      </c>
      <c r="F15" s="16">
        <v>0</v>
      </c>
      <c r="G15" s="33">
        <f>ROUND(E15*F15,2)</f>
        <v>0</v>
      </c>
      <c r="H15" s="33">
        <f>ROUND(E15-G15,2)</f>
        <v>4.0599999999999996</v>
      </c>
    </row>
    <row r="16" spans="1:8" x14ac:dyDescent="0.25">
      <c r="A16" s="13" t="s">
        <v>20</v>
      </c>
      <c r="C16" s="33"/>
      <c r="E16" s="33"/>
    </row>
    <row r="17" spans="1:8" x14ac:dyDescent="0.25">
      <c r="A17" s="14" t="s">
        <v>130</v>
      </c>
      <c r="B17" s="14" t="s">
        <v>21</v>
      </c>
      <c r="C17" s="15">
        <v>17.309999999999999</v>
      </c>
      <c r="D17" s="14">
        <v>0.87</v>
      </c>
      <c r="E17" s="33">
        <f>ROUND(C17*D17,2)</f>
        <v>15.06</v>
      </c>
      <c r="F17" s="16">
        <v>0</v>
      </c>
      <c r="G17" s="33">
        <f>ROUND(E17*F17,2)</f>
        <v>0</v>
      </c>
      <c r="H17" s="33">
        <f>ROUND(E17-G17,2)</f>
        <v>15.06</v>
      </c>
    </row>
    <row r="18" spans="1:8" x14ac:dyDescent="0.25">
      <c r="A18" s="14" t="s">
        <v>22</v>
      </c>
      <c r="B18" s="14" t="s">
        <v>21</v>
      </c>
      <c r="C18" s="15">
        <v>22.11</v>
      </c>
      <c r="D18" s="14">
        <v>1.33</v>
      </c>
      <c r="E18" s="33">
        <f>ROUND(C18*D18,2)</f>
        <v>29.41</v>
      </c>
      <c r="F18" s="16">
        <v>0</v>
      </c>
      <c r="G18" s="33">
        <f>ROUND(E18*F18,2)</f>
        <v>0</v>
      </c>
      <c r="H18" s="33">
        <f>ROUND(E18-G18,2)</f>
        <v>29.41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401</v>
      </c>
      <c r="B20" s="14" t="s">
        <v>18</v>
      </c>
      <c r="C20" s="15">
        <v>4.75</v>
      </c>
      <c r="D20" s="14">
        <v>1.6</v>
      </c>
      <c r="E20" s="33">
        <f>ROUND(C20*D20,2)</f>
        <v>7.6</v>
      </c>
      <c r="F20" s="16">
        <v>0</v>
      </c>
      <c r="G20" s="33">
        <f>ROUND(E20*F20,2)</f>
        <v>0</v>
      </c>
      <c r="H20" s="33">
        <f>ROUND(E20-G20,2)</f>
        <v>7.6</v>
      </c>
    </row>
    <row r="21" spans="1:8" x14ac:dyDescent="0.25">
      <c r="A21" s="14" t="s">
        <v>404</v>
      </c>
      <c r="B21" s="14" t="s">
        <v>18</v>
      </c>
      <c r="C21" s="15">
        <v>1.44</v>
      </c>
      <c r="D21" s="14">
        <v>13.7</v>
      </c>
      <c r="E21" s="33">
        <f>ROUND(C21*D21,2)</f>
        <v>19.73</v>
      </c>
      <c r="F21" s="16">
        <v>0</v>
      </c>
      <c r="G21" s="33">
        <f>ROUND(E21*F21,2)</f>
        <v>0</v>
      </c>
      <c r="H21" s="33">
        <f>ROUND(E21-G21,2)</f>
        <v>19.73</v>
      </c>
    </row>
    <row r="22" spans="1:8" x14ac:dyDescent="0.25">
      <c r="A22" s="13" t="s">
        <v>24</v>
      </c>
      <c r="C22" s="33"/>
      <c r="E22" s="33"/>
    </row>
    <row r="23" spans="1:8" x14ac:dyDescent="0.25">
      <c r="A23" s="14" t="s">
        <v>25</v>
      </c>
      <c r="B23" s="14" t="s">
        <v>18</v>
      </c>
      <c r="C23" s="15">
        <v>0.13</v>
      </c>
      <c r="D23" s="14">
        <v>96</v>
      </c>
      <c r="E23" s="33">
        <f t="shared" ref="E23:E30" si="0">ROUND(C23*D23,2)</f>
        <v>12.48</v>
      </c>
      <c r="F23" s="16">
        <v>0</v>
      </c>
      <c r="G23" s="33">
        <f t="shared" ref="G23:G30" si="1">ROUND(E23*F23,2)</f>
        <v>0</v>
      </c>
      <c r="H23" s="33">
        <f t="shared" ref="H23:H30" si="2">ROUND(E23-G23,2)</f>
        <v>12.48</v>
      </c>
    </row>
    <row r="24" spans="1:8" x14ac:dyDescent="0.25">
      <c r="A24" s="14" t="s">
        <v>144</v>
      </c>
      <c r="B24" s="14" t="s">
        <v>26</v>
      </c>
      <c r="C24" s="15">
        <v>2.25</v>
      </c>
      <c r="D24" s="14">
        <v>2</v>
      </c>
      <c r="E24" s="33">
        <f t="shared" si="0"/>
        <v>4.5</v>
      </c>
      <c r="F24" s="16">
        <v>0</v>
      </c>
      <c r="G24" s="33">
        <f t="shared" si="1"/>
        <v>0</v>
      </c>
      <c r="H24" s="33">
        <f t="shared" si="2"/>
        <v>4.5</v>
      </c>
    </row>
    <row r="25" spans="1:8" x14ac:dyDescent="0.25">
      <c r="A25" s="14" t="s">
        <v>104</v>
      </c>
      <c r="B25" s="14" t="s">
        <v>26</v>
      </c>
      <c r="C25" s="15">
        <v>12.74</v>
      </c>
      <c r="D25" s="14">
        <v>1</v>
      </c>
      <c r="E25" s="33">
        <f t="shared" si="0"/>
        <v>12.74</v>
      </c>
      <c r="F25" s="16">
        <v>0</v>
      </c>
      <c r="G25" s="33">
        <f t="shared" si="1"/>
        <v>0</v>
      </c>
      <c r="H25" s="33">
        <f t="shared" si="2"/>
        <v>12.74</v>
      </c>
    </row>
    <row r="26" spans="1:8" x14ac:dyDescent="0.25">
      <c r="A26" s="14" t="s">
        <v>145</v>
      </c>
      <c r="B26" s="14" t="s">
        <v>18</v>
      </c>
      <c r="C26" s="15">
        <v>4.51</v>
      </c>
      <c r="D26" s="14">
        <v>2</v>
      </c>
      <c r="E26" s="33">
        <f t="shared" si="0"/>
        <v>9.02</v>
      </c>
      <c r="F26" s="16">
        <v>0</v>
      </c>
      <c r="G26" s="33">
        <f t="shared" si="1"/>
        <v>0</v>
      </c>
      <c r="H26" s="33">
        <f t="shared" si="2"/>
        <v>9.02</v>
      </c>
    </row>
    <row r="27" spans="1:8" x14ac:dyDescent="0.25">
      <c r="A27" s="14" t="s">
        <v>146</v>
      </c>
      <c r="B27" s="14" t="s">
        <v>26</v>
      </c>
      <c r="C27" s="15">
        <v>11.07</v>
      </c>
      <c r="D27" s="14">
        <v>2</v>
      </c>
      <c r="E27" s="33">
        <f t="shared" si="0"/>
        <v>22.14</v>
      </c>
      <c r="F27" s="16">
        <v>0</v>
      </c>
      <c r="G27" s="33">
        <f t="shared" si="1"/>
        <v>0</v>
      </c>
      <c r="H27" s="33">
        <f t="shared" si="2"/>
        <v>22.14</v>
      </c>
    </row>
    <row r="28" spans="1:8" x14ac:dyDescent="0.25">
      <c r="A28" s="14" t="s">
        <v>105</v>
      </c>
      <c r="B28" s="14" t="s">
        <v>18</v>
      </c>
      <c r="C28" s="15">
        <v>0.19</v>
      </c>
      <c r="D28" s="14">
        <v>48</v>
      </c>
      <c r="E28" s="33">
        <f t="shared" si="0"/>
        <v>9.1199999999999992</v>
      </c>
      <c r="F28" s="16">
        <v>0</v>
      </c>
      <c r="G28" s="33">
        <f t="shared" si="1"/>
        <v>0</v>
      </c>
      <c r="H28" s="33">
        <f t="shared" si="2"/>
        <v>9.1199999999999992</v>
      </c>
    </row>
    <row r="29" spans="1:8" x14ac:dyDescent="0.25">
      <c r="A29" s="14" t="s">
        <v>147</v>
      </c>
      <c r="B29" s="14" t="s">
        <v>26</v>
      </c>
      <c r="C29" s="15">
        <v>6.64</v>
      </c>
      <c r="D29" s="14">
        <v>2</v>
      </c>
      <c r="E29" s="33">
        <f t="shared" si="0"/>
        <v>13.28</v>
      </c>
      <c r="F29" s="16">
        <v>0</v>
      </c>
      <c r="G29" s="33">
        <f t="shared" si="1"/>
        <v>0</v>
      </c>
      <c r="H29" s="33">
        <f t="shared" si="2"/>
        <v>13.28</v>
      </c>
    </row>
    <row r="30" spans="1:8" x14ac:dyDescent="0.25">
      <c r="A30" s="14" t="s">
        <v>148</v>
      </c>
      <c r="B30" s="14" t="s">
        <v>18</v>
      </c>
      <c r="C30" s="15">
        <v>8.7200000000000006</v>
      </c>
      <c r="D30" s="14">
        <v>1.5</v>
      </c>
      <c r="E30" s="33">
        <f t="shared" si="0"/>
        <v>13.08</v>
      </c>
      <c r="F30" s="16">
        <v>0</v>
      </c>
      <c r="G30" s="33">
        <f t="shared" si="1"/>
        <v>0</v>
      </c>
      <c r="H30" s="33">
        <f t="shared" si="2"/>
        <v>13.08</v>
      </c>
    </row>
    <row r="31" spans="1:8" x14ac:dyDescent="0.25">
      <c r="A31" s="13" t="s">
        <v>27</v>
      </c>
      <c r="C31" s="33"/>
      <c r="E31" s="33"/>
    </row>
    <row r="32" spans="1:8" x14ac:dyDescent="0.25">
      <c r="A32" s="14" t="s">
        <v>149</v>
      </c>
      <c r="B32" s="14" t="s">
        <v>29</v>
      </c>
      <c r="C32" s="15">
        <v>6.42</v>
      </c>
      <c r="D32" s="14">
        <v>0.75</v>
      </c>
      <c r="E32" s="33">
        <f>ROUND(C32*D32,2)</f>
        <v>4.82</v>
      </c>
      <c r="F32" s="16">
        <v>0</v>
      </c>
      <c r="G32" s="33">
        <f>ROUND(E32*F32,2)</f>
        <v>0</v>
      </c>
      <c r="H32" s="33">
        <f>ROUND(E32-G32,2)</f>
        <v>4.82</v>
      </c>
    </row>
    <row r="33" spans="1:8" x14ac:dyDescent="0.25">
      <c r="A33" s="14" t="s">
        <v>150</v>
      </c>
      <c r="B33" s="14" t="s">
        <v>48</v>
      </c>
      <c r="C33" s="15">
        <v>8</v>
      </c>
      <c r="D33" s="14">
        <v>1</v>
      </c>
      <c r="E33" s="33">
        <f>ROUND(C33*D33,2)</f>
        <v>8</v>
      </c>
      <c r="F33" s="16">
        <v>0</v>
      </c>
      <c r="G33" s="33">
        <f>ROUND(E33*F33,2)</f>
        <v>0</v>
      </c>
      <c r="H33" s="33">
        <f>ROUND(E33-G33,2)</f>
        <v>8</v>
      </c>
    </row>
    <row r="34" spans="1:8" x14ac:dyDescent="0.25">
      <c r="A34" s="13" t="s">
        <v>30</v>
      </c>
      <c r="C34" s="33"/>
      <c r="E34" s="33"/>
    </row>
    <row r="35" spans="1:8" x14ac:dyDescent="0.25">
      <c r="A35" s="14" t="s">
        <v>31</v>
      </c>
      <c r="B35" s="14" t="s">
        <v>32</v>
      </c>
      <c r="C35" s="15">
        <v>0.24</v>
      </c>
      <c r="D35" s="14">
        <v>33</v>
      </c>
      <c r="E35" s="33">
        <f>ROUND(C35*D35,2)</f>
        <v>7.92</v>
      </c>
      <c r="F35" s="16">
        <v>0</v>
      </c>
      <c r="G35" s="33">
        <f>ROUND(E35*F35,2)</f>
        <v>0</v>
      </c>
      <c r="H35" s="33">
        <f>ROUND(E35-G35,2)</f>
        <v>7.92</v>
      </c>
    </row>
    <row r="36" spans="1:8" x14ac:dyDescent="0.25">
      <c r="A36" s="13" t="s">
        <v>33</v>
      </c>
      <c r="C36" s="33"/>
      <c r="E36" s="33"/>
    </row>
    <row r="37" spans="1:8" x14ac:dyDescent="0.25">
      <c r="A37" s="14" t="s">
        <v>151</v>
      </c>
      <c r="B37" s="14" t="s">
        <v>29</v>
      </c>
      <c r="C37" s="15">
        <v>1.34</v>
      </c>
      <c r="D37" s="14">
        <v>50</v>
      </c>
      <c r="E37" s="33">
        <f>ROUND(C37*D37,2)</f>
        <v>67</v>
      </c>
      <c r="F37" s="16">
        <v>0</v>
      </c>
      <c r="G37" s="33">
        <f>ROUND(E37*F37,2)</f>
        <v>0</v>
      </c>
      <c r="H37" s="33">
        <f>ROUND(E37-G37,2)</f>
        <v>67</v>
      </c>
    </row>
    <row r="38" spans="1:8" x14ac:dyDescent="0.25">
      <c r="A38" s="13" t="s">
        <v>117</v>
      </c>
      <c r="C38" s="33"/>
      <c r="E38" s="33"/>
    </row>
    <row r="39" spans="1:8" x14ac:dyDescent="0.25">
      <c r="A39" s="14" t="s">
        <v>118</v>
      </c>
      <c r="B39" s="14" t="s">
        <v>26</v>
      </c>
      <c r="C39" s="15">
        <v>3.3</v>
      </c>
      <c r="D39" s="14">
        <v>1.1000000000000001</v>
      </c>
      <c r="E39" s="33">
        <f>ROUND(C39*D39,2)</f>
        <v>3.63</v>
      </c>
      <c r="F39" s="16">
        <v>0</v>
      </c>
      <c r="G39" s="33">
        <f>ROUND(E39*F39,2)</f>
        <v>0</v>
      </c>
      <c r="H39" s="33">
        <f>ROUND(E39-G39,2)</f>
        <v>3.63</v>
      </c>
    </row>
    <row r="40" spans="1:8" x14ac:dyDescent="0.25">
      <c r="A40" s="13" t="s">
        <v>61</v>
      </c>
      <c r="C40" s="33"/>
      <c r="E40" s="33"/>
    </row>
    <row r="41" spans="1:8" x14ac:dyDescent="0.25">
      <c r="A41" s="14" t="s">
        <v>62</v>
      </c>
      <c r="B41" s="14" t="s">
        <v>48</v>
      </c>
      <c r="C41" s="15">
        <v>7.5</v>
      </c>
      <c r="D41" s="14">
        <v>1</v>
      </c>
      <c r="E41" s="33">
        <f>ROUND(C41*D41,2)</f>
        <v>7.5</v>
      </c>
      <c r="F41" s="16">
        <v>0</v>
      </c>
      <c r="G41" s="33">
        <f>ROUND(E41*F41,2)</f>
        <v>0</v>
      </c>
      <c r="H41" s="33">
        <f>ROUND(E41-G41,2)</f>
        <v>7.5</v>
      </c>
    </row>
    <row r="42" spans="1:8" x14ac:dyDescent="0.25">
      <c r="A42" s="13" t="s">
        <v>136</v>
      </c>
      <c r="C42" s="33"/>
      <c r="E42" s="33"/>
    </row>
    <row r="43" spans="1:8" x14ac:dyDescent="0.25">
      <c r="A43" s="14" t="s">
        <v>152</v>
      </c>
      <c r="B43" s="14" t="s">
        <v>129</v>
      </c>
      <c r="C43" s="15">
        <v>0.27</v>
      </c>
      <c r="D43" s="14">
        <f>D7</f>
        <v>60</v>
      </c>
      <c r="E43" s="33">
        <f>ROUND(C43*D43,2)</f>
        <v>16.2</v>
      </c>
      <c r="F43" s="16">
        <v>0</v>
      </c>
      <c r="G43" s="33">
        <f>ROUND(E43*F43,2)</f>
        <v>0</v>
      </c>
      <c r="H43" s="33">
        <f>ROUND(E43-G43,2)</f>
        <v>16.2</v>
      </c>
    </row>
    <row r="44" spans="1:8" x14ac:dyDescent="0.25">
      <c r="A44" s="13" t="s">
        <v>34</v>
      </c>
      <c r="C44" s="33"/>
      <c r="E44" s="33"/>
    </row>
    <row r="45" spans="1:8" x14ac:dyDescent="0.25">
      <c r="A45" s="14" t="s">
        <v>35</v>
      </c>
      <c r="B45" s="14" t="s">
        <v>36</v>
      </c>
      <c r="C45" s="15">
        <v>47.45</v>
      </c>
      <c r="D45" s="14">
        <v>0.33300000000000002</v>
      </c>
      <c r="E45" s="33">
        <f>ROUND(C45*D45,2)</f>
        <v>15.8</v>
      </c>
      <c r="F45" s="16">
        <v>0</v>
      </c>
      <c r="G45" s="33">
        <f>ROUND(E45*F45,2)</f>
        <v>0</v>
      </c>
      <c r="H45" s="33">
        <f>ROUND(E45-G45,2)</f>
        <v>15.8</v>
      </c>
    </row>
    <row r="46" spans="1:8" x14ac:dyDescent="0.25">
      <c r="A46" s="13" t="s">
        <v>119</v>
      </c>
      <c r="C46" s="33"/>
      <c r="E46" s="33"/>
    </row>
    <row r="47" spans="1:8" x14ac:dyDescent="0.25">
      <c r="A47" s="14" t="s">
        <v>153</v>
      </c>
      <c r="B47" s="14" t="s">
        <v>48</v>
      </c>
      <c r="C47" s="15">
        <v>6.5</v>
      </c>
      <c r="D47" s="14">
        <v>1</v>
      </c>
      <c r="E47" s="33">
        <f>ROUND(C47*D47,2)</f>
        <v>6.5</v>
      </c>
      <c r="F47" s="16">
        <v>0</v>
      </c>
      <c r="G47" s="33">
        <f>ROUND(E47*F47,2)</f>
        <v>0</v>
      </c>
      <c r="H47" s="33">
        <f>ROUND(E47-G47,2)</f>
        <v>6.5</v>
      </c>
    </row>
    <row r="48" spans="1:8" x14ac:dyDescent="0.25">
      <c r="A48" s="13" t="s">
        <v>154</v>
      </c>
      <c r="C48" s="33"/>
      <c r="E48" s="33"/>
    </row>
    <row r="49" spans="1:8" x14ac:dyDescent="0.25">
      <c r="A49" s="14" t="s">
        <v>155</v>
      </c>
      <c r="B49" s="14" t="s">
        <v>48</v>
      </c>
      <c r="C49" s="15">
        <v>1.55</v>
      </c>
      <c r="D49" s="14">
        <v>1</v>
      </c>
      <c r="E49" s="33">
        <f>ROUND(C49*D49,2)</f>
        <v>1.55</v>
      </c>
      <c r="F49" s="16">
        <v>0</v>
      </c>
      <c r="G49" s="33">
        <f>ROUND(E49*F49,2)</f>
        <v>0</v>
      </c>
      <c r="H49" s="33">
        <f>ROUND(E49-G49,2)</f>
        <v>1.55</v>
      </c>
    </row>
    <row r="50" spans="1:8" x14ac:dyDescent="0.25">
      <c r="A50" s="13" t="s">
        <v>121</v>
      </c>
      <c r="C50" s="33"/>
      <c r="E50" s="33"/>
    </row>
    <row r="51" spans="1:8" x14ac:dyDescent="0.25">
      <c r="A51" s="14" t="s">
        <v>122</v>
      </c>
      <c r="B51" s="14" t="s">
        <v>48</v>
      </c>
      <c r="C51" s="15">
        <v>10</v>
      </c>
      <c r="D51" s="14">
        <v>0.33300000000000002</v>
      </c>
      <c r="E51" s="33">
        <f>ROUND(C51*D51,2)</f>
        <v>3.33</v>
      </c>
      <c r="F51" s="16">
        <v>0</v>
      </c>
      <c r="G51" s="33">
        <f>ROUND(E51*F51,2)</f>
        <v>0</v>
      </c>
      <c r="H51" s="33">
        <f>ROUND(E51-G51,2)</f>
        <v>3.33</v>
      </c>
    </row>
    <row r="52" spans="1:8" x14ac:dyDescent="0.25">
      <c r="A52" s="13" t="s">
        <v>37</v>
      </c>
      <c r="C52" s="33"/>
      <c r="E52" s="33"/>
    </row>
    <row r="53" spans="1:8" x14ac:dyDescent="0.25">
      <c r="A53" s="14" t="s">
        <v>38</v>
      </c>
      <c r="B53" s="14" t="s">
        <v>39</v>
      </c>
      <c r="C53" s="15">
        <v>14.68</v>
      </c>
      <c r="D53" s="14">
        <v>0.45369999999999999</v>
      </c>
      <c r="E53" s="33">
        <f>ROUND(C53*D53,2)</f>
        <v>6.66</v>
      </c>
      <c r="F53" s="16">
        <v>0</v>
      </c>
      <c r="G53" s="33">
        <f>ROUND(E53*F53,2)</f>
        <v>0</v>
      </c>
      <c r="H53" s="33">
        <f>ROUND(E53-G53,2)</f>
        <v>6.66</v>
      </c>
    </row>
    <row r="54" spans="1:8" x14ac:dyDescent="0.25">
      <c r="A54" s="14" t="s">
        <v>139</v>
      </c>
      <c r="B54" s="14" t="s">
        <v>39</v>
      </c>
      <c r="C54" s="15">
        <v>14.68</v>
      </c>
      <c r="D54" s="14">
        <v>8.5099999999999995E-2</v>
      </c>
      <c r="E54" s="33">
        <f>ROUND(C54*D54,2)</f>
        <v>1.25</v>
      </c>
      <c r="F54" s="16">
        <v>0</v>
      </c>
      <c r="G54" s="33">
        <f>ROUND(E54*F54,2)</f>
        <v>0</v>
      </c>
      <c r="H54" s="33">
        <f>ROUND(E54-G54,2)</f>
        <v>1.25</v>
      </c>
    </row>
    <row r="55" spans="1:8" x14ac:dyDescent="0.25">
      <c r="A55" s="13" t="s">
        <v>40</v>
      </c>
      <c r="C55" s="33"/>
      <c r="E55" s="33"/>
    </row>
    <row r="56" spans="1:8" x14ac:dyDescent="0.25">
      <c r="A56" s="14" t="s">
        <v>41</v>
      </c>
      <c r="B56" s="14" t="s">
        <v>39</v>
      </c>
      <c r="C56" s="15">
        <v>9.06</v>
      </c>
      <c r="D56" s="14">
        <v>0.3</v>
      </c>
      <c r="E56" s="33">
        <f>ROUND(C56*D56,2)</f>
        <v>2.72</v>
      </c>
      <c r="F56" s="16">
        <v>0</v>
      </c>
      <c r="G56" s="33">
        <f>ROUND(E56*F56,2)</f>
        <v>0</v>
      </c>
      <c r="H56" s="33">
        <f>ROUND(E56-G56,2)</f>
        <v>2.72</v>
      </c>
    </row>
    <row r="57" spans="1:8" x14ac:dyDescent="0.25">
      <c r="A57" s="14" t="s">
        <v>42</v>
      </c>
      <c r="B57" s="14" t="s">
        <v>39</v>
      </c>
      <c r="C57" s="15">
        <v>9.06</v>
      </c>
      <c r="D57" s="14">
        <v>6.25E-2</v>
      </c>
      <c r="E57" s="33">
        <f>ROUND(C57*D57,2)</f>
        <v>0.56999999999999995</v>
      </c>
      <c r="F57" s="16">
        <v>0</v>
      </c>
      <c r="G57" s="33">
        <f>ROUND(E57*F57,2)</f>
        <v>0</v>
      </c>
      <c r="H57" s="33">
        <f>ROUND(E57-G57,2)</f>
        <v>0.56999999999999995</v>
      </c>
    </row>
    <row r="58" spans="1:8" x14ac:dyDescent="0.25">
      <c r="A58" s="13" t="s">
        <v>43</v>
      </c>
      <c r="C58" s="33"/>
      <c r="E58" s="33"/>
    </row>
    <row r="59" spans="1:8" x14ac:dyDescent="0.25">
      <c r="A59" s="14" t="s">
        <v>42</v>
      </c>
      <c r="B59" s="14" t="s">
        <v>39</v>
      </c>
      <c r="C59" s="15">
        <v>9.06</v>
      </c>
      <c r="D59" s="14">
        <v>9.5899999999999999E-2</v>
      </c>
      <c r="E59" s="33">
        <f>ROUND(C59*D59,2)</f>
        <v>0.87</v>
      </c>
      <c r="F59" s="16">
        <v>0</v>
      </c>
      <c r="G59" s="33">
        <f>ROUND(E59*F59,2)</f>
        <v>0</v>
      </c>
      <c r="H59" s="33">
        <f>ROUND(E59-G59,2)</f>
        <v>0.87</v>
      </c>
    </row>
    <row r="60" spans="1:8" x14ac:dyDescent="0.25">
      <c r="A60" s="14" t="s">
        <v>44</v>
      </c>
      <c r="B60" s="14" t="s">
        <v>39</v>
      </c>
      <c r="C60" s="15">
        <v>14.65</v>
      </c>
      <c r="D60" s="14">
        <v>0.4143</v>
      </c>
      <c r="E60" s="33">
        <f>ROUND(C60*D60,2)</f>
        <v>6.07</v>
      </c>
      <c r="F60" s="16">
        <v>0</v>
      </c>
      <c r="G60" s="33">
        <f>ROUND(E60*F60,2)</f>
        <v>0</v>
      </c>
      <c r="H60" s="33">
        <f>ROUND(E60-G60,2)</f>
        <v>6.07</v>
      </c>
    </row>
    <row r="61" spans="1:8" x14ac:dyDescent="0.25">
      <c r="A61" s="13" t="s">
        <v>45</v>
      </c>
      <c r="C61" s="33"/>
      <c r="E61" s="33"/>
    </row>
    <row r="62" spans="1:8" x14ac:dyDescent="0.25">
      <c r="A62" s="14" t="s">
        <v>38</v>
      </c>
      <c r="B62" s="14" t="s">
        <v>19</v>
      </c>
      <c r="C62" s="15">
        <v>1.53</v>
      </c>
      <c r="D62" s="14">
        <v>4.9869000000000003</v>
      </c>
      <c r="E62" s="33">
        <f>ROUND(C62*D62,2)</f>
        <v>7.63</v>
      </c>
      <c r="F62" s="16">
        <v>0</v>
      </c>
      <c r="G62" s="33">
        <f>ROUND(E62*F62,2)</f>
        <v>0</v>
      </c>
      <c r="H62" s="33">
        <f>ROUND(E62-G62,2)</f>
        <v>7.63</v>
      </c>
    </row>
    <row r="63" spans="1:8" x14ac:dyDescent="0.25">
      <c r="A63" s="14" t="s">
        <v>139</v>
      </c>
      <c r="B63" s="14" t="s">
        <v>19</v>
      </c>
      <c r="C63" s="15">
        <v>1.53</v>
      </c>
      <c r="D63" s="14">
        <v>1.4244000000000001</v>
      </c>
      <c r="E63" s="33">
        <f>ROUND(C63*D63,2)</f>
        <v>2.1800000000000002</v>
      </c>
      <c r="F63" s="16">
        <v>0</v>
      </c>
      <c r="G63" s="33">
        <f>ROUND(E63*F63,2)</f>
        <v>0</v>
      </c>
      <c r="H63" s="33">
        <f>ROUND(E63-G63,2)</f>
        <v>2.1800000000000002</v>
      </c>
    </row>
    <row r="64" spans="1:8" x14ac:dyDescent="0.25">
      <c r="A64" s="14" t="s">
        <v>46</v>
      </c>
      <c r="B64" s="14" t="s">
        <v>19</v>
      </c>
      <c r="C64" s="15">
        <v>1.53</v>
      </c>
      <c r="D64" s="14">
        <v>7.3316999999999997</v>
      </c>
      <c r="E64" s="33">
        <f>ROUND(C64*D64,2)</f>
        <v>11.22</v>
      </c>
      <c r="F64" s="16">
        <v>0</v>
      </c>
      <c r="G64" s="33">
        <f>ROUND(E64*F64,2)</f>
        <v>0</v>
      </c>
      <c r="H64" s="33">
        <f>ROUND(E64-G64,2)</f>
        <v>11.22</v>
      </c>
    </row>
    <row r="65" spans="1:8" x14ac:dyDescent="0.25">
      <c r="A65" s="13" t="s">
        <v>47</v>
      </c>
      <c r="C65" s="33"/>
      <c r="E65" s="33"/>
    </row>
    <row r="66" spans="1:8" x14ac:dyDescent="0.25">
      <c r="A66" s="14" t="s">
        <v>42</v>
      </c>
      <c r="B66" s="14" t="s">
        <v>48</v>
      </c>
      <c r="C66" s="15">
        <v>6.18</v>
      </c>
      <c r="D66" s="14">
        <v>1</v>
      </c>
      <c r="E66" s="33">
        <f>ROUND(C66*D66,2)</f>
        <v>6.18</v>
      </c>
      <c r="F66" s="16">
        <v>0</v>
      </c>
      <c r="G66" s="33">
        <f>ROUND(E66*F66,2)</f>
        <v>0</v>
      </c>
      <c r="H66" s="33">
        <f t="shared" ref="H66:H72" si="3">ROUND(E66-G66,2)</f>
        <v>6.18</v>
      </c>
    </row>
    <row r="67" spans="1:8" x14ac:dyDescent="0.25">
      <c r="A67" s="14" t="s">
        <v>38</v>
      </c>
      <c r="B67" s="14" t="s">
        <v>48</v>
      </c>
      <c r="C67" s="15">
        <v>3.11</v>
      </c>
      <c r="D67" s="14">
        <v>1</v>
      </c>
      <c r="E67" s="33">
        <f>ROUND(C67*D67,2)</f>
        <v>3.11</v>
      </c>
      <c r="F67" s="16">
        <v>0</v>
      </c>
      <c r="G67" s="33">
        <f>ROUND(E67*F67,2)</f>
        <v>0</v>
      </c>
      <c r="H67" s="33">
        <f t="shared" si="3"/>
        <v>3.11</v>
      </c>
    </row>
    <row r="68" spans="1:8" x14ac:dyDescent="0.25">
      <c r="A68" s="14" t="s">
        <v>139</v>
      </c>
      <c r="B68" s="14" t="s">
        <v>48</v>
      </c>
      <c r="C68" s="15">
        <v>3.5</v>
      </c>
      <c r="D68" s="14">
        <v>1</v>
      </c>
      <c r="E68" s="33">
        <f>ROUND(C68*D68,2)</f>
        <v>3.5</v>
      </c>
      <c r="F68" s="16">
        <v>0</v>
      </c>
      <c r="G68" s="33">
        <f>ROUND(E68*F68,2)</f>
        <v>0</v>
      </c>
      <c r="H68" s="33">
        <f t="shared" si="3"/>
        <v>3.5</v>
      </c>
    </row>
    <row r="69" spans="1:8" x14ac:dyDescent="0.25">
      <c r="A69" s="14" t="s">
        <v>46</v>
      </c>
      <c r="B69" s="14" t="s">
        <v>48</v>
      </c>
      <c r="C69" s="15">
        <v>7.16</v>
      </c>
      <c r="D69" s="14">
        <v>1</v>
      </c>
      <c r="E69" s="33">
        <f>ROUND(C69*D69,2)</f>
        <v>7.16</v>
      </c>
      <c r="F69" s="16">
        <v>0</v>
      </c>
      <c r="G69" s="33">
        <f>ROUND(E69*F69,2)</f>
        <v>0</v>
      </c>
      <c r="H69" s="33">
        <f t="shared" si="3"/>
        <v>7.16</v>
      </c>
    </row>
    <row r="70" spans="1:8" x14ac:dyDescent="0.25">
      <c r="A70" s="9" t="s">
        <v>49</v>
      </c>
      <c r="B70" s="9" t="s">
        <v>48</v>
      </c>
      <c r="C70" s="10">
        <v>8.5500000000000007</v>
      </c>
      <c r="D70" s="9">
        <v>1</v>
      </c>
      <c r="E70" s="29">
        <f>ROUND(C70*D70,2)</f>
        <v>8.5500000000000007</v>
      </c>
      <c r="F70" s="11">
        <v>0</v>
      </c>
      <c r="G70" s="29">
        <f>ROUND(E70*F70,2)</f>
        <v>0</v>
      </c>
      <c r="H70" s="29">
        <f t="shared" si="3"/>
        <v>8.5500000000000007</v>
      </c>
    </row>
    <row r="71" spans="1:8" x14ac:dyDescent="0.25">
      <c r="A71" s="7" t="s">
        <v>50</v>
      </c>
      <c r="C71" s="33"/>
      <c r="E71" s="33">
        <f>SUM(E12:E70)</f>
        <v>420.18000000000012</v>
      </c>
      <c r="G71" s="12">
        <f>SUM(G12:G70)</f>
        <v>0</v>
      </c>
      <c r="H71" s="12">
        <f t="shared" si="3"/>
        <v>420.18</v>
      </c>
    </row>
    <row r="72" spans="1:8" x14ac:dyDescent="0.25">
      <c r="A72" s="7" t="s">
        <v>51</v>
      </c>
      <c r="C72" s="33"/>
      <c r="E72" s="33">
        <f>+E8-E71</f>
        <v>248.81999999999988</v>
      </c>
      <c r="G72" s="12">
        <f>+G8-G71</f>
        <v>0</v>
      </c>
      <c r="H72" s="12">
        <f t="shared" si="3"/>
        <v>248.82</v>
      </c>
    </row>
    <row r="73" spans="1:8" x14ac:dyDescent="0.25">
      <c r="A73" t="s">
        <v>12</v>
      </c>
      <c r="C73" s="33"/>
      <c r="E73" s="33"/>
    </row>
    <row r="74" spans="1:8" x14ac:dyDescent="0.25">
      <c r="A74" s="7" t="s">
        <v>52</v>
      </c>
      <c r="C74" s="33"/>
      <c r="E74" s="33"/>
    </row>
    <row r="75" spans="1:8" x14ac:dyDescent="0.25">
      <c r="A75" s="14" t="s">
        <v>42</v>
      </c>
      <c r="B75" s="14" t="s">
        <v>48</v>
      </c>
      <c r="C75" s="15">
        <v>13.55</v>
      </c>
      <c r="D75" s="14">
        <v>1</v>
      </c>
      <c r="E75" s="33">
        <f>ROUND(C75*D75,2)</f>
        <v>13.55</v>
      </c>
      <c r="F75" s="16">
        <v>0</v>
      </c>
      <c r="G75" s="33">
        <f>ROUND(E75*F75,2)</f>
        <v>0</v>
      </c>
      <c r="H75" s="33">
        <f t="shared" ref="H75:H81" si="4">ROUND(E75-G75,2)</f>
        <v>13.55</v>
      </c>
    </row>
    <row r="76" spans="1:8" x14ac:dyDescent="0.25">
      <c r="A76" s="14" t="s">
        <v>38</v>
      </c>
      <c r="B76" s="14" t="s">
        <v>48</v>
      </c>
      <c r="C76" s="15">
        <v>18.920000000000002</v>
      </c>
      <c r="D76" s="14">
        <v>1</v>
      </c>
      <c r="E76" s="33">
        <f>ROUND(C76*D76,2)</f>
        <v>18.920000000000002</v>
      </c>
      <c r="F76" s="16">
        <v>0</v>
      </c>
      <c r="G76" s="33">
        <f>ROUND(E76*F76,2)</f>
        <v>0</v>
      </c>
      <c r="H76" s="33">
        <f t="shared" si="4"/>
        <v>18.920000000000002</v>
      </c>
    </row>
    <row r="77" spans="1:8" x14ac:dyDescent="0.25">
      <c r="A77" s="14" t="s">
        <v>139</v>
      </c>
      <c r="B77" s="14" t="s">
        <v>48</v>
      </c>
      <c r="C77" s="15">
        <v>13.41</v>
      </c>
      <c r="D77" s="14">
        <v>1</v>
      </c>
      <c r="E77" s="33">
        <f>ROUND(C77*D77,2)</f>
        <v>13.41</v>
      </c>
      <c r="F77" s="16">
        <v>0</v>
      </c>
      <c r="G77" s="33">
        <f>ROUND(E77*F77,2)</f>
        <v>0</v>
      </c>
      <c r="H77" s="33">
        <f t="shared" si="4"/>
        <v>13.41</v>
      </c>
    </row>
    <row r="78" spans="1:8" x14ac:dyDescent="0.25">
      <c r="A78" s="9" t="s">
        <v>46</v>
      </c>
      <c r="B78" s="9" t="s">
        <v>48</v>
      </c>
      <c r="C78" s="10">
        <v>51.84</v>
      </c>
      <c r="D78" s="9">
        <v>1</v>
      </c>
      <c r="E78" s="29">
        <f>ROUND(C78*D78,2)</f>
        <v>51.84</v>
      </c>
      <c r="F78" s="11">
        <v>0</v>
      </c>
      <c r="G78" s="29">
        <f>ROUND(E78*F78,2)</f>
        <v>0</v>
      </c>
      <c r="H78" s="29">
        <f t="shared" si="4"/>
        <v>51.84</v>
      </c>
    </row>
    <row r="79" spans="1:8" x14ac:dyDescent="0.25">
      <c r="A79" s="7" t="s">
        <v>53</v>
      </c>
      <c r="C79" s="33"/>
      <c r="E79" s="33">
        <f>SUM(E75:E78)</f>
        <v>97.72</v>
      </c>
      <c r="G79" s="12">
        <f>SUM(G75:G78)</f>
        <v>0</v>
      </c>
      <c r="H79" s="12">
        <f t="shared" si="4"/>
        <v>97.72</v>
      </c>
    </row>
    <row r="80" spans="1:8" x14ac:dyDescent="0.25">
      <c r="A80" s="7" t="s">
        <v>54</v>
      </c>
      <c r="C80" s="33"/>
      <c r="E80" s="33">
        <f>+E71+E79</f>
        <v>517.90000000000009</v>
      </c>
      <c r="G80" s="12">
        <f>+G71+G79</f>
        <v>0</v>
      </c>
      <c r="H80" s="12">
        <f t="shared" si="4"/>
        <v>517.9</v>
      </c>
    </row>
    <row r="81" spans="1:8" x14ac:dyDescent="0.25">
      <c r="A81" s="7" t="s">
        <v>55</v>
      </c>
      <c r="C81" s="33"/>
      <c r="E81" s="33">
        <f>+E8-E80</f>
        <v>151.09999999999991</v>
      </c>
      <c r="G81" s="12">
        <f>+G8-G80</f>
        <v>0</v>
      </c>
      <c r="H81" s="12">
        <f t="shared" si="4"/>
        <v>151.1</v>
      </c>
    </row>
    <row r="82" spans="1:8" x14ac:dyDescent="0.25">
      <c r="A82" t="s">
        <v>123</v>
      </c>
      <c r="C82" s="33"/>
      <c r="E82" s="33"/>
    </row>
    <row r="83" spans="1:8" x14ac:dyDescent="0.25">
      <c r="A83" t="s">
        <v>372</v>
      </c>
      <c r="C83" s="33"/>
      <c r="E83" s="33"/>
    </row>
    <row r="84" spans="1:8" x14ac:dyDescent="0.25">
      <c r="C84" s="33"/>
      <c r="E84" s="33"/>
    </row>
    <row r="85" spans="1:8" x14ac:dyDescent="0.25">
      <c r="A85" s="7" t="s">
        <v>124</v>
      </c>
      <c r="C85" s="33"/>
      <c r="E85" s="33"/>
    </row>
    <row r="86" spans="1:8" x14ac:dyDescent="0.25">
      <c r="A86" s="7" t="s">
        <v>125</v>
      </c>
      <c r="C86" s="33"/>
      <c r="E86" s="33"/>
    </row>
    <row r="87" spans="1:8" x14ac:dyDescent="0.25">
      <c r="C87" s="33"/>
      <c r="E87" s="33"/>
    </row>
    <row r="99" spans="1:5" x14ac:dyDescent="0.25">
      <c r="A99" s="7" t="s">
        <v>50</v>
      </c>
      <c r="E99" s="37">
        <f>VLOOKUP(A99,$A$1:$H$98,5,FALSE)</f>
        <v>420.18000000000012</v>
      </c>
    </row>
    <row r="100" spans="1:5" x14ac:dyDescent="0.25">
      <c r="A100" s="7" t="s">
        <v>333</v>
      </c>
      <c r="E100" s="37">
        <f>VLOOKUP(A100,$A$1:$H$98,5,FALSE)</f>
        <v>97.72</v>
      </c>
    </row>
    <row r="101" spans="1:5" x14ac:dyDescent="0.25">
      <c r="A101" s="7" t="s">
        <v>334</v>
      </c>
      <c r="E101" s="37">
        <f t="shared" ref="E101:E102" si="5">VLOOKUP(A101,$A$1:$H$98,5,FALSE)</f>
        <v>517.90000000000009</v>
      </c>
    </row>
    <row r="102" spans="1:5" x14ac:dyDescent="0.25">
      <c r="A102" s="7" t="s">
        <v>55</v>
      </c>
      <c r="E102" s="37">
        <f t="shared" si="5"/>
        <v>151.09999999999991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151.09999999999991</v>
      </c>
      <c r="E105" s="37">
        <f>E102</f>
        <v>151.09999999999991</v>
      </c>
    </row>
    <row r="106" spans="1:5" x14ac:dyDescent="0.25">
      <c r="A106">
        <f>A107-Calculator!$B$15</f>
        <v>985</v>
      </c>
      <c r="B106">
        <f t="dataTable" ref="B106:B112" dt2D="0" dtr="0" r1="D7"/>
        <v>10215.1</v>
      </c>
      <c r="D106">
        <f>D107-Calculator!$B$27</f>
        <v>45</v>
      </c>
      <c r="E106">
        <f t="dataTable" ref="E106:E112" dt2D="0" dtr="0" r1="D7" ca="1"/>
        <v>-12.100000000000136</v>
      </c>
    </row>
    <row r="107" spans="1:5" x14ac:dyDescent="0.25">
      <c r="A107">
        <f>A108-Calculator!$B$15</f>
        <v>990</v>
      </c>
      <c r="B107">
        <v>10269.5</v>
      </c>
      <c r="D107">
        <f>D108-Calculator!$B$27</f>
        <v>50</v>
      </c>
      <c r="E107">
        <v>42.299999999999841</v>
      </c>
    </row>
    <row r="108" spans="1:5" x14ac:dyDescent="0.25">
      <c r="A108">
        <f>A109-Calculator!$B$15</f>
        <v>995</v>
      </c>
      <c r="B108">
        <v>10323.9</v>
      </c>
      <c r="D108">
        <f>D109-Calculator!$B$27</f>
        <v>55</v>
      </c>
      <c r="E108">
        <v>96.699999999999818</v>
      </c>
    </row>
    <row r="109" spans="1:5" x14ac:dyDescent="0.25">
      <c r="A109">
        <f>Calculator!B10</f>
        <v>1000</v>
      </c>
      <c r="B109">
        <v>10378.299999999999</v>
      </c>
      <c r="D109">
        <f>Calculator!B22</f>
        <v>60</v>
      </c>
      <c r="E109">
        <v>151.09999999999991</v>
      </c>
    </row>
    <row r="110" spans="1:5" x14ac:dyDescent="0.25">
      <c r="A110">
        <f>A109+Calculator!$B$15</f>
        <v>1005</v>
      </c>
      <c r="B110">
        <v>10432.700000000001</v>
      </c>
      <c r="D110">
        <f>D109+Calculator!$B$27</f>
        <v>65</v>
      </c>
      <c r="E110">
        <v>205.49999999999989</v>
      </c>
    </row>
    <row r="111" spans="1:5" x14ac:dyDescent="0.25">
      <c r="A111">
        <f>A110+Calculator!$B$15</f>
        <v>1010</v>
      </c>
      <c r="B111">
        <v>10487.1</v>
      </c>
      <c r="D111">
        <f>D110+Calculator!$B$27</f>
        <v>70</v>
      </c>
      <c r="E111">
        <v>259.89999999999986</v>
      </c>
    </row>
    <row r="112" spans="1:5" x14ac:dyDescent="0.25">
      <c r="A112">
        <f>A111+Calculator!$B$15</f>
        <v>1015</v>
      </c>
      <c r="B112">
        <v>10541.5</v>
      </c>
      <c r="D112">
        <f>D111+Calculator!$B$27</f>
        <v>75</v>
      </c>
      <c r="E112">
        <v>314.29999999999984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2778-45FF-486E-B09F-6CD71F3AF918}">
  <dimension ref="A1:H112"/>
  <sheetViews>
    <sheetView topLeftCell="A97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141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53</v>
      </c>
      <c r="E7" s="29">
        <f>ROUND(C7*D7,2)</f>
        <v>590.95000000000005</v>
      </c>
      <c r="F7" s="11">
        <v>0</v>
      </c>
      <c r="G7" s="29">
        <f>ROUND(E7*F7,2)</f>
        <v>0</v>
      </c>
      <c r="H7" s="29">
        <f>ROUND(E7-G7,2)</f>
        <v>590.95000000000005</v>
      </c>
    </row>
    <row r="8" spans="1:8" x14ac:dyDescent="0.25">
      <c r="A8" s="7" t="s">
        <v>11</v>
      </c>
      <c r="C8" s="33"/>
      <c r="E8" s="33">
        <f>SUM(E7:E7)</f>
        <v>590.95000000000005</v>
      </c>
      <c r="G8" s="12">
        <f>SUM(G7:G7)</f>
        <v>0</v>
      </c>
      <c r="H8" s="12">
        <f>ROUND(E8-G8,2)</f>
        <v>590.95000000000005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3">
        <f>ROUND(C12*D12,2)</f>
        <v>28</v>
      </c>
      <c r="F12" s="16">
        <v>0</v>
      </c>
      <c r="G12" s="33">
        <f>ROUND(E12*F12,2)</f>
        <v>0</v>
      </c>
      <c r="H12" s="33">
        <f>ROUND(E12-G12,2)</f>
        <v>28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4" t="s">
        <v>143</v>
      </c>
      <c r="B15" s="14" t="s">
        <v>19</v>
      </c>
      <c r="C15" s="15">
        <v>6.77</v>
      </c>
      <c r="D15" s="14">
        <v>0.6</v>
      </c>
      <c r="E15" s="33">
        <f>ROUND(C15*D15,2)</f>
        <v>4.0599999999999996</v>
      </c>
      <c r="F15" s="16">
        <v>0</v>
      </c>
      <c r="G15" s="33">
        <f>ROUND(E15*F15,2)</f>
        <v>0</v>
      </c>
      <c r="H15" s="33">
        <f>ROUND(E15-G15,2)</f>
        <v>4.0599999999999996</v>
      </c>
    </row>
    <row r="16" spans="1:8" x14ac:dyDescent="0.25">
      <c r="A16" s="13" t="s">
        <v>20</v>
      </c>
      <c r="C16" s="33"/>
      <c r="E16" s="33"/>
    </row>
    <row r="17" spans="1:8" x14ac:dyDescent="0.25">
      <c r="A17" s="14" t="s">
        <v>130</v>
      </c>
      <c r="B17" s="14" t="s">
        <v>21</v>
      </c>
      <c r="C17" s="15">
        <v>17.309999999999999</v>
      </c>
      <c r="D17" s="14">
        <v>0.87</v>
      </c>
      <c r="E17" s="33">
        <f>ROUND(C17*D17,2)</f>
        <v>15.06</v>
      </c>
      <c r="F17" s="16">
        <v>0</v>
      </c>
      <c r="G17" s="33">
        <f>ROUND(E17*F17,2)</f>
        <v>0</v>
      </c>
      <c r="H17" s="33">
        <f>ROUND(E17-G17,2)</f>
        <v>15.06</v>
      </c>
    </row>
    <row r="18" spans="1:8" x14ac:dyDescent="0.25">
      <c r="A18" s="14" t="s">
        <v>22</v>
      </c>
      <c r="B18" s="14" t="s">
        <v>21</v>
      </c>
      <c r="C18" s="15">
        <v>22.11</v>
      </c>
      <c r="D18" s="14">
        <v>1.33</v>
      </c>
      <c r="E18" s="33">
        <f>ROUND(C18*D18,2)</f>
        <v>29.41</v>
      </c>
      <c r="F18" s="16">
        <v>0</v>
      </c>
      <c r="G18" s="33">
        <f>ROUND(E18*F18,2)</f>
        <v>0</v>
      </c>
      <c r="H18" s="33">
        <f>ROUND(E18-G18,2)</f>
        <v>29.41</v>
      </c>
    </row>
    <row r="19" spans="1:8" x14ac:dyDescent="0.25">
      <c r="A19" s="13" t="s">
        <v>23</v>
      </c>
      <c r="C19" s="33"/>
      <c r="E19" s="33"/>
    </row>
    <row r="20" spans="1:8" x14ac:dyDescent="0.25">
      <c r="A20" s="14" t="s">
        <v>401</v>
      </c>
      <c r="B20" s="14" t="s">
        <v>18</v>
      </c>
      <c r="C20" s="15">
        <v>4.75</v>
      </c>
      <c r="D20" s="14">
        <v>1.6</v>
      </c>
      <c r="E20" s="33">
        <f>ROUND(C20*D20,2)</f>
        <v>7.6</v>
      </c>
      <c r="F20" s="16">
        <v>0</v>
      </c>
      <c r="G20" s="33">
        <f>ROUND(E20*F20,2)</f>
        <v>0</v>
      </c>
      <c r="H20" s="33">
        <f>ROUND(E20-G20,2)</f>
        <v>7.6</v>
      </c>
    </row>
    <row r="21" spans="1:8" x14ac:dyDescent="0.25">
      <c r="A21" s="14" t="s">
        <v>404</v>
      </c>
      <c r="B21" s="14" t="s">
        <v>18</v>
      </c>
      <c r="C21" s="15">
        <v>1.44</v>
      </c>
      <c r="D21" s="14">
        <v>13.7</v>
      </c>
      <c r="E21" s="33">
        <f>ROUND(C21*D21,2)</f>
        <v>19.73</v>
      </c>
      <c r="F21" s="16">
        <v>0</v>
      </c>
      <c r="G21" s="33">
        <f>ROUND(E21*F21,2)</f>
        <v>0</v>
      </c>
      <c r="H21" s="33">
        <f>ROUND(E21-G21,2)</f>
        <v>19.73</v>
      </c>
    </row>
    <row r="22" spans="1:8" x14ac:dyDescent="0.25">
      <c r="A22" s="13" t="s">
        <v>24</v>
      </c>
      <c r="C22" s="33"/>
      <c r="E22" s="33"/>
    </row>
    <row r="23" spans="1:8" x14ac:dyDescent="0.25">
      <c r="A23" s="14" t="s">
        <v>25</v>
      </c>
      <c r="B23" s="14" t="s">
        <v>18</v>
      </c>
      <c r="C23" s="15">
        <v>0.13</v>
      </c>
      <c r="D23" s="14">
        <v>96</v>
      </c>
      <c r="E23" s="33">
        <f t="shared" ref="E23:E28" si="0">ROUND(C23*D23,2)</f>
        <v>12.48</v>
      </c>
      <c r="F23" s="16">
        <v>0</v>
      </c>
      <c r="G23" s="33">
        <f t="shared" ref="G23:G28" si="1">ROUND(E23*F23,2)</f>
        <v>0</v>
      </c>
      <c r="H23" s="33">
        <f t="shared" ref="H23:H28" si="2">ROUND(E23-G23,2)</f>
        <v>12.48</v>
      </c>
    </row>
    <row r="24" spans="1:8" x14ac:dyDescent="0.25">
      <c r="A24" s="14" t="s">
        <v>104</v>
      </c>
      <c r="B24" s="14" t="s">
        <v>26</v>
      </c>
      <c r="C24" s="15">
        <v>12.74</v>
      </c>
      <c r="D24" s="14">
        <v>1</v>
      </c>
      <c r="E24" s="33">
        <f t="shared" si="0"/>
        <v>12.74</v>
      </c>
      <c r="F24" s="16">
        <v>0</v>
      </c>
      <c r="G24" s="33">
        <f t="shared" si="1"/>
        <v>0</v>
      </c>
      <c r="H24" s="33">
        <f t="shared" si="2"/>
        <v>12.74</v>
      </c>
    </row>
    <row r="25" spans="1:8" x14ac:dyDescent="0.25">
      <c r="A25" s="14" t="s">
        <v>145</v>
      </c>
      <c r="B25" s="14" t="s">
        <v>18</v>
      </c>
      <c r="C25" s="15">
        <v>4.51</v>
      </c>
      <c r="D25" s="14">
        <v>2</v>
      </c>
      <c r="E25" s="33">
        <f t="shared" si="0"/>
        <v>9.02</v>
      </c>
      <c r="F25" s="16">
        <v>0</v>
      </c>
      <c r="G25" s="33">
        <f t="shared" si="1"/>
        <v>0</v>
      </c>
      <c r="H25" s="33">
        <f t="shared" si="2"/>
        <v>9.02</v>
      </c>
    </row>
    <row r="26" spans="1:8" x14ac:dyDescent="0.25">
      <c r="A26" s="14" t="s">
        <v>146</v>
      </c>
      <c r="B26" s="14" t="s">
        <v>26</v>
      </c>
      <c r="C26" s="15">
        <v>11.07</v>
      </c>
      <c r="D26" s="14">
        <v>2</v>
      </c>
      <c r="E26" s="33">
        <f t="shared" si="0"/>
        <v>22.14</v>
      </c>
      <c r="F26" s="16">
        <v>0</v>
      </c>
      <c r="G26" s="33">
        <f t="shared" si="1"/>
        <v>0</v>
      </c>
      <c r="H26" s="33">
        <f t="shared" si="2"/>
        <v>22.14</v>
      </c>
    </row>
    <row r="27" spans="1:8" x14ac:dyDescent="0.25">
      <c r="A27" s="14" t="s">
        <v>105</v>
      </c>
      <c r="B27" s="14" t="s">
        <v>18</v>
      </c>
      <c r="C27" s="15">
        <v>0.19</v>
      </c>
      <c r="D27" s="14">
        <v>48</v>
      </c>
      <c r="E27" s="33">
        <f t="shared" si="0"/>
        <v>9.1199999999999992</v>
      </c>
      <c r="F27" s="16">
        <v>0</v>
      </c>
      <c r="G27" s="33">
        <f t="shared" si="1"/>
        <v>0</v>
      </c>
      <c r="H27" s="33">
        <f t="shared" si="2"/>
        <v>9.1199999999999992</v>
      </c>
    </row>
    <row r="28" spans="1:8" x14ac:dyDescent="0.25">
      <c r="A28" s="14" t="s">
        <v>147</v>
      </c>
      <c r="B28" s="14" t="s">
        <v>26</v>
      </c>
      <c r="C28" s="15">
        <v>6.64</v>
      </c>
      <c r="D28" s="14">
        <v>2</v>
      </c>
      <c r="E28" s="33">
        <f t="shared" si="0"/>
        <v>13.28</v>
      </c>
      <c r="F28" s="16">
        <v>0</v>
      </c>
      <c r="G28" s="33">
        <f t="shared" si="1"/>
        <v>0</v>
      </c>
      <c r="H28" s="33">
        <f t="shared" si="2"/>
        <v>13.28</v>
      </c>
    </row>
    <row r="29" spans="1:8" x14ac:dyDescent="0.25">
      <c r="A29" s="13" t="s">
        <v>27</v>
      </c>
      <c r="C29" s="33"/>
      <c r="E29" s="33"/>
    </row>
    <row r="30" spans="1:8" x14ac:dyDescent="0.25">
      <c r="A30" s="14" t="s">
        <v>149</v>
      </c>
      <c r="B30" s="14" t="s">
        <v>29</v>
      </c>
      <c r="C30" s="15">
        <v>6.42</v>
      </c>
      <c r="D30" s="14">
        <v>0.75</v>
      </c>
      <c r="E30" s="33">
        <f>ROUND(C30*D30,2)</f>
        <v>4.82</v>
      </c>
      <c r="F30" s="16">
        <v>0</v>
      </c>
      <c r="G30" s="33">
        <f>ROUND(E30*F30,2)</f>
        <v>0</v>
      </c>
      <c r="H30" s="33">
        <f>ROUND(E30-G30,2)</f>
        <v>4.82</v>
      </c>
    </row>
    <row r="31" spans="1:8" x14ac:dyDescent="0.25">
      <c r="A31" s="14" t="s">
        <v>150</v>
      </c>
      <c r="B31" s="14" t="s">
        <v>48</v>
      </c>
      <c r="C31" s="15">
        <v>8</v>
      </c>
      <c r="D31" s="14">
        <v>1</v>
      </c>
      <c r="E31" s="33">
        <f>ROUND(C31*D31,2)</f>
        <v>8</v>
      </c>
      <c r="F31" s="16">
        <v>0</v>
      </c>
      <c r="G31" s="33">
        <f>ROUND(E31*F31,2)</f>
        <v>0</v>
      </c>
      <c r="H31" s="33">
        <f>ROUND(E31-G31,2)</f>
        <v>8</v>
      </c>
    </row>
    <row r="32" spans="1:8" x14ac:dyDescent="0.25">
      <c r="A32" s="13" t="s">
        <v>33</v>
      </c>
      <c r="C32" s="33"/>
      <c r="E32" s="33"/>
    </row>
    <row r="33" spans="1:8" x14ac:dyDescent="0.25">
      <c r="A33" s="14" t="s">
        <v>151</v>
      </c>
      <c r="B33" s="14" t="s">
        <v>29</v>
      </c>
      <c r="C33" s="15">
        <v>1.34</v>
      </c>
      <c r="D33" s="14">
        <v>50</v>
      </c>
      <c r="E33" s="33">
        <f>ROUND(C33*D33,2)</f>
        <v>67</v>
      </c>
      <c r="F33" s="16">
        <v>0</v>
      </c>
      <c r="G33" s="33">
        <f>ROUND(E33*F33,2)</f>
        <v>0</v>
      </c>
      <c r="H33" s="33">
        <f>ROUND(E33-G33,2)</f>
        <v>67</v>
      </c>
    </row>
    <row r="34" spans="1:8" x14ac:dyDescent="0.25">
      <c r="A34" s="13" t="s">
        <v>117</v>
      </c>
      <c r="C34" s="33"/>
      <c r="E34" s="33"/>
    </row>
    <row r="35" spans="1:8" x14ac:dyDescent="0.25">
      <c r="A35" s="14" t="s">
        <v>118</v>
      </c>
      <c r="B35" s="14" t="s">
        <v>26</v>
      </c>
      <c r="C35" s="15">
        <v>3.3</v>
      </c>
      <c r="D35" s="14">
        <v>1.1000000000000001</v>
      </c>
      <c r="E35" s="33">
        <f>ROUND(C35*D35,2)</f>
        <v>3.63</v>
      </c>
      <c r="F35" s="16">
        <v>0</v>
      </c>
      <c r="G35" s="33">
        <f>ROUND(E35*F35,2)</f>
        <v>0</v>
      </c>
      <c r="H35" s="33">
        <f>ROUND(E35-G35,2)</f>
        <v>3.63</v>
      </c>
    </row>
    <row r="36" spans="1:8" x14ac:dyDescent="0.25">
      <c r="A36" s="13" t="s">
        <v>61</v>
      </c>
      <c r="C36" s="33"/>
      <c r="E36" s="33"/>
    </row>
    <row r="37" spans="1:8" x14ac:dyDescent="0.25">
      <c r="A37" s="14" t="s">
        <v>62</v>
      </c>
      <c r="B37" s="14" t="s">
        <v>48</v>
      </c>
      <c r="C37" s="15">
        <v>7.5</v>
      </c>
      <c r="D37" s="14">
        <v>1</v>
      </c>
      <c r="E37" s="33">
        <f>ROUND(C37*D37,2)</f>
        <v>7.5</v>
      </c>
      <c r="F37" s="16">
        <v>0</v>
      </c>
      <c r="G37" s="33">
        <f>ROUND(E37*F37,2)</f>
        <v>0</v>
      </c>
      <c r="H37" s="33">
        <f>ROUND(E37-G37,2)</f>
        <v>7.5</v>
      </c>
    </row>
    <row r="38" spans="1:8" x14ac:dyDescent="0.25">
      <c r="A38" s="13" t="s">
        <v>136</v>
      </c>
      <c r="C38" s="33"/>
      <c r="E38" s="33"/>
    </row>
    <row r="39" spans="1:8" x14ac:dyDescent="0.25">
      <c r="A39" s="14" t="s">
        <v>152</v>
      </c>
      <c r="B39" s="14" t="s">
        <v>129</v>
      </c>
      <c r="C39" s="15">
        <v>0.27</v>
      </c>
      <c r="D39" s="14">
        <f>D7</f>
        <v>53</v>
      </c>
      <c r="E39" s="33">
        <f>ROUND(C39*D39,2)</f>
        <v>14.31</v>
      </c>
      <c r="F39" s="16">
        <v>0</v>
      </c>
      <c r="G39" s="33">
        <f>ROUND(E39*F39,2)</f>
        <v>0</v>
      </c>
      <c r="H39" s="33">
        <f>ROUND(E39-G39,2)</f>
        <v>14.31</v>
      </c>
    </row>
    <row r="40" spans="1:8" x14ac:dyDescent="0.25">
      <c r="A40" s="13" t="s">
        <v>99</v>
      </c>
      <c r="C40" s="33"/>
      <c r="E40" s="33"/>
    </row>
    <row r="41" spans="1:8" x14ac:dyDescent="0.25">
      <c r="A41" s="14" t="s">
        <v>200</v>
      </c>
      <c r="B41" s="14" t="s">
        <v>48</v>
      </c>
      <c r="C41" s="15">
        <v>4.5</v>
      </c>
      <c r="D41" s="14">
        <v>0.5</v>
      </c>
      <c r="E41" s="33">
        <f>ROUND(C41*D41,2)</f>
        <v>2.25</v>
      </c>
      <c r="F41" s="16">
        <v>0</v>
      </c>
      <c r="G41" s="33">
        <f>ROUND(E41*F41,2)</f>
        <v>0</v>
      </c>
      <c r="H41" s="33">
        <f>ROUND(E41-G41,2)</f>
        <v>2.25</v>
      </c>
    </row>
    <row r="42" spans="1:8" x14ac:dyDescent="0.25">
      <c r="A42" s="13" t="s">
        <v>34</v>
      </c>
      <c r="C42" s="33"/>
      <c r="E42" s="33"/>
    </row>
    <row r="43" spans="1:8" x14ac:dyDescent="0.25">
      <c r="A43" s="14" t="s">
        <v>35</v>
      </c>
      <c r="B43" s="14" t="s">
        <v>36</v>
      </c>
      <c r="C43" s="15">
        <v>47.45</v>
      </c>
      <c r="D43" s="14">
        <v>0.33300000000000002</v>
      </c>
      <c r="E43" s="33">
        <f>ROUND(C43*D43,2)</f>
        <v>15.8</v>
      </c>
      <c r="F43" s="16">
        <v>0</v>
      </c>
      <c r="G43" s="33">
        <f>ROUND(E43*F43,2)</f>
        <v>0</v>
      </c>
      <c r="H43" s="33">
        <f>ROUND(E43-G43,2)</f>
        <v>15.8</v>
      </c>
    </row>
    <row r="44" spans="1:8" x14ac:dyDescent="0.25">
      <c r="A44" s="13" t="s">
        <v>119</v>
      </c>
      <c r="C44" s="33"/>
      <c r="E44" s="33"/>
    </row>
    <row r="45" spans="1:8" x14ac:dyDescent="0.25">
      <c r="A45" s="14" t="s">
        <v>153</v>
      </c>
      <c r="B45" s="14" t="s">
        <v>48</v>
      </c>
      <c r="C45" s="15">
        <v>6.5</v>
      </c>
      <c r="D45" s="14">
        <v>1</v>
      </c>
      <c r="E45" s="33">
        <f>ROUND(C45*D45,2)</f>
        <v>6.5</v>
      </c>
      <c r="F45" s="16">
        <v>0</v>
      </c>
      <c r="G45" s="33">
        <f>ROUND(E45*F45,2)</f>
        <v>0</v>
      </c>
      <c r="H45" s="33">
        <f>ROUND(E45-G45,2)</f>
        <v>6.5</v>
      </c>
    </row>
    <row r="46" spans="1:8" x14ac:dyDescent="0.25">
      <c r="A46" s="13" t="s">
        <v>154</v>
      </c>
      <c r="C46" s="33"/>
      <c r="E46" s="33"/>
    </row>
    <row r="47" spans="1:8" x14ac:dyDescent="0.25">
      <c r="A47" s="14" t="s">
        <v>155</v>
      </c>
      <c r="B47" s="14" t="s">
        <v>48</v>
      </c>
      <c r="C47" s="15">
        <v>1.55</v>
      </c>
      <c r="D47" s="14">
        <v>1</v>
      </c>
      <c r="E47" s="33">
        <f>ROUND(C47*D47,2)</f>
        <v>1.55</v>
      </c>
      <c r="F47" s="16">
        <v>0</v>
      </c>
      <c r="G47" s="33">
        <f>ROUND(E47*F47,2)</f>
        <v>0</v>
      </c>
      <c r="H47" s="33">
        <f>ROUND(E47-G47,2)</f>
        <v>1.55</v>
      </c>
    </row>
    <row r="48" spans="1:8" x14ac:dyDescent="0.25">
      <c r="A48" s="13" t="s">
        <v>121</v>
      </c>
      <c r="C48" s="33"/>
      <c r="E48" s="33"/>
    </row>
    <row r="49" spans="1:8" x14ac:dyDescent="0.25">
      <c r="A49" s="14" t="s">
        <v>122</v>
      </c>
      <c r="B49" s="14" t="s">
        <v>48</v>
      </c>
      <c r="C49" s="15">
        <v>10</v>
      </c>
      <c r="D49" s="14">
        <v>0.33300000000000002</v>
      </c>
      <c r="E49" s="33">
        <f>ROUND(C49*D49,2)</f>
        <v>3.33</v>
      </c>
      <c r="F49" s="16">
        <v>0</v>
      </c>
      <c r="G49" s="33">
        <f>ROUND(E49*F49,2)</f>
        <v>0</v>
      </c>
      <c r="H49" s="33">
        <f>ROUND(E49-G49,2)</f>
        <v>3.33</v>
      </c>
    </row>
    <row r="50" spans="1:8" x14ac:dyDescent="0.25">
      <c r="A50" s="13" t="s">
        <v>37</v>
      </c>
      <c r="C50" s="33"/>
      <c r="E50" s="33"/>
    </row>
    <row r="51" spans="1:8" x14ac:dyDescent="0.25">
      <c r="A51" s="14" t="s">
        <v>38</v>
      </c>
      <c r="B51" s="14" t="s">
        <v>39</v>
      </c>
      <c r="C51" s="15">
        <v>14.68</v>
      </c>
      <c r="D51" s="14">
        <v>0.43780000000000002</v>
      </c>
      <c r="E51" s="33">
        <f>ROUND(C51*D51,2)</f>
        <v>6.43</v>
      </c>
      <c r="F51" s="16">
        <v>0</v>
      </c>
      <c r="G51" s="33">
        <f>ROUND(E51*F51,2)</f>
        <v>0</v>
      </c>
      <c r="H51" s="33">
        <f>ROUND(E51-G51,2)</f>
        <v>6.43</v>
      </c>
    </row>
    <row r="52" spans="1:8" x14ac:dyDescent="0.25">
      <c r="A52" s="14" t="s">
        <v>139</v>
      </c>
      <c r="B52" s="14" t="s">
        <v>39</v>
      </c>
      <c r="C52" s="15">
        <v>14.68</v>
      </c>
      <c r="D52" s="14">
        <v>8.5099999999999995E-2</v>
      </c>
      <c r="E52" s="33">
        <f>ROUND(C52*D52,2)</f>
        <v>1.25</v>
      </c>
      <c r="F52" s="16">
        <v>0</v>
      </c>
      <c r="G52" s="33">
        <f>ROUND(E52*F52,2)</f>
        <v>0</v>
      </c>
      <c r="H52" s="33">
        <f>ROUND(E52-G52,2)</f>
        <v>1.25</v>
      </c>
    </row>
    <row r="53" spans="1:8" x14ac:dyDescent="0.25">
      <c r="A53" s="13" t="s">
        <v>40</v>
      </c>
      <c r="C53" s="33"/>
      <c r="E53" s="33"/>
    </row>
    <row r="54" spans="1:8" x14ac:dyDescent="0.25">
      <c r="A54" s="14" t="s">
        <v>41</v>
      </c>
      <c r="B54" s="14" t="s">
        <v>39</v>
      </c>
      <c r="C54" s="15">
        <v>9.06</v>
      </c>
      <c r="D54" s="14">
        <v>0.3125</v>
      </c>
      <c r="E54" s="33">
        <f>ROUND(C54*D54,2)</f>
        <v>2.83</v>
      </c>
      <c r="F54" s="16">
        <v>0</v>
      </c>
      <c r="G54" s="33">
        <f>ROUND(E54*F54,2)</f>
        <v>0</v>
      </c>
      <c r="H54" s="33">
        <f>ROUND(E54-G54,2)</f>
        <v>2.83</v>
      </c>
    </row>
    <row r="55" spans="1:8" x14ac:dyDescent="0.25">
      <c r="A55" s="13" t="s">
        <v>43</v>
      </c>
      <c r="C55" s="33"/>
      <c r="E55" s="33"/>
    </row>
    <row r="56" spans="1:8" x14ac:dyDescent="0.25">
      <c r="A56" s="14" t="s">
        <v>42</v>
      </c>
      <c r="B56" s="14" t="s">
        <v>39</v>
      </c>
      <c r="C56" s="15">
        <v>9.06</v>
      </c>
      <c r="D56" s="14">
        <v>0.11</v>
      </c>
      <c r="E56" s="33">
        <f>ROUND(C56*D56,2)</f>
        <v>1</v>
      </c>
      <c r="F56" s="16">
        <v>0</v>
      </c>
      <c r="G56" s="33">
        <f>ROUND(E56*F56,2)</f>
        <v>0</v>
      </c>
      <c r="H56" s="33">
        <f>ROUND(E56-G56,2)</f>
        <v>1</v>
      </c>
    </row>
    <row r="57" spans="1:8" x14ac:dyDescent="0.25">
      <c r="A57" s="14" t="s">
        <v>44</v>
      </c>
      <c r="B57" s="14" t="s">
        <v>39</v>
      </c>
      <c r="C57" s="15">
        <v>14.61</v>
      </c>
      <c r="D57" s="14">
        <v>0.28810000000000002</v>
      </c>
      <c r="E57" s="33">
        <f>ROUND(C57*D57,2)</f>
        <v>4.21</v>
      </c>
      <c r="F57" s="16">
        <v>0</v>
      </c>
      <c r="G57" s="33">
        <f>ROUND(E57*F57,2)</f>
        <v>0</v>
      </c>
      <c r="H57" s="33">
        <f>ROUND(E57-G57,2)</f>
        <v>4.21</v>
      </c>
    </row>
    <row r="58" spans="1:8" x14ac:dyDescent="0.25">
      <c r="A58" s="13" t="s">
        <v>45</v>
      </c>
      <c r="C58" s="33"/>
      <c r="E58" s="33"/>
    </row>
    <row r="59" spans="1:8" x14ac:dyDescent="0.25">
      <c r="A59" s="14" t="s">
        <v>38</v>
      </c>
      <c r="B59" s="14" t="s">
        <v>19</v>
      </c>
      <c r="C59" s="15">
        <v>1.53</v>
      </c>
      <c r="D59" s="14">
        <v>4.4958999999999998</v>
      </c>
      <c r="E59" s="33">
        <f>ROUND(C59*D59,2)</f>
        <v>6.88</v>
      </c>
      <c r="F59" s="16">
        <v>0</v>
      </c>
      <c r="G59" s="33">
        <f>ROUND(E59*F59,2)</f>
        <v>0</v>
      </c>
      <c r="H59" s="33">
        <f>ROUND(E59-G59,2)</f>
        <v>6.88</v>
      </c>
    </row>
    <row r="60" spans="1:8" x14ac:dyDescent="0.25">
      <c r="A60" s="14" t="s">
        <v>139</v>
      </c>
      <c r="B60" s="14" t="s">
        <v>19</v>
      </c>
      <c r="C60" s="15">
        <v>1.53</v>
      </c>
      <c r="D60" s="14">
        <v>1.4244000000000001</v>
      </c>
      <c r="E60" s="33">
        <f>ROUND(C60*D60,2)</f>
        <v>2.1800000000000002</v>
      </c>
      <c r="F60" s="16">
        <v>0</v>
      </c>
      <c r="G60" s="33">
        <f>ROUND(E60*F60,2)</f>
        <v>0</v>
      </c>
      <c r="H60" s="33">
        <f>ROUND(E60-G60,2)</f>
        <v>2.1800000000000002</v>
      </c>
    </row>
    <row r="61" spans="1:8" x14ac:dyDescent="0.25">
      <c r="A61" s="14" t="s">
        <v>229</v>
      </c>
      <c r="B61" s="14" t="s">
        <v>19</v>
      </c>
      <c r="C61" s="15">
        <v>1.53</v>
      </c>
      <c r="D61" s="14">
        <v>10.9975</v>
      </c>
      <c r="E61" s="33">
        <f>ROUND(C61*D61,2)</f>
        <v>16.829999999999998</v>
      </c>
      <c r="F61" s="16">
        <v>0</v>
      </c>
      <c r="G61" s="33">
        <f>ROUND(E61*F61,2)</f>
        <v>0</v>
      </c>
      <c r="H61" s="33">
        <f>ROUND(E61-G61,2)</f>
        <v>16.829999999999998</v>
      </c>
    </row>
    <row r="62" spans="1:8" x14ac:dyDescent="0.25">
      <c r="A62" s="13" t="s">
        <v>47</v>
      </c>
      <c r="C62" s="33"/>
      <c r="E62" s="33"/>
    </row>
    <row r="63" spans="1:8" x14ac:dyDescent="0.25">
      <c r="A63" s="14" t="s">
        <v>42</v>
      </c>
      <c r="B63" s="14" t="s">
        <v>48</v>
      </c>
      <c r="C63" s="15">
        <v>5.09</v>
      </c>
      <c r="D63" s="14">
        <v>1</v>
      </c>
      <c r="E63" s="33">
        <f>ROUND(C63*D63,2)</f>
        <v>5.09</v>
      </c>
      <c r="F63" s="16">
        <v>0</v>
      </c>
      <c r="G63" s="33">
        <f>ROUND(E63*F63,2)</f>
        <v>0</v>
      </c>
      <c r="H63" s="33">
        <f t="shared" ref="H63:H69" si="3">ROUND(E63-G63,2)</f>
        <v>5.09</v>
      </c>
    </row>
    <row r="64" spans="1:8" x14ac:dyDescent="0.25">
      <c r="A64" s="14" t="s">
        <v>38</v>
      </c>
      <c r="B64" s="14" t="s">
        <v>48</v>
      </c>
      <c r="C64" s="15">
        <v>2.73</v>
      </c>
      <c r="D64" s="14">
        <v>1</v>
      </c>
      <c r="E64" s="33">
        <f>ROUND(C64*D64,2)</f>
        <v>2.73</v>
      </c>
      <c r="F64" s="16">
        <v>0</v>
      </c>
      <c r="G64" s="33">
        <f>ROUND(E64*F64,2)</f>
        <v>0</v>
      </c>
      <c r="H64" s="33">
        <f t="shared" si="3"/>
        <v>2.73</v>
      </c>
    </row>
    <row r="65" spans="1:8" x14ac:dyDescent="0.25">
      <c r="A65" s="14" t="s">
        <v>139</v>
      </c>
      <c r="B65" s="14" t="s">
        <v>48</v>
      </c>
      <c r="C65" s="15">
        <v>3.5</v>
      </c>
      <c r="D65" s="14">
        <v>1</v>
      </c>
      <c r="E65" s="33">
        <f>ROUND(C65*D65,2)</f>
        <v>3.5</v>
      </c>
      <c r="F65" s="16">
        <v>0</v>
      </c>
      <c r="G65" s="33">
        <f>ROUND(E65*F65,2)</f>
        <v>0</v>
      </c>
      <c r="H65" s="33">
        <f t="shared" si="3"/>
        <v>3.5</v>
      </c>
    </row>
    <row r="66" spans="1:8" x14ac:dyDescent="0.25">
      <c r="A66" s="14" t="s">
        <v>229</v>
      </c>
      <c r="B66" s="14" t="s">
        <v>48</v>
      </c>
      <c r="C66" s="15">
        <v>14.31</v>
      </c>
      <c r="D66" s="14">
        <v>1</v>
      </c>
      <c r="E66" s="33">
        <f>ROUND(C66*D66,2)</f>
        <v>14.31</v>
      </c>
      <c r="F66" s="16">
        <v>0</v>
      </c>
      <c r="G66" s="33">
        <f>ROUND(E66*F66,2)</f>
        <v>0</v>
      </c>
      <c r="H66" s="33">
        <f t="shared" si="3"/>
        <v>14.31</v>
      </c>
    </row>
    <row r="67" spans="1:8" x14ac:dyDescent="0.25">
      <c r="A67" s="9" t="s">
        <v>49</v>
      </c>
      <c r="B67" s="9" t="s">
        <v>48</v>
      </c>
      <c r="C67" s="10">
        <v>8.14</v>
      </c>
      <c r="D67" s="9">
        <v>1</v>
      </c>
      <c r="E67" s="29">
        <f>ROUND(C67*D67,2)</f>
        <v>8.14</v>
      </c>
      <c r="F67" s="11">
        <v>0</v>
      </c>
      <c r="G67" s="29">
        <f>ROUND(E67*F67,2)</f>
        <v>0</v>
      </c>
      <c r="H67" s="29">
        <f t="shared" si="3"/>
        <v>8.14</v>
      </c>
    </row>
    <row r="68" spans="1:8" x14ac:dyDescent="0.25">
      <c r="A68" s="7" t="s">
        <v>50</v>
      </c>
      <c r="C68" s="33"/>
      <c r="E68" s="33">
        <f>SUM(E12:E67)</f>
        <v>395.74999999999994</v>
      </c>
      <c r="G68" s="12">
        <f>SUM(G12:G67)</f>
        <v>0</v>
      </c>
      <c r="H68" s="12">
        <f t="shared" si="3"/>
        <v>395.75</v>
      </c>
    </row>
    <row r="69" spans="1:8" x14ac:dyDescent="0.25">
      <c r="A69" s="7" t="s">
        <v>51</v>
      </c>
      <c r="C69" s="33"/>
      <c r="E69" s="33">
        <f>+E8-E68</f>
        <v>195.2000000000001</v>
      </c>
      <c r="G69" s="12">
        <f>+G8-G68</f>
        <v>0</v>
      </c>
      <c r="H69" s="12">
        <f t="shared" si="3"/>
        <v>195.2</v>
      </c>
    </row>
    <row r="70" spans="1:8" x14ac:dyDescent="0.25">
      <c r="A70" t="s">
        <v>12</v>
      </c>
      <c r="C70" s="33"/>
      <c r="E70" s="33"/>
    </row>
    <row r="71" spans="1:8" x14ac:dyDescent="0.25">
      <c r="A71" s="7" t="s">
        <v>52</v>
      </c>
      <c r="C71" s="33"/>
      <c r="E71" s="33"/>
    </row>
    <row r="72" spans="1:8" x14ac:dyDescent="0.25">
      <c r="A72" s="14" t="s">
        <v>42</v>
      </c>
      <c r="B72" s="14" t="s">
        <v>48</v>
      </c>
      <c r="C72" s="15">
        <v>9.5299999999999994</v>
      </c>
      <c r="D72" s="14">
        <v>1</v>
      </c>
      <c r="E72" s="33">
        <f>ROUND(C72*D72,2)</f>
        <v>9.5299999999999994</v>
      </c>
      <c r="F72" s="16">
        <v>0</v>
      </c>
      <c r="G72" s="33">
        <f>ROUND(E72*F72,2)</f>
        <v>0</v>
      </c>
      <c r="H72" s="33">
        <f t="shared" ref="H72:H78" si="4">ROUND(E72-G72,2)</f>
        <v>9.5299999999999994</v>
      </c>
    </row>
    <row r="73" spans="1:8" x14ac:dyDescent="0.25">
      <c r="A73" s="14" t="s">
        <v>38</v>
      </c>
      <c r="B73" s="14" t="s">
        <v>48</v>
      </c>
      <c r="C73" s="15">
        <v>16.59</v>
      </c>
      <c r="D73" s="14">
        <v>1</v>
      </c>
      <c r="E73" s="33">
        <f>ROUND(C73*D73,2)</f>
        <v>16.59</v>
      </c>
      <c r="F73" s="16">
        <v>0</v>
      </c>
      <c r="G73" s="33">
        <f>ROUND(E73*F73,2)</f>
        <v>0</v>
      </c>
      <c r="H73" s="33">
        <f t="shared" si="4"/>
        <v>16.59</v>
      </c>
    </row>
    <row r="74" spans="1:8" x14ac:dyDescent="0.25">
      <c r="A74" s="14" t="s">
        <v>139</v>
      </c>
      <c r="B74" s="14" t="s">
        <v>48</v>
      </c>
      <c r="C74" s="15">
        <v>13.41</v>
      </c>
      <c r="D74" s="14">
        <v>1</v>
      </c>
      <c r="E74" s="33">
        <f>ROUND(C74*D74,2)</f>
        <v>13.41</v>
      </c>
      <c r="F74" s="16">
        <v>0</v>
      </c>
      <c r="G74" s="33">
        <f>ROUND(E74*F74,2)</f>
        <v>0</v>
      </c>
      <c r="H74" s="33">
        <f t="shared" si="4"/>
        <v>13.41</v>
      </c>
    </row>
    <row r="75" spans="1:8" x14ac:dyDescent="0.25">
      <c r="A75" s="9" t="s">
        <v>229</v>
      </c>
      <c r="B75" s="9" t="s">
        <v>48</v>
      </c>
      <c r="C75" s="10">
        <v>41.43</v>
      </c>
      <c r="D75" s="9">
        <v>1</v>
      </c>
      <c r="E75" s="29">
        <f>ROUND(C75*D75,2)</f>
        <v>41.43</v>
      </c>
      <c r="F75" s="11">
        <v>0</v>
      </c>
      <c r="G75" s="29">
        <f>ROUND(E75*F75,2)</f>
        <v>0</v>
      </c>
      <c r="H75" s="29">
        <f t="shared" si="4"/>
        <v>41.43</v>
      </c>
    </row>
    <row r="76" spans="1:8" x14ac:dyDescent="0.25">
      <c r="A76" s="7" t="s">
        <v>53</v>
      </c>
      <c r="C76" s="33"/>
      <c r="E76" s="33">
        <f>SUM(E72:E75)</f>
        <v>80.960000000000008</v>
      </c>
      <c r="G76" s="12">
        <f>SUM(G72:G75)</f>
        <v>0</v>
      </c>
      <c r="H76" s="12">
        <f t="shared" si="4"/>
        <v>80.959999999999994</v>
      </c>
    </row>
    <row r="77" spans="1:8" x14ac:dyDescent="0.25">
      <c r="A77" s="7" t="s">
        <v>54</v>
      </c>
      <c r="C77" s="33"/>
      <c r="E77" s="33">
        <f>+E68+E76</f>
        <v>476.70999999999992</v>
      </c>
      <c r="G77" s="12">
        <f>+G68+G76</f>
        <v>0</v>
      </c>
      <c r="H77" s="12">
        <f t="shared" si="4"/>
        <v>476.71</v>
      </c>
    </row>
    <row r="78" spans="1:8" x14ac:dyDescent="0.25">
      <c r="A78" s="7" t="s">
        <v>55</v>
      </c>
      <c r="C78" s="33"/>
      <c r="E78" s="33">
        <f>+E8-E77</f>
        <v>114.24000000000012</v>
      </c>
      <c r="G78" s="12">
        <f>+G8-G77</f>
        <v>0</v>
      </c>
      <c r="H78" s="12">
        <f t="shared" si="4"/>
        <v>114.24</v>
      </c>
    </row>
    <row r="79" spans="1:8" x14ac:dyDescent="0.25">
      <c r="A79" t="s">
        <v>123</v>
      </c>
      <c r="C79" s="33"/>
      <c r="E79" s="33"/>
    </row>
    <row r="80" spans="1:8" x14ac:dyDescent="0.25">
      <c r="A80" t="s">
        <v>372</v>
      </c>
      <c r="C80" s="33"/>
      <c r="E80" s="33"/>
    </row>
    <row r="81" spans="1:5" x14ac:dyDescent="0.25">
      <c r="C81" s="33"/>
      <c r="E81" s="33"/>
    </row>
    <row r="82" spans="1:5" x14ac:dyDescent="0.25">
      <c r="A82" s="7" t="s">
        <v>124</v>
      </c>
      <c r="C82" s="33"/>
      <c r="E82" s="33"/>
    </row>
    <row r="83" spans="1:5" x14ac:dyDescent="0.25">
      <c r="A83" s="7" t="s">
        <v>125</v>
      </c>
      <c r="C83" s="33"/>
      <c r="E83" s="33"/>
    </row>
    <row r="84" spans="1:5" x14ac:dyDescent="0.25">
      <c r="C84" s="33"/>
      <c r="E84" s="33"/>
    </row>
    <row r="99" spans="1:5" x14ac:dyDescent="0.25">
      <c r="A99" s="7" t="s">
        <v>50</v>
      </c>
      <c r="E99" s="37">
        <f>VLOOKUP(A99,$A$1:$H$98,5,FALSE)</f>
        <v>395.74999999999994</v>
      </c>
    </row>
    <row r="100" spans="1:5" x14ac:dyDescent="0.25">
      <c r="A100" s="7" t="s">
        <v>333</v>
      </c>
      <c r="E100" s="37">
        <f>VLOOKUP(A100,$A$1:$H$98,5,FALSE)</f>
        <v>80.960000000000008</v>
      </c>
    </row>
    <row r="101" spans="1:5" x14ac:dyDescent="0.25">
      <c r="A101" s="7" t="s">
        <v>334</v>
      </c>
      <c r="E101" s="37">
        <f t="shared" ref="E101:E102" si="5">VLOOKUP(A101,$A$1:$H$98,5,FALSE)</f>
        <v>476.70999999999992</v>
      </c>
    </row>
    <row r="102" spans="1:5" x14ac:dyDescent="0.25">
      <c r="A102" s="7" t="s">
        <v>55</v>
      </c>
      <c r="E102" s="37">
        <f t="shared" si="5"/>
        <v>114.24000000000012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114.24000000000012</v>
      </c>
      <c r="E105" s="37">
        <f>E102</f>
        <v>114.24000000000012</v>
      </c>
    </row>
    <row r="106" spans="1:5" x14ac:dyDescent="0.25">
      <c r="A106">
        <f>A107-Calculator!$B$15</f>
        <v>985</v>
      </c>
      <c r="B106">
        <f t="dataTable" ref="B106:B112" dt2D="0" dtr="0" r1="D7" ca="1"/>
        <v>10254.4</v>
      </c>
      <c r="D106">
        <f>D107-Calculator!$B$27</f>
        <v>45</v>
      </c>
      <c r="E106">
        <f t="dataTable" ref="E106:E112" dt2D="0" dtr="0" r1="D7"/>
        <v>27.200000000000045</v>
      </c>
    </row>
    <row r="107" spans="1:5" x14ac:dyDescent="0.25">
      <c r="A107">
        <f>A108-Calculator!$B$15</f>
        <v>990</v>
      </c>
      <c r="B107">
        <v>10308.799999999999</v>
      </c>
      <c r="D107">
        <f>D108-Calculator!$B$27</f>
        <v>50</v>
      </c>
      <c r="E107">
        <v>81.600000000000023</v>
      </c>
    </row>
    <row r="108" spans="1:5" x14ac:dyDescent="0.25">
      <c r="A108">
        <f>A109-Calculator!$B$15</f>
        <v>995</v>
      </c>
      <c r="B108">
        <v>10363.200000000001</v>
      </c>
      <c r="D108">
        <f>D109-Calculator!$B$27</f>
        <v>55</v>
      </c>
      <c r="E108">
        <v>136</v>
      </c>
    </row>
    <row r="109" spans="1:5" x14ac:dyDescent="0.25">
      <c r="A109">
        <f>Calculator!B10</f>
        <v>1000</v>
      </c>
      <c r="B109">
        <v>10417.6</v>
      </c>
      <c r="D109">
        <f>Calculator!B22</f>
        <v>60</v>
      </c>
      <c r="E109">
        <v>190.40000000000009</v>
      </c>
    </row>
    <row r="110" spans="1:5" x14ac:dyDescent="0.25">
      <c r="A110">
        <f>A109+Calculator!$B$15</f>
        <v>1005</v>
      </c>
      <c r="B110">
        <v>10472</v>
      </c>
      <c r="D110">
        <f>D109+Calculator!$B$27</f>
        <v>65</v>
      </c>
      <c r="E110">
        <v>244.80000000000007</v>
      </c>
    </row>
    <row r="111" spans="1:5" x14ac:dyDescent="0.25">
      <c r="A111">
        <f>A110+Calculator!$B$15</f>
        <v>1010</v>
      </c>
      <c r="B111">
        <v>10526.4</v>
      </c>
      <c r="D111">
        <f>D110+Calculator!$B$27</f>
        <v>70</v>
      </c>
      <c r="E111">
        <v>299.20000000000005</v>
      </c>
    </row>
    <row r="112" spans="1:5" x14ac:dyDescent="0.25">
      <c r="A112">
        <f>A111+Calculator!$B$15</f>
        <v>1015</v>
      </c>
      <c r="B112">
        <v>10580.8</v>
      </c>
      <c r="D112">
        <f>D111+Calculator!$B$27</f>
        <v>75</v>
      </c>
      <c r="E112">
        <v>353.6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3C21-49A4-4F56-8486-CACE1674F650}">
  <dimension ref="A1:H112"/>
  <sheetViews>
    <sheetView topLeftCell="A100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241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50</v>
      </c>
      <c r="E7" s="29">
        <f>ROUND(C7*D7,2)</f>
        <v>557.5</v>
      </c>
      <c r="F7" s="11">
        <v>0</v>
      </c>
      <c r="G7" s="29">
        <f>ROUND(E7*F7,2)</f>
        <v>0</v>
      </c>
      <c r="H7" s="29">
        <f>ROUND(E7-G7,2)</f>
        <v>557.5</v>
      </c>
    </row>
    <row r="8" spans="1:8" x14ac:dyDescent="0.25">
      <c r="A8" s="7" t="s">
        <v>11</v>
      </c>
      <c r="C8" s="33"/>
      <c r="E8" s="33">
        <f>SUM(E7:E7)</f>
        <v>557.5</v>
      </c>
      <c r="G8" s="12">
        <f>SUM(G7:G7)</f>
        <v>0</v>
      </c>
      <c r="H8" s="12">
        <f>ROUND(E8-G8,2)</f>
        <v>557.5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4</v>
      </c>
      <c r="E12" s="33">
        <f>ROUND(C12*D12,2)</f>
        <v>28</v>
      </c>
      <c r="F12" s="16">
        <v>0</v>
      </c>
      <c r="G12" s="33">
        <f>ROUND(E12*F12,2)</f>
        <v>0</v>
      </c>
      <c r="H12" s="33">
        <f>ROUND(E12-G12,2)</f>
        <v>28</v>
      </c>
    </row>
    <row r="13" spans="1:8" x14ac:dyDescent="0.25">
      <c r="A13" s="13" t="s">
        <v>20</v>
      </c>
      <c r="C13" s="33"/>
      <c r="E13" s="33"/>
    </row>
    <row r="14" spans="1:8" x14ac:dyDescent="0.25">
      <c r="A14" s="14" t="s">
        <v>130</v>
      </c>
      <c r="B14" s="14" t="s">
        <v>21</v>
      </c>
      <c r="C14" s="15">
        <v>17.309999999999999</v>
      </c>
      <c r="D14" s="14">
        <v>0.87</v>
      </c>
      <c r="E14" s="33">
        <f>ROUND(C14*D14,2)</f>
        <v>15.06</v>
      </c>
      <c r="F14" s="16">
        <v>0</v>
      </c>
      <c r="G14" s="33">
        <f>ROUND(E14*F14,2)</f>
        <v>0</v>
      </c>
      <c r="H14" s="33">
        <f>ROUND(E14-G14,2)</f>
        <v>15.06</v>
      </c>
    </row>
    <row r="15" spans="1:8" x14ac:dyDescent="0.25">
      <c r="A15" s="14" t="s">
        <v>22</v>
      </c>
      <c r="B15" s="14" t="s">
        <v>21</v>
      </c>
      <c r="C15" s="15">
        <v>22.11</v>
      </c>
      <c r="D15" s="14">
        <v>1.33</v>
      </c>
      <c r="E15" s="33">
        <f>ROUND(C15*D15,2)</f>
        <v>29.41</v>
      </c>
      <c r="F15" s="16">
        <v>0</v>
      </c>
      <c r="G15" s="33">
        <f>ROUND(E15*F15,2)</f>
        <v>0</v>
      </c>
      <c r="H15" s="33">
        <f>ROUND(E15-G15,2)</f>
        <v>29.41</v>
      </c>
    </row>
    <row r="16" spans="1:8" x14ac:dyDescent="0.25">
      <c r="A16" s="13" t="s">
        <v>23</v>
      </c>
      <c r="C16" s="33"/>
      <c r="E16" s="33"/>
    </row>
    <row r="17" spans="1:8" x14ac:dyDescent="0.25">
      <c r="A17" s="14" t="s">
        <v>401</v>
      </c>
      <c r="B17" s="14" t="s">
        <v>18</v>
      </c>
      <c r="C17" s="15">
        <v>4.75</v>
      </c>
      <c r="D17" s="14">
        <v>1.6</v>
      </c>
      <c r="E17" s="33">
        <f>ROUND(C17*D17,2)</f>
        <v>7.6</v>
      </c>
      <c r="F17" s="16">
        <v>0</v>
      </c>
      <c r="G17" s="33">
        <f>ROUND(E17*F17,2)</f>
        <v>0</v>
      </c>
      <c r="H17" s="33">
        <f>ROUND(E17-G17,2)</f>
        <v>7.6</v>
      </c>
    </row>
    <row r="18" spans="1:8" x14ac:dyDescent="0.25">
      <c r="A18" s="14" t="s">
        <v>404</v>
      </c>
      <c r="B18" s="14" t="s">
        <v>18</v>
      </c>
      <c r="C18" s="15">
        <v>1.44</v>
      </c>
      <c r="D18" s="14">
        <v>13.7</v>
      </c>
      <c r="E18" s="33">
        <f>ROUND(C18*D18,2)</f>
        <v>19.73</v>
      </c>
      <c r="F18" s="16">
        <v>0</v>
      </c>
      <c r="G18" s="33">
        <f>ROUND(E18*F18,2)</f>
        <v>0</v>
      </c>
      <c r="H18" s="33">
        <f>ROUND(E18-G18,2)</f>
        <v>19.73</v>
      </c>
    </row>
    <row r="19" spans="1:8" x14ac:dyDescent="0.25">
      <c r="A19" s="13" t="s">
        <v>24</v>
      </c>
      <c r="C19" s="33"/>
      <c r="E19" s="33"/>
    </row>
    <row r="20" spans="1:8" x14ac:dyDescent="0.25">
      <c r="A20" s="14" t="s">
        <v>146</v>
      </c>
      <c r="B20" s="14" t="s">
        <v>26</v>
      </c>
      <c r="C20" s="15">
        <v>11.07</v>
      </c>
      <c r="D20" s="14">
        <v>2</v>
      </c>
      <c r="E20" s="33">
        <f>ROUND(C20*D20,2)</f>
        <v>22.14</v>
      </c>
      <c r="F20" s="16">
        <v>0</v>
      </c>
      <c r="G20" s="33">
        <f>ROUND(E20*F20,2)</f>
        <v>0</v>
      </c>
      <c r="H20" s="33">
        <f>ROUND(E20-G20,2)</f>
        <v>22.14</v>
      </c>
    </row>
    <row r="21" spans="1:8" x14ac:dyDescent="0.25">
      <c r="A21" s="14" t="s">
        <v>105</v>
      </c>
      <c r="B21" s="14" t="s">
        <v>18</v>
      </c>
      <c r="C21" s="15">
        <v>0.19</v>
      </c>
      <c r="D21" s="14">
        <v>48</v>
      </c>
      <c r="E21" s="33">
        <f>ROUND(C21*D21,2)</f>
        <v>9.1199999999999992</v>
      </c>
      <c r="F21" s="16">
        <v>0</v>
      </c>
      <c r="G21" s="33">
        <f>ROUND(E21*F21,2)</f>
        <v>0</v>
      </c>
      <c r="H21" s="33">
        <f>ROUND(E21-G21,2)</f>
        <v>9.1199999999999992</v>
      </c>
    </row>
    <row r="22" spans="1:8" x14ac:dyDescent="0.25">
      <c r="A22" s="14" t="s">
        <v>25</v>
      </c>
      <c r="B22" s="14" t="s">
        <v>18</v>
      </c>
      <c r="C22" s="15">
        <v>0.13</v>
      </c>
      <c r="D22" s="14">
        <v>32</v>
      </c>
      <c r="E22" s="33">
        <f>ROUND(C22*D22,2)</f>
        <v>4.16</v>
      </c>
      <c r="F22" s="16">
        <v>0</v>
      </c>
      <c r="G22" s="33">
        <f>ROUND(E22*F22,2)</f>
        <v>0</v>
      </c>
      <c r="H22" s="33">
        <f>ROUND(E22-G22,2)</f>
        <v>4.16</v>
      </c>
    </row>
    <row r="23" spans="1:8" x14ac:dyDescent="0.25">
      <c r="A23" s="14" t="s">
        <v>147</v>
      </c>
      <c r="B23" s="14" t="s">
        <v>26</v>
      </c>
      <c r="C23" s="15">
        <v>6.64</v>
      </c>
      <c r="D23" s="14">
        <v>2</v>
      </c>
      <c r="E23" s="33">
        <f>ROUND(C23*D23,2)</f>
        <v>13.28</v>
      </c>
      <c r="F23" s="16">
        <v>0</v>
      </c>
      <c r="G23" s="33">
        <f>ROUND(E23*F23,2)</f>
        <v>0</v>
      </c>
      <c r="H23" s="33">
        <f>ROUND(E23-G23,2)</f>
        <v>13.28</v>
      </c>
    </row>
    <row r="24" spans="1:8" x14ac:dyDescent="0.25">
      <c r="A24" s="13" t="s">
        <v>27</v>
      </c>
      <c r="C24" s="33"/>
      <c r="E24" s="33"/>
    </row>
    <row r="25" spans="1:8" x14ac:dyDescent="0.25">
      <c r="A25" s="14" t="s">
        <v>149</v>
      </c>
      <c r="B25" s="14" t="s">
        <v>29</v>
      </c>
      <c r="C25" s="15">
        <v>6.42</v>
      </c>
      <c r="D25" s="14">
        <v>0.75</v>
      </c>
      <c r="E25" s="33">
        <f>ROUND(C25*D25,2)</f>
        <v>4.82</v>
      </c>
      <c r="F25" s="16">
        <v>0</v>
      </c>
      <c r="G25" s="33">
        <f>ROUND(E25*F25,2)</f>
        <v>0</v>
      </c>
      <c r="H25" s="33">
        <f>ROUND(E25-G25,2)</f>
        <v>4.82</v>
      </c>
    </row>
    <row r="26" spans="1:8" x14ac:dyDescent="0.25">
      <c r="A26" s="14" t="s">
        <v>231</v>
      </c>
      <c r="B26" s="14" t="s">
        <v>232</v>
      </c>
      <c r="C26" s="15">
        <v>1.05</v>
      </c>
      <c r="D26" s="14">
        <v>14</v>
      </c>
      <c r="E26" s="33">
        <f>ROUND(C26*D26,2)</f>
        <v>14.7</v>
      </c>
      <c r="F26" s="16">
        <v>0</v>
      </c>
      <c r="G26" s="33">
        <f>ROUND(E26*F26,2)</f>
        <v>0</v>
      </c>
      <c r="H26" s="33">
        <f>ROUND(E26-G26,2)</f>
        <v>14.7</v>
      </c>
    </row>
    <row r="27" spans="1:8" x14ac:dyDescent="0.25">
      <c r="A27" s="14" t="s">
        <v>112</v>
      </c>
      <c r="B27" s="14" t="s">
        <v>18</v>
      </c>
      <c r="C27" s="15">
        <v>0.94</v>
      </c>
      <c r="D27" s="14">
        <v>6.4</v>
      </c>
      <c r="E27" s="33">
        <f>ROUND(C27*D27,2)</f>
        <v>6.02</v>
      </c>
      <c r="F27" s="16">
        <v>0</v>
      </c>
      <c r="G27" s="33">
        <f>ROUND(E27*F27,2)</f>
        <v>0</v>
      </c>
      <c r="H27" s="33">
        <f>ROUND(E27-G27,2)</f>
        <v>6.02</v>
      </c>
    </row>
    <row r="28" spans="1:8" x14ac:dyDescent="0.25">
      <c r="A28" s="14" t="s">
        <v>150</v>
      </c>
      <c r="B28" s="14" t="s">
        <v>48</v>
      </c>
      <c r="C28" s="15">
        <v>8</v>
      </c>
      <c r="D28" s="14">
        <v>1</v>
      </c>
      <c r="E28" s="33">
        <f>ROUND(C28*D28,2)</f>
        <v>8</v>
      </c>
      <c r="F28" s="16">
        <v>0</v>
      </c>
      <c r="G28" s="33">
        <f>ROUND(E28*F28,2)</f>
        <v>0</v>
      </c>
      <c r="H28" s="33">
        <f>ROUND(E28-G28,2)</f>
        <v>8</v>
      </c>
    </row>
    <row r="29" spans="1:8" x14ac:dyDescent="0.25">
      <c r="A29" s="13" t="s">
        <v>33</v>
      </c>
      <c r="C29" s="33"/>
      <c r="E29" s="33"/>
    </row>
    <row r="30" spans="1:8" x14ac:dyDescent="0.25">
      <c r="A30" s="14" t="s">
        <v>151</v>
      </c>
      <c r="B30" s="14" t="s">
        <v>29</v>
      </c>
      <c r="C30" s="15">
        <v>1.34</v>
      </c>
      <c r="D30" s="14">
        <v>50</v>
      </c>
      <c r="E30" s="33">
        <f>ROUND(C30*D30,2)</f>
        <v>67</v>
      </c>
      <c r="F30" s="16">
        <v>0</v>
      </c>
      <c r="G30" s="33">
        <f>ROUND(E30*F30,2)</f>
        <v>0</v>
      </c>
      <c r="H30" s="33">
        <f>ROUND(E30-G30,2)</f>
        <v>67</v>
      </c>
    </row>
    <row r="31" spans="1:8" x14ac:dyDescent="0.25">
      <c r="A31" s="13" t="s">
        <v>117</v>
      </c>
      <c r="C31" s="33"/>
      <c r="E31" s="33"/>
    </row>
    <row r="32" spans="1:8" x14ac:dyDescent="0.25">
      <c r="A32" s="14" t="s">
        <v>118</v>
      </c>
      <c r="B32" s="14" t="s">
        <v>26</v>
      </c>
      <c r="C32" s="15">
        <v>3.3</v>
      </c>
      <c r="D32" s="14">
        <v>0.6</v>
      </c>
      <c r="E32" s="33">
        <f>ROUND(C32*D32,2)</f>
        <v>1.98</v>
      </c>
      <c r="F32" s="16">
        <v>0</v>
      </c>
      <c r="G32" s="33">
        <f>ROUND(E32*F32,2)</f>
        <v>0</v>
      </c>
      <c r="H32" s="33">
        <f>ROUND(E32-G32,2)</f>
        <v>1.98</v>
      </c>
    </row>
    <row r="33" spans="1:8" x14ac:dyDescent="0.25">
      <c r="A33" s="13" t="s">
        <v>61</v>
      </c>
      <c r="C33" s="33"/>
      <c r="E33" s="33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3">
        <f>ROUND(C34*D34,2)</f>
        <v>7.5</v>
      </c>
      <c r="F34" s="16">
        <v>0</v>
      </c>
      <c r="G34" s="33">
        <f>ROUND(E34*F34,2)</f>
        <v>0</v>
      </c>
      <c r="H34" s="33">
        <f>ROUND(E34-G34,2)</f>
        <v>7.5</v>
      </c>
    </row>
    <row r="35" spans="1:8" x14ac:dyDescent="0.25">
      <c r="A35" s="13" t="s">
        <v>136</v>
      </c>
      <c r="C35" s="33"/>
      <c r="E35" s="33"/>
    </row>
    <row r="36" spans="1:8" x14ac:dyDescent="0.25">
      <c r="A36" s="14" t="s">
        <v>152</v>
      </c>
      <c r="B36" s="14" t="s">
        <v>129</v>
      </c>
      <c r="C36" s="15">
        <v>0.27</v>
      </c>
      <c r="D36" s="14">
        <f>D7</f>
        <v>50</v>
      </c>
      <c r="E36" s="33">
        <f>ROUND(C36*D36,2)</f>
        <v>13.5</v>
      </c>
      <c r="F36" s="16">
        <v>0</v>
      </c>
      <c r="G36" s="33">
        <f>ROUND(E36*F36,2)</f>
        <v>0</v>
      </c>
      <c r="H36" s="33">
        <f>ROUND(E36-G36,2)</f>
        <v>13.5</v>
      </c>
    </row>
    <row r="37" spans="1:8" x14ac:dyDescent="0.25">
      <c r="A37" s="13" t="s">
        <v>34</v>
      </c>
      <c r="C37" s="33"/>
      <c r="E37" s="33"/>
    </row>
    <row r="38" spans="1:8" x14ac:dyDescent="0.25">
      <c r="A38" s="14" t="s">
        <v>35</v>
      </c>
      <c r="B38" s="14" t="s">
        <v>36</v>
      </c>
      <c r="C38" s="15">
        <v>47.45</v>
      </c>
      <c r="D38" s="14">
        <v>0.33300000000000002</v>
      </c>
      <c r="E38" s="33">
        <f>ROUND(C38*D38,2)</f>
        <v>15.8</v>
      </c>
      <c r="F38" s="16">
        <v>0</v>
      </c>
      <c r="G38" s="33">
        <f>ROUND(E38*F38,2)</f>
        <v>0</v>
      </c>
      <c r="H38" s="33">
        <f>ROUND(E38-G38,2)</f>
        <v>15.8</v>
      </c>
    </row>
    <row r="39" spans="1:8" x14ac:dyDescent="0.25">
      <c r="A39" s="13" t="s">
        <v>119</v>
      </c>
      <c r="C39" s="33"/>
      <c r="E39" s="33"/>
    </row>
    <row r="40" spans="1:8" x14ac:dyDescent="0.25">
      <c r="A40" s="14" t="s">
        <v>153</v>
      </c>
      <c r="B40" s="14" t="s">
        <v>48</v>
      </c>
      <c r="C40" s="15">
        <v>6.5</v>
      </c>
      <c r="D40" s="14">
        <v>1</v>
      </c>
      <c r="E40" s="33">
        <f>ROUND(C40*D40,2)</f>
        <v>6.5</v>
      </c>
      <c r="F40" s="16">
        <v>0</v>
      </c>
      <c r="G40" s="33">
        <f>ROUND(E40*F40,2)</f>
        <v>0</v>
      </c>
      <c r="H40" s="33">
        <f>ROUND(E40-G40,2)</f>
        <v>6.5</v>
      </c>
    </row>
    <row r="41" spans="1:8" x14ac:dyDescent="0.25">
      <c r="A41" s="13" t="s">
        <v>154</v>
      </c>
      <c r="C41" s="33"/>
      <c r="E41" s="33"/>
    </row>
    <row r="42" spans="1:8" x14ac:dyDescent="0.25">
      <c r="A42" s="14" t="s">
        <v>155</v>
      </c>
      <c r="B42" s="14" t="s">
        <v>48</v>
      </c>
      <c r="C42" s="15">
        <v>1.55</v>
      </c>
      <c r="D42" s="14">
        <v>1</v>
      </c>
      <c r="E42" s="33">
        <f>ROUND(C42*D42,2)</f>
        <v>1.55</v>
      </c>
      <c r="F42" s="16">
        <v>0</v>
      </c>
      <c r="G42" s="33">
        <f>ROUND(E42*F42,2)</f>
        <v>0</v>
      </c>
      <c r="H42" s="33">
        <f>ROUND(E42-G42,2)</f>
        <v>1.55</v>
      </c>
    </row>
    <row r="43" spans="1:8" x14ac:dyDescent="0.25">
      <c r="A43" s="13" t="s">
        <v>121</v>
      </c>
      <c r="C43" s="33"/>
      <c r="E43" s="33"/>
    </row>
    <row r="44" spans="1:8" x14ac:dyDescent="0.25">
      <c r="A44" s="14" t="s">
        <v>122</v>
      </c>
      <c r="B44" s="14" t="s">
        <v>48</v>
      </c>
      <c r="C44" s="15">
        <v>10</v>
      </c>
      <c r="D44" s="14">
        <v>0.33300000000000002</v>
      </c>
      <c r="E44" s="33">
        <f>ROUND(C44*D44,2)</f>
        <v>3.33</v>
      </c>
      <c r="F44" s="16">
        <v>0</v>
      </c>
      <c r="G44" s="33">
        <f>ROUND(E44*F44,2)</f>
        <v>0</v>
      </c>
      <c r="H44" s="33">
        <f>ROUND(E44-G44,2)</f>
        <v>3.33</v>
      </c>
    </row>
    <row r="45" spans="1:8" x14ac:dyDescent="0.25">
      <c r="A45" s="13" t="s">
        <v>37</v>
      </c>
      <c r="C45" s="33"/>
      <c r="E45" s="33"/>
    </row>
    <row r="46" spans="1:8" x14ac:dyDescent="0.25">
      <c r="A46" s="14" t="s">
        <v>38</v>
      </c>
      <c r="B46" s="14" t="s">
        <v>39</v>
      </c>
      <c r="C46" s="15">
        <v>14.68</v>
      </c>
      <c r="D46" s="14">
        <v>0.1172</v>
      </c>
      <c r="E46" s="33">
        <f>ROUND(C46*D46,2)</f>
        <v>1.72</v>
      </c>
      <c r="F46" s="16">
        <v>0</v>
      </c>
      <c r="G46" s="33">
        <f>ROUND(E46*F46,2)</f>
        <v>0</v>
      </c>
      <c r="H46" s="33">
        <f>ROUND(E46-G46,2)</f>
        <v>1.72</v>
      </c>
    </row>
    <row r="47" spans="1:8" x14ac:dyDescent="0.25">
      <c r="A47" s="14" t="s">
        <v>139</v>
      </c>
      <c r="B47" s="14" t="s">
        <v>39</v>
      </c>
      <c r="C47" s="15">
        <v>14.68</v>
      </c>
      <c r="D47" s="14">
        <v>0.1022</v>
      </c>
      <c r="E47" s="33">
        <f>ROUND(C47*D47,2)</f>
        <v>1.5</v>
      </c>
      <c r="F47" s="16">
        <v>0</v>
      </c>
      <c r="G47" s="33">
        <f>ROUND(E47*F47,2)</f>
        <v>0</v>
      </c>
      <c r="H47" s="33">
        <f>ROUND(E47-G47,2)</f>
        <v>1.5</v>
      </c>
    </row>
    <row r="48" spans="1:8" x14ac:dyDescent="0.25">
      <c r="A48" s="13" t="s">
        <v>40</v>
      </c>
      <c r="C48" s="33"/>
      <c r="E48" s="33"/>
    </row>
    <row r="49" spans="1:8" x14ac:dyDescent="0.25">
      <c r="A49" s="14" t="s">
        <v>41</v>
      </c>
      <c r="B49" s="14" t="s">
        <v>39</v>
      </c>
      <c r="C49" s="15">
        <v>9.06</v>
      </c>
      <c r="D49" s="14">
        <v>5.1900000000000002E-2</v>
      </c>
      <c r="E49" s="33">
        <f>ROUND(C49*D49,2)</f>
        <v>0.47</v>
      </c>
      <c r="F49" s="16">
        <v>0</v>
      </c>
      <c r="G49" s="33">
        <f>ROUND(E49*F49,2)</f>
        <v>0</v>
      </c>
      <c r="H49" s="33">
        <f>ROUND(E49-G49,2)</f>
        <v>0.47</v>
      </c>
    </row>
    <row r="50" spans="1:8" x14ac:dyDescent="0.25">
      <c r="A50" s="13" t="s">
        <v>43</v>
      </c>
      <c r="C50" s="33"/>
      <c r="E50" s="33"/>
    </row>
    <row r="51" spans="1:8" x14ac:dyDescent="0.25">
      <c r="A51" s="14" t="s">
        <v>42</v>
      </c>
      <c r="B51" s="14" t="s">
        <v>39</v>
      </c>
      <c r="C51" s="15">
        <v>9.06</v>
      </c>
      <c r="D51" s="14">
        <v>8.1799999999999998E-2</v>
      </c>
      <c r="E51" s="33">
        <f>ROUND(C51*D51,2)</f>
        <v>0.74</v>
      </c>
      <c r="F51" s="16">
        <v>0</v>
      </c>
      <c r="G51" s="33">
        <f>ROUND(E51*F51,2)</f>
        <v>0</v>
      </c>
      <c r="H51" s="33">
        <f>ROUND(E51-G51,2)</f>
        <v>0.74</v>
      </c>
    </row>
    <row r="52" spans="1:8" x14ac:dyDescent="0.25">
      <c r="A52" s="14" t="s">
        <v>44</v>
      </c>
      <c r="B52" s="14" t="s">
        <v>39</v>
      </c>
      <c r="C52" s="15">
        <v>14.69</v>
      </c>
      <c r="D52" s="14">
        <v>0.18859999999999999</v>
      </c>
      <c r="E52" s="33">
        <f>ROUND(C52*D52,2)</f>
        <v>2.77</v>
      </c>
      <c r="F52" s="16">
        <v>0</v>
      </c>
      <c r="G52" s="33">
        <f>ROUND(E52*F52,2)</f>
        <v>0</v>
      </c>
      <c r="H52" s="33">
        <f>ROUND(E52-G52,2)</f>
        <v>2.77</v>
      </c>
    </row>
    <row r="53" spans="1:8" x14ac:dyDescent="0.25">
      <c r="A53" s="13" t="s">
        <v>45</v>
      </c>
      <c r="C53" s="33"/>
      <c r="E53" s="33"/>
    </row>
    <row r="54" spans="1:8" x14ac:dyDescent="0.25">
      <c r="A54" s="14" t="s">
        <v>38</v>
      </c>
      <c r="B54" s="14" t="s">
        <v>19</v>
      </c>
      <c r="C54" s="15">
        <v>1.53</v>
      </c>
      <c r="D54" s="14">
        <v>1.3567</v>
      </c>
      <c r="E54" s="33">
        <f>ROUND(C54*D54,2)</f>
        <v>2.08</v>
      </c>
      <c r="F54" s="16">
        <v>0</v>
      </c>
      <c r="G54" s="33">
        <f>ROUND(E54*F54,2)</f>
        <v>0</v>
      </c>
      <c r="H54" s="33">
        <f>ROUND(E54-G54,2)</f>
        <v>2.08</v>
      </c>
    </row>
    <row r="55" spans="1:8" x14ac:dyDescent="0.25">
      <c r="A55" s="14" t="s">
        <v>139</v>
      </c>
      <c r="B55" s="14" t="s">
        <v>19</v>
      </c>
      <c r="C55" s="15">
        <v>1.53</v>
      </c>
      <c r="D55" s="14">
        <v>1.3935999999999999</v>
      </c>
      <c r="E55" s="33">
        <f>ROUND(C55*D55,2)</f>
        <v>2.13</v>
      </c>
      <c r="F55" s="16">
        <v>0</v>
      </c>
      <c r="G55" s="33">
        <f>ROUND(E55*F55,2)</f>
        <v>0</v>
      </c>
      <c r="H55" s="33">
        <f>ROUND(E55-G55,2)</f>
        <v>2.13</v>
      </c>
    </row>
    <row r="56" spans="1:8" x14ac:dyDescent="0.25">
      <c r="A56" s="14" t="s">
        <v>233</v>
      </c>
      <c r="B56" s="14" t="s">
        <v>19</v>
      </c>
      <c r="C56" s="15">
        <v>1.53</v>
      </c>
      <c r="D56" s="14">
        <v>16.4057</v>
      </c>
      <c r="E56" s="33">
        <f>ROUND(C56*D56,2)</f>
        <v>25.1</v>
      </c>
      <c r="F56" s="16">
        <v>0</v>
      </c>
      <c r="G56" s="33">
        <f>ROUND(E56*F56,2)</f>
        <v>0</v>
      </c>
      <c r="H56" s="33">
        <f>ROUND(E56-G56,2)</f>
        <v>25.1</v>
      </c>
    </row>
    <row r="57" spans="1:8" x14ac:dyDescent="0.25">
      <c r="A57" s="13" t="s">
        <v>47</v>
      </c>
      <c r="C57" s="33"/>
      <c r="E57" s="33"/>
    </row>
    <row r="58" spans="1:8" x14ac:dyDescent="0.25">
      <c r="A58" s="14" t="s">
        <v>42</v>
      </c>
      <c r="B58" s="14" t="s">
        <v>48</v>
      </c>
      <c r="C58" s="15">
        <v>3.4</v>
      </c>
      <c r="D58" s="14">
        <v>1</v>
      </c>
      <c r="E58" s="33">
        <f>ROUND(C58*D58,2)</f>
        <v>3.4</v>
      </c>
      <c r="F58" s="16">
        <v>0</v>
      </c>
      <c r="G58" s="33">
        <f>ROUND(E58*F58,2)</f>
        <v>0</v>
      </c>
      <c r="H58" s="33">
        <f t="shared" ref="H58:H64" si="0">ROUND(E58-G58,2)</f>
        <v>3.4</v>
      </c>
    </row>
    <row r="59" spans="1:8" x14ac:dyDescent="0.25">
      <c r="A59" s="14" t="s">
        <v>38</v>
      </c>
      <c r="B59" s="14" t="s">
        <v>48</v>
      </c>
      <c r="C59" s="15">
        <v>0.85</v>
      </c>
      <c r="D59" s="14">
        <v>1</v>
      </c>
      <c r="E59" s="33">
        <f>ROUND(C59*D59,2)</f>
        <v>0.85</v>
      </c>
      <c r="F59" s="16">
        <v>0</v>
      </c>
      <c r="G59" s="33">
        <f>ROUND(E59*F59,2)</f>
        <v>0</v>
      </c>
      <c r="H59" s="33">
        <f t="shared" si="0"/>
        <v>0.85</v>
      </c>
    </row>
    <row r="60" spans="1:8" x14ac:dyDescent="0.25">
      <c r="A60" s="14" t="s">
        <v>139</v>
      </c>
      <c r="B60" s="14" t="s">
        <v>48</v>
      </c>
      <c r="C60" s="15">
        <v>4.16</v>
      </c>
      <c r="D60" s="14">
        <v>1</v>
      </c>
      <c r="E60" s="33">
        <f>ROUND(C60*D60,2)</f>
        <v>4.16</v>
      </c>
      <c r="F60" s="16">
        <v>0</v>
      </c>
      <c r="G60" s="33">
        <f>ROUND(E60*F60,2)</f>
        <v>0</v>
      </c>
      <c r="H60" s="33">
        <f t="shared" si="0"/>
        <v>4.16</v>
      </c>
    </row>
    <row r="61" spans="1:8" x14ac:dyDescent="0.25">
      <c r="A61" s="14" t="s">
        <v>233</v>
      </c>
      <c r="B61" s="14" t="s">
        <v>48</v>
      </c>
      <c r="C61" s="15">
        <v>12</v>
      </c>
      <c r="D61" s="14">
        <v>1</v>
      </c>
      <c r="E61" s="33">
        <f>ROUND(C61*D61,2)</f>
        <v>12</v>
      </c>
      <c r="F61" s="16">
        <v>0</v>
      </c>
      <c r="G61" s="33">
        <f>ROUND(E61*F61,2)</f>
        <v>0</v>
      </c>
      <c r="H61" s="33">
        <f t="shared" si="0"/>
        <v>12</v>
      </c>
    </row>
    <row r="62" spans="1:8" x14ac:dyDescent="0.25">
      <c r="A62" s="9" t="s">
        <v>49</v>
      </c>
      <c r="B62" s="9" t="s">
        <v>48</v>
      </c>
      <c r="C62" s="10">
        <v>6.54</v>
      </c>
      <c r="D62" s="9">
        <v>1</v>
      </c>
      <c r="E62" s="29">
        <f>ROUND(C62*D62,2)</f>
        <v>6.54</v>
      </c>
      <c r="F62" s="11">
        <v>0</v>
      </c>
      <c r="G62" s="29">
        <f>ROUND(E62*F62,2)</f>
        <v>0</v>
      </c>
      <c r="H62" s="29">
        <f t="shared" si="0"/>
        <v>6.54</v>
      </c>
    </row>
    <row r="63" spans="1:8" x14ac:dyDescent="0.25">
      <c r="A63" s="7" t="s">
        <v>50</v>
      </c>
      <c r="C63" s="33"/>
      <c r="E63" s="33">
        <f>SUM(E12:E62)</f>
        <v>362.66000000000008</v>
      </c>
      <c r="G63" s="12">
        <f>SUM(G12:G62)</f>
        <v>0</v>
      </c>
      <c r="H63" s="12">
        <f t="shared" si="0"/>
        <v>362.66</v>
      </c>
    </row>
    <row r="64" spans="1:8" x14ac:dyDescent="0.25">
      <c r="A64" s="7" t="s">
        <v>51</v>
      </c>
      <c r="C64" s="33"/>
      <c r="E64" s="33">
        <f>+E8-E63</f>
        <v>194.83999999999992</v>
      </c>
      <c r="G64" s="12">
        <f>+G8-G63</f>
        <v>0</v>
      </c>
      <c r="H64" s="12">
        <f t="shared" si="0"/>
        <v>194.84</v>
      </c>
    </row>
    <row r="65" spans="1:8" x14ac:dyDescent="0.25">
      <c r="A65" t="s">
        <v>12</v>
      </c>
      <c r="C65" s="33"/>
      <c r="E65" s="33"/>
    </row>
    <row r="66" spans="1:8" x14ac:dyDescent="0.25">
      <c r="A66" s="7" t="s">
        <v>52</v>
      </c>
      <c r="C66" s="33"/>
      <c r="E66" s="33"/>
    </row>
    <row r="67" spans="1:8" x14ac:dyDescent="0.25">
      <c r="A67" s="14" t="s">
        <v>42</v>
      </c>
      <c r="B67" s="14" t="s">
        <v>48</v>
      </c>
      <c r="C67" s="15">
        <v>5.75</v>
      </c>
      <c r="D67" s="14">
        <v>1</v>
      </c>
      <c r="E67" s="33">
        <f>ROUND(C67*D67,2)</f>
        <v>5.75</v>
      </c>
      <c r="F67" s="16">
        <v>0</v>
      </c>
      <c r="G67" s="33">
        <f>ROUND(E67*F67,2)</f>
        <v>0</v>
      </c>
      <c r="H67" s="33">
        <f t="shared" ref="H67:H73" si="1">ROUND(E67-G67,2)</f>
        <v>5.75</v>
      </c>
    </row>
    <row r="68" spans="1:8" x14ac:dyDescent="0.25">
      <c r="A68" s="14" t="s">
        <v>38</v>
      </c>
      <c r="B68" s="14" t="s">
        <v>48</v>
      </c>
      <c r="C68" s="15">
        <v>5.19</v>
      </c>
      <c r="D68" s="14">
        <v>1</v>
      </c>
      <c r="E68" s="33">
        <f>ROUND(C68*D68,2)</f>
        <v>5.19</v>
      </c>
      <c r="F68" s="16">
        <v>0</v>
      </c>
      <c r="G68" s="33">
        <f>ROUND(E68*F68,2)</f>
        <v>0</v>
      </c>
      <c r="H68" s="33">
        <f t="shared" si="1"/>
        <v>5.19</v>
      </c>
    </row>
    <row r="69" spans="1:8" x14ac:dyDescent="0.25">
      <c r="A69" s="14" t="s">
        <v>139</v>
      </c>
      <c r="B69" s="14" t="s">
        <v>48</v>
      </c>
      <c r="C69" s="15">
        <v>15.93</v>
      </c>
      <c r="D69" s="14">
        <v>1</v>
      </c>
      <c r="E69" s="33">
        <f>ROUND(C69*D69,2)</f>
        <v>15.93</v>
      </c>
      <c r="F69" s="16">
        <v>0</v>
      </c>
      <c r="G69" s="33">
        <f>ROUND(E69*F69,2)</f>
        <v>0</v>
      </c>
      <c r="H69" s="33">
        <f t="shared" si="1"/>
        <v>15.93</v>
      </c>
    </row>
    <row r="70" spans="1:8" x14ac:dyDescent="0.25">
      <c r="A70" s="9" t="s">
        <v>233</v>
      </c>
      <c r="B70" s="9" t="s">
        <v>48</v>
      </c>
      <c r="C70" s="10">
        <v>40.89</v>
      </c>
      <c r="D70" s="9">
        <v>1</v>
      </c>
      <c r="E70" s="29">
        <f>ROUND(C70*D70,2)</f>
        <v>40.89</v>
      </c>
      <c r="F70" s="11">
        <v>0</v>
      </c>
      <c r="G70" s="29">
        <f>ROUND(E70*F70,2)</f>
        <v>0</v>
      </c>
      <c r="H70" s="29">
        <f t="shared" si="1"/>
        <v>40.89</v>
      </c>
    </row>
    <row r="71" spans="1:8" x14ac:dyDescent="0.25">
      <c r="A71" s="7" t="s">
        <v>53</v>
      </c>
      <c r="C71" s="33"/>
      <c r="E71" s="33">
        <f>SUM(E67:E70)</f>
        <v>67.760000000000005</v>
      </c>
      <c r="G71" s="12">
        <f>SUM(G67:G70)</f>
        <v>0</v>
      </c>
      <c r="H71" s="12">
        <f t="shared" si="1"/>
        <v>67.760000000000005</v>
      </c>
    </row>
    <row r="72" spans="1:8" x14ac:dyDescent="0.25">
      <c r="A72" s="7" t="s">
        <v>54</v>
      </c>
      <c r="C72" s="33"/>
      <c r="E72" s="33">
        <f>+E63+E71</f>
        <v>430.42000000000007</v>
      </c>
      <c r="G72" s="12">
        <f>+G63+G71</f>
        <v>0</v>
      </c>
      <c r="H72" s="12">
        <f t="shared" si="1"/>
        <v>430.42</v>
      </c>
    </row>
    <row r="73" spans="1:8" x14ac:dyDescent="0.25">
      <c r="A73" s="7" t="s">
        <v>55</v>
      </c>
      <c r="C73" s="33"/>
      <c r="E73" s="33">
        <f>+E8-E72</f>
        <v>127.07999999999993</v>
      </c>
      <c r="G73" s="12">
        <f>+G8-G72</f>
        <v>0</v>
      </c>
      <c r="H73" s="12">
        <f t="shared" si="1"/>
        <v>127.08</v>
      </c>
    </row>
    <row r="74" spans="1:8" x14ac:dyDescent="0.25">
      <c r="A74" t="s">
        <v>123</v>
      </c>
      <c r="C74" s="33"/>
      <c r="E74" s="33"/>
    </row>
    <row r="75" spans="1:8" x14ac:dyDescent="0.25">
      <c r="A75" t="s">
        <v>372</v>
      </c>
      <c r="C75" s="33"/>
      <c r="E75" s="33"/>
    </row>
    <row r="76" spans="1:8" x14ac:dyDescent="0.25">
      <c r="C76" s="33"/>
      <c r="E76" s="33"/>
    </row>
    <row r="77" spans="1:8" x14ac:dyDescent="0.25">
      <c r="A77" s="7" t="s">
        <v>124</v>
      </c>
      <c r="C77" s="33"/>
      <c r="E77" s="33"/>
    </row>
    <row r="78" spans="1:8" x14ac:dyDescent="0.25">
      <c r="A78" s="7" t="s">
        <v>125</v>
      </c>
      <c r="C78" s="33"/>
      <c r="E78" s="33"/>
    </row>
    <row r="79" spans="1:8" x14ac:dyDescent="0.25">
      <c r="C79" s="33"/>
      <c r="E79" s="33"/>
    </row>
    <row r="99" spans="1:5" x14ac:dyDescent="0.25">
      <c r="A99" s="7" t="s">
        <v>50</v>
      </c>
      <c r="E99" s="37">
        <f>VLOOKUP(A99,$A$1:$H$98,5,FALSE)</f>
        <v>362.66000000000008</v>
      </c>
    </row>
    <row r="100" spans="1:5" x14ac:dyDescent="0.25">
      <c r="A100" s="7" t="s">
        <v>333</v>
      </c>
      <c r="E100" s="37">
        <f>VLOOKUP(A100,$A$1:$H$98,5,FALSE)</f>
        <v>67.760000000000005</v>
      </c>
    </row>
    <row r="101" spans="1:5" x14ac:dyDescent="0.25">
      <c r="A101" s="7" t="s">
        <v>334</v>
      </c>
      <c r="E101" s="37">
        <f t="shared" ref="E101:E102" si="2">VLOOKUP(A101,$A$1:$H$98,5,FALSE)</f>
        <v>430.42000000000007</v>
      </c>
    </row>
    <row r="102" spans="1:5" x14ac:dyDescent="0.25">
      <c r="A102" s="7" t="s">
        <v>55</v>
      </c>
      <c r="E102" s="37">
        <f t="shared" si="2"/>
        <v>127.07999999999993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127.07999999999993</v>
      </c>
      <c r="E105" s="37">
        <f>E102</f>
        <v>127.07999999999993</v>
      </c>
    </row>
    <row r="106" spans="1:5" x14ac:dyDescent="0.25">
      <c r="A106">
        <f>A107-Calculator!$B$15</f>
        <v>985</v>
      </c>
      <c r="B106">
        <f t="dataTable" ref="B106:B112" dt2D="0" dtr="0" r1="D7" ca="1"/>
        <v>10299.879999999999</v>
      </c>
      <c r="D106">
        <f>D107-Calculator!$B$27</f>
        <v>45</v>
      </c>
      <c r="E106">
        <f t="dataTable" ref="E106:E112" dt2D="0" dtr="0" r1="D7"/>
        <v>72.67999999999995</v>
      </c>
    </row>
    <row r="107" spans="1:5" x14ac:dyDescent="0.25">
      <c r="A107">
        <f>A108-Calculator!$B$15</f>
        <v>990</v>
      </c>
      <c r="B107">
        <v>10354.280000000001</v>
      </c>
      <c r="D107">
        <f>D108-Calculator!$B$27</f>
        <v>50</v>
      </c>
      <c r="E107">
        <v>127.07999999999993</v>
      </c>
    </row>
    <row r="108" spans="1:5" x14ac:dyDescent="0.25">
      <c r="A108">
        <f>A109-Calculator!$B$15</f>
        <v>995</v>
      </c>
      <c r="B108">
        <v>10408.68</v>
      </c>
      <c r="D108">
        <f>D109-Calculator!$B$27</f>
        <v>55</v>
      </c>
      <c r="E108">
        <v>181.4799999999999</v>
      </c>
    </row>
    <row r="109" spans="1:5" x14ac:dyDescent="0.25">
      <c r="A109">
        <f>Calculator!B10</f>
        <v>1000</v>
      </c>
      <c r="B109">
        <v>10463.08</v>
      </c>
      <c r="D109">
        <f>Calculator!B22</f>
        <v>60</v>
      </c>
      <c r="E109">
        <v>235.87999999999994</v>
      </c>
    </row>
    <row r="110" spans="1:5" x14ac:dyDescent="0.25">
      <c r="A110">
        <f>A109+Calculator!$B$15</f>
        <v>1005</v>
      </c>
      <c r="B110">
        <v>10517.48</v>
      </c>
      <c r="D110">
        <f>D109+Calculator!$B$27</f>
        <v>65</v>
      </c>
      <c r="E110">
        <v>290.27999999999992</v>
      </c>
    </row>
    <row r="111" spans="1:5" x14ac:dyDescent="0.25">
      <c r="A111">
        <f>A110+Calculator!$B$15</f>
        <v>1010</v>
      </c>
      <c r="B111">
        <v>10571.88</v>
      </c>
      <c r="D111">
        <f>D110+Calculator!$B$27</f>
        <v>70</v>
      </c>
      <c r="E111">
        <v>344.67999999999995</v>
      </c>
    </row>
    <row r="112" spans="1:5" x14ac:dyDescent="0.25">
      <c r="A112">
        <f>A111+Calculator!$B$15</f>
        <v>1015</v>
      </c>
      <c r="B112">
        <v>10626.28</v>
      </c>
      <c r="D112">
        <f>D111+Calculator!$B$27</f>
        <v>75</v>
      </c>
      <c r="E112">
        <v>399.07999999999993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83329-A914-455B-9C27-A3F2453B8213}">
  <dimension ref="A1:H112"/>
  <sheetViews>
    <sheetView workbookViewId="0">
      <selection activeCell="D7" sqref="D7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127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128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56</v>
      </c>
      <c r="B7" s="9" t="s">
        <v>129</v>
      </c>
      <c r="C7" s="52">
        <f>IF(Calculator!B7="Corn",Calculator!B13,IF(Calculator!B19="Corn",Calculator!B25,3.73))</f>
        <v>3.73</v>
      </c>
      <c r="D7" s="9">
        <v>220</v>
      </c>
      <c r="E7" s="29">
        <f>ROUND(C7*D7,2)</f>
        <v>820.6</v>
      </c>
      <c r="F7" s="11">
        <v>0</v>
      </c>
      <c r="G7" s="29">
        <f>ROUND(E7*F7,2)</f>
        <v>0</v>
      </c>
      <c r="H7" s="29">
        <f>ROUND(E7-G7,2)</f>
        <v>820.6</v>
      </c>
    </row>
    <row r="8" spans="1:8" x14ac:dyDescent="0.25">
      <c r="A8" s="7" t="s">
        <v>11</v>
      </c>
      <c r="C8" s="33"/>
      <c r="E8" s="33">
        <f>SUM(E7:E7)</f>
        <v>820.6</v>
      </c>
      <c r="G8" s="12">
        <f>SUM(G7:G7)</f>
        <v>0</v>
      </c>
      <c r="H8" s="12">
        <f>ROUND(E8-G8,2)</f>
        <v>820.6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3">
        <f>ROUND(C12*D12,2)</f>
        <v>7</v>
      </c>
      <c r="F12" s="16">
        <v>0</v>
      </c>
      <c r="G12" s="33">
        <f>ROUND(E12*F12,2)</f>
        <v>0</v>
      </c>
      <c r="H12" s="33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1.2</v>
      </c>
      <c r="E13" s="33">
        <f>ROUND(C13*D13,2)</f>
        <v>6.6</v>
      </c>
      <c r="F13" s="16">
        <v>0</v>
      </c>
      <c r="G13" s="33">
        <f>ROUND(E13*F13,2)</f>
        <v>0</v>
      </c>
      <c r="H13" s="33">
        <f>ROUND(E13-G13,2)</f>
        <v>6.6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130</v>
      </c>
      <c r="B15" s="14" t="s">
        <v>21</v>
      </c>
      <c r="C15" s="15">
        <v>17.309999999999999</v>
      </c>
      <c r="D15" s="14">
        <v>1.9570000000000001</v>
      </c>
      <c r="E15" s="33">
        <f>ROUND(C15*D15,2)</f>
        <v>33.880000000000003</v>
      </c>
      <c r="F15" s="16">
        <v>0</v>
      </c>
      <c r="G15" s="33">
        <f>ROUND(E15*F15,2)</f>
        <v>0</v>
      </c>
      <c r="H15" s="33">
        <f>ROUND(E15-G15,2)</f>
        <v>33.880000000000003</v>
      </c>
    </row>
    <row r="16" spans="1:8" x14ac:dyDescent="0.25">
      <c r="A16" s="14" t="s">
        <v>22</v>
      </c>
      <c r="B16" s="14" t="s">
        <v>21</v>
      </c>
      <c r="C16" s="15">
        <v>22.11</v>
      </c>
      <c r="D16" s="14">
        <v>1.5</v>
      </c>
      <c r="E16" s="33">
        <f>ROUND(C16*D16,2)</f>
        <v>33.17</v>
      </c>
      <c r="F16" s="16">
        <v>0</v>
      </c>
      <c r="G16" s="33">
        <f>ROUND(E16*F16,2)</f>
        <v>0</v>
      </c>
      <c r="H16" s="33">
        <f>ROUND(E16-G16,2)</f>
        <v>33.17</v>
      </c>
    </row>
    <row r="17" spans="1:8" x14ac:dyDescent="0.25">
      <c r="A17" s="14" t="s">
        <v>131</v>
      </c>
      <c r="B17" s="14" t="s">
        <v>19</v>
      </c>
      <c r="C17" s="15">
        <v>1.61</v>
      </c>
      <c r="D17" s="14">
        <v>32.171199999999999</v>
      </c>
      <c r="E17" s="33">
        <f>ROUND(C17*D17,2)</f>
        <v>51.8</v>
      </c>
      <c r="F17" s="16">
        <v>0</v>
      </c>
      <c r="G17" s="33">
        <f>ROUND(E17*F17,2)</f>
        <v>0</v>
      </c>
      <c r="H17" s="33">
        <f>ROUND(E17-G17,2)</f>
        <v>51.8</v>
      </c>
    </row>
    <row r="18" spans="1:8" x14ac:dyDescent="0.25">
      <c r="A18" s="14" t="s">
        <v>103</v>
      </c>
      <c r="B18" s="14" t="s">
        <v>19</v>
      </c>
      <c r="C18" s="15">
        <v>1.34</v>
      </c>
      <c r="D18" s="14">
        <v>39.557000000000002</v>
      </c>
      <c r="E18" s="33">
        <f>ROUND(C18*D18,2)</f>
        <v>53.01</v>
      </c>
      <c r="F18" s="16">
        <v>0</v>
      </c>
      <c r="G18" s="33">
        <f>ROUND(E18*F18,2)</f>
        <v>0</v>
      </c>
      <c r="H18" s="33">
        <f>ROUND(E18-G18,2)</f>
        <v>53.01</v>
      </c>
    </row>
    <row r="19" spans="1:8" x14ac:dyDescent="0.25">
      <c r="A19" s="13" t="s">
        <v>24</v>
      </c>
      <c r="C19" s="33"/>
      <c r="E19" s="33"/>
    </row>
    <row r="20" spans="1:8" x14ac:dyDescent="0.25">
      <c r="A20" s="14" t="s">
        <v>25</v>
      </c>
      <c r="B20" s="14" t="s">
        <v>18</v>
      </c>
      <c r="C20" s="15">
        <v>0.13</v>
      </c>
      <c r="D20" s="14">
        <v>32</v>
      </c>
      <c r="E20" s="33">
        <f>ROUND(C20*D20,2)</f>
        <v>4.16</v>
      </c>
      <c r="F20" s="16">
        <v>0</v>
      </c>
      <c r="G20" s="33">
        <f>ROUND(E20*F20,2)</f>
        <v>0</v>
      </c>
      <c r="H20" s="33">
        <f>ROUND(E20-G20,2)</f>
        <v>4.16</v>
      </c>
    </row>
    <row r="21" spans="1:8" x14ac:dyDescent="0.25">
      <c r="A21" s="14" t="s">
        <v>59</v>
      </c>
      <c r="B21" s="14" t="s">
        <v>26</v>
      </c>
      <c r="C21" s="15">
        <v>10.73</v>
      </c>
      <c r="D21" s="14">
        <v>0.5</v>
      </c>
      <c r="E21" s="33">
        <f>ROUND(C21*D21,2)</f>
        <v>5.37</v>
      </c>
      <c r="F21" s="16">
        <v>0</v>
      </c>
      <c r="G21" s="33">
        <f>ROUND(E21*F21,2)</f>
        <v>0</v>
      </c>
      <c r="H21" s="33">
        <f>ROUND(E21-G21,2)</f>
        <v>5.37</v>
      </c>
    </row>
    <row r="22" spans="1:8" x14ac:dyDescent="0.25">
      <c r="A22" s="14" t="s">
        <v>104</v>
      </c>
      <c r="B22" s="14" t="s">
        <v>26</v>
      </c>
      <c r="C22" s="15">
        <v>12.74</v>
      </c>
      <c r="D22" s="14">
        <v>1</v>
      </c>
      <c r="E22" s="33">
        <f>ROUND(C22*D22,2)</f>
        <v>12.74</v>
      </c>
      <c r="F22" s="16">
        <v>0</v>
      </c>
      <c r="G22" s="33">
        <f>ROUND(E22*F22,2)</f>
        <v>0</v>
      </c>
      <c r="H22" s="33">
        <f>ROUND(E22-G22,2)</f>
        <v>12.74</v>
      </c>
    </row>
    <row r="23" spans="1:8" x14ac:dyDescent="0.25">
      <c r="A23" s="14" t="s">
        <v>132</v>
      </c>
      <c r="B23" s="14" t="s">
        <v>26</v>
      </c>
      <c r="C23" s="15">
        <v>1.91</v>
      </c>
      <c r="D23" s="14">
        <v>4</v>
      </c>
      <c r="E23" s="33">
        <f>ROUND(C23*D23,2)</f>
        <v>7.64</v>
      </c>
      <c r="F23" s="16">
        <v>0</v>
      </c>
      <c r="G23" s="33">
        <f>ROUND(E23*F23,2)</f>
        <v>0</v>
      </c>
      <c r="H23" s="33">
        <f>ROUND(E23-G23,2)</f>
        <v>7.64</v>
      </c>
    </row>
    <row r="24" spans="1:8" x14ac:dyDescent="0.25">
      <c r="A24" s="14" t="s">
        <v>133</v>
      </c>
      <c r="B24" s="14" t="s">
        <v>26</v>
      </c>
      <c r="C24" s="15">
        <v>7.13</v>
      </c>
      <c r="D24" s="14">
        <v>3.6</v>
      </c>
      <c r="E24" s="33">
        <f>ROUND(C24*D24,2)</f>
        <v>25.67</v>
      </c>
      <c r="F24" s="16">
        <v>0</v>
      </c>
      <c r="G24" s="33">
        <f>ROUND(E24*F24,2)</f>
        <v>0</v>
      </c>
      <c r="H24" s="33">
        <f>ROUND(E24-G24,2)</f>
        <v>25.67</v>
      </c>
    </row>
    <row r="25" spans="1:8" x14ac:dyDescent="0.25">
      <c r="A25" s="13" t="s">
        <v>27</v>
      </c>
      <c r="C25" s="33"/>
      <c r="E25" s="33"/>
    </row>
    <row r="26" spans="1:8" x14ac:dyDescent="0.25">
      <c r="A26" s="14" t="s">
        <v>112</v>
      </c>
      <c r="B26" s="14" t="s">
        <v>18</v>
      </c>
      <c r="C26" s="15">
        <v>0.94</v>
      </c>
      <c r="D26" s="14">
        <v>1.28</v>
      </c>
      <c r="E26" s="33">
        <f>ROUND(C26*D26,2)</f>
        <v>1.2</v>
      </c>
      <c r="F26" s="16">
        <v>0</v>
      </c>
      <c r="G26" s="33">
        <f>ROUND(E26*F26,2)</f>
        <v>0</v>
      </c>
      <c r="H26" s="33">
        <f>ROUND(E26-G26,2)</f>
        <v>1.2</v>
      </c>
    </row>
    <row r="27" spans="1:8" x14ac:dyDescent="0.25">
      <c r="A27" s="14" t="s">
        <v>134</v>
      </c>
      <c r="B27" s="14" t="s">
        <v>18</v>
      </c>
      <c r="C27" s="15">
        <v>1.94</v>
      </c>
      <c r="D27" s="14">
        <v>4</v>
      </c>
      <c r="E27" s="33">
        <f>ROUND(C27*D27,2)</f>
        <v>7.76</v>
      </c>
      <c r="F27" s="16">
        <v>0</v>
      </c>
      <c r="G27" s="33">
        <f>ROUND(E27*F27,2)</f>
        <v>0</v>
      </c>
      <c r="H27" s="33">
        <f>ROUND(E27-G27,2)</f>
        <v>7.76</v>
      </c>
    </row>
    <row r="28" spans="1:8" x14ac:dyDescent="0.25">
      <c r="A28" s="13" t="s">
        <v>30</v>
      </c>
      <c r="C28" s="33"/>
      <c r="E28" s="33"/>
    </row>
    <row r="29" spans="1:8" x14ac:dyDescent="0.25">
      <c r="A29" s="14" t="s">
        <v>31</v>
      </c>
      <c r="B29" s="14" t="s">
        <v>32</v>
      </c>
      <c r="C29" s="15">
        <v>0.24</v>
      </c>
      <c r="D29" s="14">
        <v>33</v>
      </c>
      <c r="E29" s="33">
        <f>ROUND(C29*D29,2)</f>
        <v>7.92</v>
      </c>
      <c r="F29" s="16">
        <v>0</v>
      </c>
      <c r="G29" s="33">
        <f>ROUND(E29*F29,2)</f>
        <v>0</v>
      </c>
      <c r="H29" s="33">
        <f>ROUND(E29-G29,2)</f>
        <v>7.92</v>
      </c>
    </row>
    <row r="30" spans="1:8" x14ac:dyDescent="0.25">
      <c r="A30" s="13" t="s">
        <v>33</v>
      </c>
      <c r="C30" s="33"/>
      <c r="E30" s="33"/>
    </row>
    <row r="31" spans="1:8" x14ac:dyDescent="0.25">
      <c r="A31" s="14" t="s">
        <v>135</v>
      </c>
      <c r="B31" s="14" t="s">
        <v>60</v>
      </c>
      <c r="C31" s="15">
        <v>3.03</v>
      </c>
      <c r="D31" s="14">
        <v>34</v>
      </c>
      <c r="E31" s="33">
        <f>ROUND(C31*D31,2)</f>
        <v>103.02</v>
      </c>
      <c r="F31" s="16">
        <v>0</v>
      </c>
      <c r="G31" s="33">
        <f>ROUND(E31*F31,2)</f>
        <v>0</v>
      </c>
      <c r="H31" s="33">
        <f>ROUND(E31-G31,2)</f>
        <v>103.02</v>
      </c>
    </row>
    <row r="32" spans="1:8" x14ac:dyDescent="0.25">
      <c r="A32" s="13" t="s">
        <v>61</v>
      </c>
      <c r="C32" s="33"/>
      <c r="E32" s="33"/>
    </row>
    <row r="33" spans="1:8" x14ac:dyDescent="0.25">
      <c r="A33" s="14" t="s">
        <v>62</v>
      </c>
      <c r="B33" s="14" t="s">
        <v>48</v>
      </c>
      <c r="C33" s="15">
        <v>7.5</v>
      </c>
      <c r="D33" s="14">
        <v>1</v>
      </c>
      <c r="E33" s="33">
        <f>ROUND(C33*D33,2)</f>
        <v>7.5</v>
      </c>
      <c r="F33" s="16">
        <v>0</v>
      </c>
      <c r="G33" s="33">
        <f>ROUND(E33*F33,2)</f>
        <v>0</v>
      </c>
      <c r="H33" s="33">
        <f>ROUND(E33-G33,2)</f>
        <v>7.5</v>
      </c>
    </row>
    <row r="34" spans="1:8" x14ac:dyDescent="0.25">
      <c r="A34" s="13" t="s">
        <v>136</v>
      </c>
      <c r="C34" s="33"/>
      <c r="E34" s="33"/>
    </row>
    <row r="35" spans="1:8" x14ac:dyDescent="0.25">
      <c r="A35" s="14" t="s">
        <v>137</v>
      </c>
      <c r="B35" s="14" t="s">
        <v>129</v>
      </c>
      <c r="C35" s="15">
        <v>0.23</v>
      </c>
      <c r="D35" s="14">
        <f>D7</f>
        <v>220</v>
      </c>
      <c r="E35" s="33">
        <f>ROUND(C35*D35,2)</f>
        <v>50.6</v>
      </c>
      <c r="F35" s="16">
        <v>0</v>
      </c>
      <c r="G35" s="33">
        <f>ROUND(E35*F35,2)</f>
        <v>0</v>
      </c>
      <c r="H35" s="33">
        <f>ROUND(E35-G35,2)</f>
        <v>50.6</v>
      </c>
    </row>
    <row r="36" spans="1:8" x14ac:dyDescent="0.25">
      <c r="A36" s="13" t="s">
        <v>34</v>
      </c>
      <c r="C36" s="33"/>
      <c r="E36" s="33"/>
    </row>
    <row r="37" spans="1:8" x14ac:dyDescent="0.25">
      <c r="A37" s="14" t="s">
        <v>35</v>
      </c>
      <c r="B37" s="14" t="s">
        <v>36</v>
      </c>
      <c r="C37" s="15">
        <v>47.45</v>
      </c>
      <c r="D37" s="14">
        <v>0.66600000000000004</v>
      </c>
      <c r="E37" s="33">
        <f>ROUND(C37*D37,2)</f>
        <v>31.6</v>
      </c>
      <c r="F37" s="16">
        <v>0</v>
      </c>
      <c r="G37" s="33">
        <f>ROUND(E37*F37,2)</f>
        <v>0</v>
      </c>
      <c r="H37" s="33">
        <f>ROUND(E37-G37,2)</f>
        <v>31.6</v>
      </c>
    </row>
    <row r="38" spans="1:8" x14ac:dyDescent="0.25">
      <c r="A38" s="13" t="s">
        <v>119</v>
      </c>
      <c r="C38" s="33"/>
      <c r="E38" s="33"/>
    </row>
    <row r="39" spans="1:8" x14ac:dyDescent="0.25">
      <c r="A39" s="14" t="s">
        <v>138</v>
      </c>
      <c r="B39" s="14" t="s">
        <v>48</v>
      </c>
      <c r="C39" s="15">
        <v>6</v>
      </c>
      <c r="D39" s="14">
        <v>1</v>
      </c>
      <c r="E39" s="33">
        <f>ROUND(C39*D39,2)</f>
        <v>6</v>
      </c>
      <c r="F39" s="16">
        <v>0</v>
      </c>
      <c r="G39" s="33">
        <f>ROUND(E39*F39,2)</f>
        <v>0</v>
      </c>
      <c r="H39" s="33">
        <f>ROUND(E39-G39,2)</f>
        <v>6</v>
      </c>
    </row>
    <row r="40" spans="1:8" x14ac:dyDescent="0.25">
      <c r="A40" s="13" t="s">
        <v>121</v>
      </c>
      <c r="C40" s="33"/>
      <c r="E40" s="33"/>
    </row>
    <row r="41" spans="1:8" x14ac:dyDescent="0.25">
      <c r="A41" s="14" t="s">
        <v>122</v>
      </c>
      <c r="B41" s="14" t="s">
        <v>48</v>
      </c>
      <c r="C41" s="15">
        <v>10</v>
      </c>
      <c r="D41" s="14">
        <v>0.33300000000000002</v>
      </c>
      <c r="E41" s="33">
        <f>ROUND(C41*D41,2)</f>
        <v>3.33</v>
      </c>
      <c r="F41" s="16">
        <v>0</v>
      </c>
      <c r="G41" s="33">
        <f>ROUND(E41*F41,2)</f>
        <v>0</v>
      </c>
      <c r="H41" s="33">
        <f>ROUND(E41-G41,2)</f>
        <v>3.33</v>
      </c>
    </row>
    <row r="42" spans="1:8" x14ac:dyDescent="0.25">
      <c r="A42" s="13" t="s">
        <v>37</v>
      </c>
      <c r="C42" s="33"/>
      <c r="E42" s="33"/>
    </row>
    <row r="43" spans="1:8" x14ac:dyDescent="0.25">
      <c r="A43" s="14" t="s">
        <v>38</v>
      </c>
      <c r="B43" s="14" t="s">
        <v>39</v>
      </c>
      <c r="C43" s="15">
        <v>14.68</v>
      </c>
      <c r="D43" s="14">
        <v>0.64229999999999998</v>
      </c>
      <c r="E43" s="33">
        <f>ROUND(C43*D43,2)</f>
        <v>9.43</v>
      </c>
      <c r="F43" s="16">
        <v>0</v>
      </c>
      <c r="G43" s="33">
        <f>ROUND(E43*F43,2)</f>
        <v>0</v>
      </c>
      <c r="H43" s="33">
        <f>ROUND(E43-G43,2)</f>
        <v>9.43</v>
      </c>
    </row>
    <row r="44" spans="1:8" x14ac:dyDescent="0.25">
      <c r="A44" s="14" t="s">
        <v>139</v>
      </c>
      <c r="B44" s="14" t="s">
        <v>39</v>
      </c>
      <c r="C44" s="15">
        <v>14.68</v>
      </c>
      <c r="D44" s="14">
        <v>0.10100000000000001</v>
      </c>
      <c r="E44" s="33">
        <f>ROUND(C44*D44,2)</f>
        <v>1.48</v>
      </c>
      <c r="F44" s="16">
        <v>0</v>
      </c>
      <c r="G44" s="33">
        <f>ROUND(E44*F44,2)</f>
        <v>0</v>
      </c>
      <c r="H44" s="33">
        <f>ROUND(E44-G44,2)</f>
        <v>1.48</v>
      </c>
    </row>
    <row r="45" spans="1:8" x14ac:dyDescent="0.25">
      <c r="A45" s="14" t="s">
        <v>91</v>
      </c>
      <c r="B45" s="14" t="s">
        <v>39</v>
      </c>
      <c r="C45" s="15">
        <v>14.68</v>
      </c>
      <c r="D45" s="14">
        <v>1.7600000000000001E-2</v>
      </c>
      <c r="E45" s="33">
        <f>ROUND(C45*D45,2)</f>
        <v>0.26</v>
      </c>
      <c r="F45" s="16">
        <v>0</v>
      </c>
      <c r="G45" s="33">
        <f>ROUND(E45*F45,2)</f>
        <v>0</v>
      </c>
      <c r="H45" s="33">
        <f>ROUND(E45-G45,2)</f>
        <v>0.26</v>
      </c>
    </row>
    <row r="46" spans="1:8" x14ac:dyDescent="0.25">
      <c r="A46" s="13" t="s">
        <v>40</v>
      </c>
      <c r="C46" s="33"/>
      <c r="E46" s="33"/>
    </row>
    <row r="47" spans="1:8" x14ac:dyDescent="0.25">
      <c r="A47" s="14" t="s">
        <v>41</v>
      </c>
      <c r="B47" s="14" t="s">
        <v>39</v>
      </c>
      <c r="C47" s="15">
        <v>9.06</v>
      </c>
      <c r="D47" s="14">
        <v>0.32500000000000001</v>
      </c>
      <c r="E47" s="33">
        <f>ROUND(C47*D47,2)</f>
        <v>2.94</v>
      </c>
      <c r="F47" s="16">
        <v>0</v>
      </c>
      <c r="G47" s="33">
        <f>ROUND(E47*F47,2)</f>
        <v>0</v>
      </c>
      <c r="H47" s="33">
        <f>ROUND(E47-G47,2)</f>
        <v>2.94</v>
      </c>
    </row>
    <row r="48" spans="1:8" x14ac:dyDescent="0.25">
      <c r="A48" s="14" t="s">
        <v>42</v>
      </c>
      <c r="B48" s="14" t="s">
        <v>39</v>
      </c>
      <c r="C48" s="15">
        <v>9.06</v>
      </c>
      <c r="D48" s="14">
        <v>6.25E-2</v>
      </c>
      <c r="E48" s="33">
        <f>ROUND(C48*D48,2)</f>
        <v>0.56999999999999995</v>
      </c>
      <c r="F48" s="16">
        <v>0</v>
      </c>
      <c r="G48" s="33">
        <f>ROUND(E48*F48,2)</f>
        <v>0</v>
      </c>
      <c r="H48" s="33">
        <f>ROUND(E48-G48,2)</f>
        <v>0.56999999999999995</v>
      </c>
    </row>
    <row r="49" spans="1:8" x14ac:dyDescent="0.25">
      <c r="A49" s="13" t="s">
        <v>43</v>
      </c>
      <c r="C49" s="33"/>
      <c r="E49" s="33"/>
    </row>
    <row r="50" spans="1:8" x14ac:dyDescent="0.25">
      <c r="A50" s="14" t="s">
        <v>42</v>
      </c>
      <c r="B50" s="14" t="s">
        <v>39</v>
      </c>
      <c r="C50" s="15">
        <v>9.06</v>
      </c>
      <c r="D50" s="14">
        <v>0.1176</v>
      </c>
      <c r="E50" s="33">
        <f>ROUND(C50*D50,2)</f>
        <v>1.07</v>
      </c>
      <c r="F50" s="16">
        <v>0</v>
      </c>
      <c r="G50" s="33">
        <f>ROUND(E50*F50,2)</f>
        <v>0</v>
      </c>
      <c r="H50" s="33">
        <f>ROUND(E50-G50,2)</f>
        <v>1.07</v>
      </c>
    </row>
    <row r="51" spans="1:8" x14ac:dyDescent="0.25">
      <c r="A51" s="14" t="s">
        <v>91</v>
      </c>
      <c r="B51" s="14" t="s">
        <v>39</v>
      </c>
      <c r="C51" s="15">
        <v>9.06</v>
      </c>
      <c r="D51" s="14">
        <v>8.8000000000000005E-3</v>
      </c>
      <c r="E51" s="33">
        <f>ROUND(C51*D51,2)</f>
        <v>0.08</v>
      </c>
      <c r="F51" s="16">
        <v>0</v>
      </c>
      <c r="G51" s="33">
        <f>ROUND(E51*F51,2)</f>
        <v>0</v>
      </c>
      <c r="H51" s="33">
        <f>ROUND(E51-G51,2)</f>
        <v>0.08</v>
      </c>
    </row>
    <row r="52" spans="1:8" x14ac:dyDescent="0.25">
      <c r="A52" s="14" t="s">
        <v>44</v>
      </c>
      <c r="B52" s="14" t="s">
        <v>39</v>
      </c>
      <c r="C52" s="15">
        <v>14.69</v>
      </c>
      <c r="D52" s="14">
        <v>0.61409999999999998</v>
      </c>
      <c r="E52" s="33">
        <f>ROUND(C52*D52,2)</f>
        <v>9.02</v>
      </c>
      <c r="F52" s="16">
        <v>0</v>
      </c>
      <c r="G52" s="33">
        <f>ROUND(E52*F52,2)</f>
        <v>0</v>
      </c>
      <c r="H52" s="33">
        <f>ROUND(E52-G52,2)</f>
        <v>9.02</v>
      </c>
    </row>
    <row r="53" spans="1:8" x14ac:dyDescent="0.25">
      <c r="A53" s="13" t="s">
        <v>45</v>
      </c>
      <c r="C53" s="33"/>
      <c r="E53" s="33"/>
    </row>
    <row r="54" spans="1:8" x14ac:dyDescent="0.25">
      <c r="A54" s="14" t="s">
        <v>38</v>
      </c>
      <c r="B54" s="14" t="s">
        <v>19</v>
      </c>
      <c r="C54" s="15">
        <v>1.53</v>
      </c>
      <c r="D54" s="14">
        <v>7.2557</v>
      </c>
      <c r="E54" s="33">
        <f>ROUND(C54*D54,2)</f>
        <v>11.1</v>
      </c>
      <c r="F54" s="16">
        <v>0</v>
      </c>
      <c r="G54" s="33">
        <f>ROUND(E54*F54,2)</f>
        <v>0</v>
      </c>
      <c r="H54" s="33">
        <f>ROUND(E54-G54,2)</f>
        <v>11.1</v>
      </c>
    </row>
    <row r="55" spans="1:8" x14ac:dyDescent="0.25">
      <c r="A55" s="14" t="s">
        <v>139</v>
      </c>
      <c r="B55" s="14" t="s">
        <v>19</v>
      </c>
      <c r="C55" s="15">
        <v>1.53</v>
      </c>
      <c r="D55" s="14">
        <v>1.3771</v>
      </c>
      <c r="E55" s="33">
        <f>ROUND(C55*D55,2)</f>
        <v>2.11</v>
      </c>
      <c r="F55" s="16">
        <v>0</v>
      </c>
      <c r="G55" s="33">
        <f>ROUND(E55*F55,2)</f>
        <v>0</v>
      </c>
      <c r="H55" s="33">
        <f>ROUND(E55-G55,2)</f>
        <v>2.11</v>
      </c>
    </row>
    <row r="56" spans="1:8" x14ac:dyDescent="0.25">
      <c r="A56" s="14" t="s">
        <v>91</v>
      </c>
      <c r="B56" s="14" t="s">
        <v>19</v>
      </c>
      <c r="C56" s="15">
        <v>1.53</v>
      </c>
      <c r="D56" s="14">
        <v>0.15870000000000001</v>
      </c>
      <c r="E56" s="33">
        <f>ROUND(C56*D56,2)</f>
        <v>0.24</v>
      </c>
      <c r="F56" s="16">
        <v>0</v>
      </c>
      <c r="G56" s="33">
        <f>ROUND(E56*F56,2)</f>
        <v>0</v>
      </c>
      <c r="H56" s="33">
        <f>ROUND(E56-G56,2)</f>
        <v>0.24</v>
      </c>
    </row>
    <row r="57" spans="1:8" x14ac:dyDescent="0.25">
      <c r="A57" s="14" t="s">
        <v>46</v>
      </c>
      <c r="B57" s="14" t="s">
        <v>19</v>
      </c>
      <c r="C57" s="15">
        <v>1.53</v>
      </c>
      <c r="D57" s="14">
        <v>10.590199999999999</v>
      </c>
      <c r="E57" s="33">
        <f>ROUND(C57*D57,2)</f>
        <v>16.2</v>
      </c>
      <c r="F57" s="16">
        <v>0</v>
      </c>
      <c r="G57" s="33">
        <f>ROUND(E57*F57,2)</f>
        <v>0</v>
      </c>
      <c r="H57" s="33">
        <f>ROUND(E57-G57,2)</f>
        <v>16.2</v>
      </c>
    </row>
    <row r="58" spans="1:8" x14ac:dyDescent="0.25">
      <c r="A58" s="13" t="s">
        <v>47</v>
      </c>
      <c r="C58" s="33"/>
      <c r="E58" s="33"/>
    </row>
    <row r="59" spans="1:8" x14ac:dyDescent="0.25">
      <c r="A59" s="14" t="s">
        <v>42</v>
      </c>
      <c r="B59" s="14" t="s">
        <v>48</v>
      </c>
      <c r="C59" s="15">
        <v>10.52</v>
      </c>
      <c r="D59" s="14">
        <v>1</v>
      </c>
      <c r="E59" s="33">
        <f t="shared" ref="E59:E64" si="0">ROUND(C59*D59,2)</f>
        <v>10.52</v>
      </c>
      <c r="F59" s="16">
        <v>0</v>
      </c>
      <c r="G59" s="33">
        <f t="shared" ref="G59:G64" si="1">ROUND(E59*F59,2)</f>
        <v>0</v>
      </c>
      <c r="H59" s="33">
        <f t="shared" ref="H59:H66" si="2">ROUND(E59-G59,2)</f>
        <v>10.52</v>
      </c>
    </row>
    <row r="60" spans="1:8" x14ac:dyDescent="0.25">
      <c r="A60" s="14" t="s">
        <v>38</v>
      </c>
      <c r="B60" s="14" t="s">
        <v>48</v>
      </c>
      <c r="C60" s="15">
        <v>4.54</v>
      </c>
      <c r="D60" s="14">
        <v>1</v>
      </c>
      <c r="E60" s="33">
        <f t="shared" si="0"/>
        <v>4.54</v>
      </c>
      <c r="F60" s="16">
        <v>0</v>
      </c>
      <c r="G60" s="33">
        <f t="shared" si="1"/>
        <v>0</v>
      </c>
      <c r="H60" s="33">
        <f t="shared" si="2"/>
        <v>4.54</v>
      </c>
    </row>
    <row r="61" spans="1:8" x14ac:dyDescent="0.25">
      <c r="A61" s="14" t="s">
        <v>139</v>
      </c>
      <c r="B61" s="14" t="s">
        <v>48</v>
      </c>
      <c r="C61" s="15">
        <v>4.1100000000000003</v>
      </c>
      <c r="D61" s="14">
        <v>1</v>
      </c>
      <c r="E61" s="33">
        <f t="shared" si="0"/>
        <v>4.1100000000000003</v>
      </c>
      <c r="F61" s="16">
        <v>0</v>
      </c>
      <c r="G61" s="33">
        <f t="shared" si="1"/>
        <v>0</v>
      </c>
      <c r="H61" s="33">
        <f t="shared" si="2"/>
        <v>4.1100000000000003</v>
      </c>
    </row>
    <row r="62" spans="1:8" x14ac:dyDescent="0.25">
      <c r="A62" s="14" t="s">
        <v>91</v>
      </c>
      <c r="B62" s="14" t="s">
        <v>48</v>
      </c>
      <c r="C62" s="15">
        <v>0.2</v>
      </c>
      <c r="D62" s="14">
        <v>1</v>
      </c>
      <c r="E62" s="33">
        <f t="shared" si="0"/>
        <v>0.2</v>
      </c>
      <c r="F62" s="16">
        <v>0</v>
      </c>
      <c r="G62" s="33">
        <f t="shared" si="1"/>
        <v>0</v>
      </c>
      <c r="H62" s="33">
        <f t="shared" si="2"/>
        <v>0.2</v>
      </c>
    </row>
    <row r="63" spans="1:8" x14ac:dyDescent="0.25">
      <c r="A63" s="14" t="s">
        <v>46</v>
      </c>
      <c r="B63" s="14" t="s">
        <v>48</v>
      </c>
      <c r="C63" s="15">
        <v>7.16</v>
      </c>
      <c r="D63" s="14">
        <v>1</v>
      </c>
      <c r="E63" s="33">
        <f t="shared" si="0"/>
        <v>7.16</v>
      </c>
      <c r="F63" s="16">
        <v>0</v>
      </c>
      <c r="G63" s="33">
        <f t="shared" si="1"/>
        <v>0</v>
      </c>
      <c r="H63" s="33">
        <f t="shared" si="2"/>
        <v>7.16</v>
      </c>
    </row>
    <row r="64" spans="1:8" x14ac:dyDescent="0.25">
      <c r="A64" s="9" t="s">
        <v>49</v>
      </c>
      <c r="B64" s="9" t="s">
        <v>48</v>
      </c>
      <c r="C64" s="10">
        <v>12.02</v>
      </c>
      <c r="D64" s="9">
        <v>1</v>
      </c>
      <c r="E64" s="29">
        <f t="shared" si="0"/>
        <v>12.02</v>
      </c>
      <c r="F64" s="11">
        <v>0</v>
      </c>
      <c r="G64" s="29">
        <f t="shared" si="1"/>
        <v>0</v>
      </c>
      <c r="H64" s="29">
        <f t="shared" si="2"/>
        <v>12.02</v>
      </c>
    </row>
    <row r="65" spans="1:8" x14ac:dyDescent="0.25">
      <c r="A65" s="7" t="s">
        <v>50</v>
      </c>
      <c r="C65" s="33"/>
      <c r="E65" s="33">
        <f>SUM(E12:E64)</f>
        <v>553.02</v>
      </c>
      <c r="G65" s="12">
        <f>SUM(G12:G64)</f>
        <v>0</v>
      </c>
      <c r="H65" s="12">
        <f t="shared" si="2"/>
        <v>553.02</v>
      </c>
    </row>
    <row r="66" spans="1:8" x14ac:dyDescent="0.25">
      <c r="A66" s="7" t="s">
        <v>51</v>
      </c>
      <c r="C66" s="33"/>
      <c r="E66" s="33">
        <f>+E8-E65</f>
        <v>267.58000000000004</v>
      </c>
      <c r="G66" s="12">
        <f>+G8-G65</f>
        <v>0</v>
      </c>
      <c r="H66" s="12">
        <f t="shared" si="2"/>
        <v>267.58</v>
      </c>
    </row>
    <row r="67" spans="1:8" x14ac:dyDescent="0.25">
      <c r="A67" t="s">
        <v>12</v>
      </c>
      <c r="C67" s="33"/>
      <c r="E67" s="33"/>
    </row>
    <row r="68" spans="1:8" x14ac:dyDescent="0.25">
      <c r="A68" s="7" t="s">
        <v>52</v>
      </c>
      <c r="C68" s="33"/>
      <c r="E68" s="33"/>
    </row>
    <row r="69" spans="1:8" x14ac:dyDescent="0.25">
      <c r="A69" s="14" t="s">
        <v>42</v>
      </c>
      <c r="B69" s="14" t="s">
        <v>48</v>
      </c>
      <c r="C69" s="15">
        <v>17.739999999999998</v>
      </c>
      <c r="D69" s="14">
        <v>1</v>
      </c>
      <c r="E69" s="33">
        <f>ROUND(C69*D69,2)</f>
        <v>17.739999999999998</v>
      </c>
      <c r="F69" s="16">
        <v>0</v>
      </c>
      <c r="G69" s="33">
        <f>ROUND(E69*F69,2)</f>
        <v>0</v>
      </c>
      <c r="H69" s="33">
        <f t="shared" ref="H69:H76" si="3">ROUND(E69-G69,2)</f>
        <v>17.739999999999998</v>
      </c>
    </row>
    <row r="70" spans="1:8" x14ac:dyDescent="0.25">
      <c r="A70" s="14" t="s">
        <v>38</v>
      </c>
      <c r="B70" s="14" t="s">
        <v>48</v>
      </c>
      <c r="C70" s="15">
        <v>27.65</v>
      </c>
      <c r="D70" s="14">
        <v>1</v>
      </c>
      <c r="E70" s="33">
        <f>ROUND(C70*D70,2)</f>
        <v>27.65</v>
      </c>
      <c r="F70" s="16">
        <v>0</v>
      </c>
      <c r="G70" s="33">
        <f>ROUND(E70*F70,2)</f>
        <v>0</v>
      </c>
      <c r="H70" s="33">
        <f t="shared" si="3"/>
        <v>27.65</v>
      </c>
    </row>
    <row r="71" spans="1:8" x14ac:dyDescent="0.25">
      <c r="A71" s="14" t="s">
        <v>139</v>
      </c>
      <c r="B71" s="14" t="s">
        <v>48</v>
      </c>
      <c r="C71" s="15">
        <v>15.74</v>
      </c>
      <c r="D71" s="14">
        <v>1</v>
      </c>
      <c r="E71" s="33">
        <f>ROUND(C71*D71,2)</f>
        <v>15.74</v>
      </c>
      <c r="F71" s="16">
        <v>0</v>
      </c>
      <c r="G71" s="33">
        <f>ROUND(E71*F71,2)</f>
        <v>0</v>
      </c>
      <c r="H71" s="33">
        <f t="shared" si="3"/>
        <v>15.74</v>
      </c>
    </row>
    <row r="72" spans="1:8" x14ac:dyDescent="0.25">
      <c r="A72" s="14" t="s">
        <v>91</v>
      </c>
      <c r="B72" s="14" t="s">
        <v>48</v>
      </c>
      <c r="C72" s="15">
        <v>1.3</v>
      </c>
      <c r="D72" s="14">
        <v>1</v>
      </c>
      <c r="E72" s="33">
        <f>ROUND(C72*D72,2)</f>
        <v>1.3</v>
      </c>
      <c r="F72" s="16">
        <v>0</v>
      </c>
      <c r="G72" s="33">
        <f>ROUND(E72*F72,2)</f>
        <v>0</v>
      </c>
      <c r="H72" s="33">
        <f t="shared" si="3"/>
        <v>1.3</v>
      </c>
    </row>
    <row r="73" spans="1:8" x14ac:dyDescent="0.25">
      <c r="A73" s="9" t="s">
        <v>46</v>
      </c>
      <c r="B73" s="9" t="s">
        <v>48</v>
      </c>
      <c r="C73" s="10">
        <v>51.84</v>
      </c>
      <c r="D73" s="9">
        <v>1</v>
      </c>
      <c r="E73" s="29">
        <f>ROUND(C73*D73,2)</f>
        <v>51.84</v>
      </c>
      <c r="F73" s="11">
        <v>0</v>
      </c>
      <c r="G73" s="29">
        <f>ROUND(E73*F73,2)</f>
        <v>0</v>
      </c>
      <c r="H73" s="29">
        <f t="shared" si="3"/>
        <v>51.84</v>
      </c>
    </row>
    <row r="74" spans="1:8" x14ac:dyDescent="0.25">
      <c r="A74" s="7" t="s">
        <v>53</v>
      </c>
      <c r="C74" s="33"/>
      <c r="E74" s="33">
        <f>SUM(E69:E73)</f>
        <v>114.27000000000001</v>
      </c>
      <c r="G74" s="12">
        <f>SUM(G69:G73)</f>
        <v>0</v>
      </c>
      <c r="H74" s="12">
        <f t="shared" si="3"/>
        <v>114.27</v>
      </c>
    </row>
    <row r="75" spans="1:8" x14ac:dyDescent="0.25">
      <c r="A75" s="7" t="s">
        <v>54</v>
      </c>
      <c r="C75" s="33"/>
      <c r="E75" s="33">
        <f>+E65+E74</f>
        <v>667.29</v>
      </c>
      <c r="G75" s="12">
        <f>+G65+G74</f>
        <v>0</v>
      </c>
      <c r="H75" s="12">
        <f t="shared" si="3"/>
        <v>667.29</v>
      </c>
    </row>
    <row r="76" spans="1:8" x14ac:dyDescent="0.25">
      <c r="A76" s="7" t="s">
        <v>55</v>
      </c>
      <c r="C76" s="33"/>
      <c r="E76" s="33">
        <f>+E8-E75</f>
        <v>153.31000000000006</v>
      </c>
      <c r="G76" s="12">
        <f>+G8-G75</f>
        <v>0</v>
      </c>
      <c r="H76" s="12">
        <f t="shared" si="3"/>
        <v>153.31</v>
      </c>
    </row>
    <row r="77" spans="1:8" x14ac:dyDescent="0.25">
      <c r="A77" t="s">
        <v>123</v>
      </c>
      <c r="C77" s="33"/>
      <c r="E77" s="33"/>
    </row>
    <row r="78" spans="1:8" x14ac:dyDescent="0.25">
      <c r="A78" t="s">
        <v>372</v>
      </c>
      <c r="C78" s="33"/>
      <c r="E78" s="33"/>
    </row>
    <row r="79" spans="1:8" x14ac:dyDescent="0.25">
      <c r="C79" s="33"/>
      <c r="E79" s="33"/>
    </row>
    <row r="80" spans="1:8" x14ac:dyDescent="0.25">
      <c r="A80" s="7" t="s">
        <v>124</v>
      </c>
      <c r="C80" s="33"/>
      <c r="E80" s="33"/>
    </row>
    <row r="81" spans="1:5" x14ac:dyDescent="0.25">
      <c r="A81" s="7" t="s">
        <v>125</v>
      </c>
      <c r="C81" s="33"/>
      <c r="E81" s="33"/>
    </row>
    <row r="82" spans="1:5" x14ac:dyDescent="0.25">
      <c r="C82" s="33"/>
      <c r="E82" s="33"/>
    </row>
    <row r="99" spans="1:5" x14ac:dyDescent="0.25">
      <c r="A99" s="7" t="s">
        <v>50</v>
      </c>
      <c r="E99" s="37">
        <f>VLOOKUP(A99,$A$1:$H$98,5,FALSE)</f>
        <v>553.02</v>
      </c>
    </row>
    <row r="100" spans="1:5" x14ac:dyDescent="0.25">
      <c r="A100" s="7" t="s">
        <v>333</v>
      </c>
      <c r="E100" s="37">
        <f>VLOOKUP(A100,$A$1:$H$98,5,FALSE)</f>
        <v>114.27000000000001</v>
      </c>
    </row>
    <row r="101" spans="1:5" x14ac:dyDescent="0.25">
      <c r="A101" s="7" t="s">
        <v>334</v>
      </c>
      <c r="E101" s="37">
        <f t="shared" ref="E101:E102" si="4">VLOOKUP(A101,$A$1:$H$98,5,FALSE)</f>
        <v>667.29</v>
      </c>
    </row>
    <row r="102" spans="1:5" x14ac:dyDescent="0.25">
      <c r="A102" s="7" t="s">
        <v>55</v>
      </c>
      <c r="E102" s="37">
        <f t="shared" si="4"/>
        <v>153.31000000000006</v>
      </c>
    </row>
    <row r="104" spans="1:5" x14ac:dyDescent="0.25">
      <c r="A104" s="42" t="s">
        <v>295</v>
      </c>
      <c r="D104" s="42" t="s">
        <v>296</v>
      </c>
    </row>
    <row r="105" spans="1:5" x14ac:dyDescent="0.25">
      <c r="B105" s="37">
        <f>E102</f>
        <v>153.31000000000006</v>
      </c>
      <c r="E105" s="37">
        <f>E102</f>
        <v>153.31000000000006</v>
      </c>
    </row>
    <row r="106" spans="1:5" x14ac:dyDescent="0.25">
      <c r="A106">
        <f>A107-Calculator!$B$15</f>
        <v>985</v>
      </c>
      <c r="B106">
        <f t="dataTable" ref="B106:B112" dt2D="0" dtr="0" r1="D7" ca="1"/>
        <v>2830.81</v>
      </c>
      <c r="D106">
        <f>D107-Calculator!$B$27</f>
        <v>45</v>
      </c>
      <c r="E106">
        <f t="dataTable" ref="E106:E112" dt2D="0" dtr="0" r1="D7"/>
        <v>-459.18999999999994</v>
      </c>
    </row>
    <row r="107" spans="1:5" x14ac:dyDescent="0.25">
      <c r="A107">
        <f>A108-Calculator!$B$15</f>
        <v>990</v>
      </c>
      <c r="B107">
        <v>2848.3099999999995</v>
      </c>
      <c r="D107">
        <f>D108-Calculator!$B$27</f>
        <v>50</v>
      </c>
      <c r="E107">
        <v>-441.68999999999994</v>
      </c>
    </row>
    <row r="108" spans="1:5" x14ac:dyDescent="0.25">
      <c r="A108">
        <f>A109-Calculator!$B$15</f>
        <v>995</v>
      </c>
      <c r="B108">
        <v>2865.8099999999995</v>
      </c>
      <c r="D108">
        <f>D109-Calculator!$B$27</f>
        <v>55</v>
      </c>
      <c r="E108">
        <v>-424.18999999999994</v>
      </c>
    </row>
    <row r="109" spans="1:5" x14ac:dyDescent="0.25">
      <c r="A109">
        <f>Calculator!B10</f>
        <v>1000</v>
      </c>
      <c r="B109">
        <v>2883.31</v>
      </c>
      <c r="D109">
        <f>Calculator!B22</f>
        <v>60</v>
      </c>
      <c r="E109">
        <v>-406.69</v>
      </c>
    </row>
    <row r="110" spans="1:5" x14ac:dyDescent="0.25">
      <c r="A110">
        <f>A109+Calculator!$B$15</f>
        <v>1005</v>
      </c>
      <c r="B110">
        <v>2900.81</v>
      </c>
      <c r="D110">
        <f>D109+Calculator!$B$27</f>
        <v>65</v>
      </c>
      <c r="E110">
        <v>-389.19</v>
      </c>
    </row>
    <row r="111" spans="1:5" x14ac:dyDescent="0.25">
      <c r="A111">
        <f>A110+Calculator!$B$15</f>
        <v>1010</v>
      </c>
      <c r="B111">
        <v>2918.31</v>
      </c>
      <c r="D111">
        <f>D110+Calculator!$B$27</f>
        <v>70</v>
      </c>
      <c r="E111">
        <v>-371.68999999999994</v>
      </c>
    </row>
    <row r="112" spans="1:5" x14ac:dyDescent="0.25">
      <c r="A112">
        <f>A111+Calculator!$B$15</f>
        <v>1015</v>
      </c>
      <c r="B112">
        <v>2935.8099999999995</v>
      </c>
      <c r="D112">
        <f>D111+Calculator!$B$27</f>
        <v>75</v>
      </c>
      <c r="E112">
        <v>-354.18999999999994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46DB-29A7-4ABC-B0D6-461F7F67DE76}">
  <dimension ref="A1:H112"/>
  <sheetViews>
    <sheetView topLeftCell="A94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140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242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43</v>
      </c>
      <c r="E7" s="29">
        <f>ROUND(C7*D7,2)</f>
        <v>479.45</v>
      </c>
      <c r="F7" s="11">
        <v>0</v>
      </c>
      <c r="G7" s="29">
        <f>ROUND(E7*F7,2)</f>
        <v>0</v>
      </c>
      <c r="H7" s="29">
        <f>ROUND(E7-G7,2)</f>
        <v>479.45</v>
      </c>
    </row>
    <row r="8" spans="1:8" x14ac:dyDescent="0.25">
      <c r="A8" s="7" t="s">
        <v>11</v>
      </c>
      <c r="C8" s="33"/>
      <c r="E8" s="33">
        <f>SUM(E7:E7)</f>
        <v>479.45</v>
      </c>
      <c r="G8" s="12">
        <f>SUM(G7:G7)</f>
        <v>0</v>
      </c>
      <c r="H8" s="12">
        <f>ROUND(E8-G8,2)</f>
        <v>479.45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2</v>
      </c>
      <c r="E12" s="33">
        <f>ROUND(C12*D12,2)</f>
        <v>14</v>
      </c>
      <c r="F12" s="16">
        <v>0</v>
      </c>
      <c r="G12" s="33">
        <f>ROUND(E12*F12,2)</f>
        <v>0</v>
      </c>
      <c r="H12" s="33">
        <f>ROUND(E12-G12,2)</f>
        <v>14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130</v>
      </c>
      <c r="B16" s="14" t="s">
        <v>21</v>
      </c>
      <c r="C16" s="15">
        <v>17.309999999999999</v>
      </c>
      <c r="D16" s="14">
        <v>0.66</v>
      </c>
      <c r="E16" s="33">
        <f>ROUND(C16*D16,2)</f>
        <v>11.42</v>
      </c>
      <c r="F16" s="16">
        <v>0</v>
      </c>
      <c r="G16" s="33">
        <f>ROUND(E16*F16,2)</f>
        <v>0</v>
      </c>
      <c r="H16" s="33">
        <f>ROUND(E16-G16,2)</f>
        <v>11.42</v>
      </c>
    </row>
    <row r="17" spans="1:8" x14ac:dyDescent="0.25">
      <c r="A17" s="14" t="s">
        <v>22</v>
      </c>
      <c r="B17" s="14" t="s">
        <v>21</v>
      </c>
      <c r="C17" s="15">
        <v>22.11</v>
      </c>
      <c r="D17" s="14">
        <v>1</v>
      </c>
      <c r="E17" s="33">
        <f>ROUND(C17*D17,2)</f>
        <v>22.11</v>
      </c>
      <c r="F17" s="16">
        <v>0</v>
      </c>
      <c r="G17" s="33">
        <f>ROUND(E17*F17,2)</f>
        <v>0</v>
      </c>
      <c r="H17" s="33">
        <f>ROUND(E17-G17,2)</f>
        <v>22.11</v>
      </c>
    </row>
    <row r="18" spans="1:8" x14ac:dyDescent="0.25">
      <c r="A18" s="13" t="s">
        <v>23</v>
      </c>
      <c r="C18" s="33"/>
      <c r="E18" s="33"/>
    </row>
    <row r="19" spans="1:8" x14ac:dyDescent="0.25">
      <c r="A19" s="14" t="s">
        <v>401</v>
      </c>
      <c r="B19" s="14" t="s">
        <v>18</v>
      </c>
      <c r="C19" s="15">
        <v>4.75</v>
      </c>
      <c r="D19" s="14">
        <v>1.6</v>
      </c>
      <c r="E19" s="33">
        <f>ROUND(C19*D19,2)</f>
        <v>7.6</v>
      </c>
      <c r="F19" s="16">
        <v>0</v>
      </c>
      <c r="G19" s="33">
        <f>ROUND(E19*F19,2)</f>
        <v>0</v>
      </c>
      <c r="H19" s="33">
        <f>ROUND(E19-G19,2)</f>
        <v>7.6</v>
      </c>
    </row>
    <row r="20" spans="1:8" x14ac:dyDescent="0.25">
      <c r="A20" s="13" t="s">
        <v>24</v>
      </c>
      <c r="C20" s="33"/>
      <c r="E20" s="33"/>
    </row>
    <row r="21" spans="1:8" x14ac:dyDescent="0.25">
      <c r="A21" s="14" t="s">
        <v>25</v>
      </c>
      <c r="B21" s="14" t="s">
        <v>18</v>
      </c>
      <c r="C21" s="15">
        <v>0.13</v>
      </c>
      <c r="D21" s="14">
        <v>96</v>
      </c>
      <c r="E21" s="33">
        <f>ROUND(C21*D21,2)</f>
        <v>12.48</v>
      </c>
      <c r="F21" s="16">
        <v>0</v>
      </c>
      <c r="G21" s="33">
        <f>ROUND(E21*F21,2)</f>
        <v>0</v>
      </c>
      <c r="H21" s="33">
        <f>ROUND(E21-G21,2)</f>
        <v>12.48</v>
      </c>
    </row>
    <row r="22" spans="1:8" x14ac:dyDescent="0.25">
      <c r="A22" s="14" t="s">
        <v>144</v>
      </c>
      <c r="B22" s="14" t="s">
        <v>26</v>
      </c>
      <c r="C22" s="15">
        <v>2.25</v>
      </c>
      <c r="D22" s="14">
        <v>2</v>
      </c>
      <c r="E22" s="33">
        <f>ROUND(C22*D22,2)</f>
        <v>4.5</v>
      </c>
      <c r="F22" s="16">
        <v>0</v>
      </c>
      <c r="G22" s="33">
        <f>ROUND(E22*F22,2)</f>
        <v>0</v>
      </c>
      <c r="H22" s="33">
        <f>ROUND(E22-G22,2)</f>
        <v>4.5</v>
      </c>
    </row>
    <row r="23" spans="1:8" x14ac:dyDescent="0.25">
      <c r="A23" s="14" t="s">
        <v>146</v>
      </c>
      <c r="B23" s="14" t="s">
        <v>26</v>
      </c>
      <c r="C23" s="15">
        <v>11.07</v>
      </c>
      <c r="D23" s="14">
        <v>2</v>
      </c>
      <c r="E23" s="33">
        <f>ROUND(C23*D23,2)</f>
        <v>22.14</v>
      </c>
      <c r="F23" s="16">
        <v>0</v>
      </c>
      <c r="G23" s="33">
        <f>ROUND(E23*F23,2)</f>
        <v>0</v>
      </c>
      <c r="H23" s="33">
        <f>ROUND(E23-G23,2)</f>
        <v>22.14</v>
      </c>
    </row>
    <row r="24" spans="1:8" x14ac:dyDescent="0.25">
      <c r="A24" s="14" t="s">
        <v>105</v>
      </c>
      <c r="B24" s="14" t="s">
        <v>18</v>
      </c>
      <c r="C24" s="15">
        <v>0.19</v>
      </c>
      <c r="D24" s="14">
        <v>48</v>
      </c>
      <c r="E24" s="33">
        <f>ROUND(C24*D24,2)</f>
        <v>9.1199999999999992</v>
      </c>
      <c r="F24" s="16">
        <v>0</v>
      </c>
      <c r="G24" s="33">
        <f>ROUND(E24*F24,2)</f>
        <v>0</v>
      </c>
      <c r="H24" s="33">
        <f>ROUND(E24-G24,2)</f>
        <v>9.1199999999999992</v>
      </c>
    </row>
    <row r="25" spans="1:8" x14ac:dyDescent="0.25">
      <c r="A25" s="14" t="s">
        <v>147</v>
      </c>
      <c r="B25" s="14" t="s">
        <v>26</v>
      </c>
      <c r="C25" s="15">
        <v>6.64</v>
      </c>
      <c r="D25" s="14">
        <v>2</v>
      </c>
      <c r="E25" s="33">
        <f>ROUND(C25*D25,2)</f>
        <v>13.28</v>
      </c>
      <c r="F25" s="16">
        <v>0</v>
      </c>
      <c r="G25" s="33">
        <f>ROUND(E25*F25,2)</f>
        <v>0</v>
      </c>
      <c r="H25" s="33">
        <f>ROUND(E25-G25,2)</f>
        <v>13.28</v>
      </c>
    </row>
    <row r="26" spans="1:8" x14ac:dyDescent="0.25">
      <c r="A26" s="13" t="s">
        <v>27</v>
      </c>
      <c r="C26" s="33"/>
      <c r="E26" s="33"/>
    </row>
    <row r="27" spans="1:8" x14ac:dyDescent="0.25">
      <c r="A27" s="14" t="s">
        <v>149</v>
      </c>
      <c r="B27" s="14" t="s">
        <v>29</v>
      </c>
      <c r="C27" s="15">
        <v>6.42</v>
      </c>
      <c r="D27" s="14">
        <v>0.75</v>
      </c>
      <c r="E27" s="33">
        <f>ROUND(C27*D27,2)</f>
        <v>4.82</v>
      </c>
      <c r="F27" s="16">
        <v>0</v>
      </c>
      <c r="G27" s="33">
        <f>ROUND(E27*F27,2)</f>
        <v>0</v>
      </c>
      <c r="H27" s="33">
        <f>ROUND(E27-G27,2)</f>
        <v>4.82</v>
      </c>
    </row>
    <row r="28" spans="1:8" x14ac:dyDescent="0.25">
      <c r="A28" s="13" t="s">
        <v>33</v>
      </c>
      <c r="C28" s="33"/>
      <c r="E28" s="33"/>
    </row>
    <row r="29" spans="1:8" x14ac:dyDescent="0.25">
      <c r="A29" s="14" t="s">
        <v>151</v>
      </c>
      <c r="B29" s="14" t="s">
        <v>29</v>
      </c>
      <c r="C29" s="15">
        <v>1.34</v>
      </c>
      <c r="D29" s="14">
        <v>50</v>
      </c>
      <c r="E29" s="33">
        <f>ROUND(C29*D29,2)</f>
        <v>67</v>
      </c>
      <c r="F29" s="16">
        <v>0</v>
      </c>
      <c r="G29" s="33">
        <f>ROUND(E29*F29,2)</f>
        <v>0</v>
      </c>
      <c r="H29" s="33">
        <f>ROUND(E29-G29,2)</f>
        <v>67</v>
      </c>
    </row>
    <row r="30" spans="1:8" x14ac:dyDescent="0.25">
      <c r="A30" s="13" t="s">
        <v>117</v>
      </c>
      <c r="C30" s="33"/>
      <c r="E30" s="33"/>
    </row>
    <row r="31" spans="1:8" x14ac:dyDescent="0.25">
      <c r="A31" s="14" t="s">
        <v>118</v>
      </c>
      <c r="B31" s="14" t="s">
        <v>26</v>
      </c>
      <c r="C31" s="15">
        <v>3.3</v>
      </c>
      <c r="D31" s="14">
        <v>0.6</v>
      </c>
      <c r="E31" s="33">
        <f>ROUND(C31*D31,2)</f>
        <v>1.98</v>
      </c>
      <c r="F31" s="16">
        <v>0</v>
      </c>
      <c r="G31" s="33">
        <f>ROUND(E31*F31,2)</f>
        <v>0</v>
      </c>
      <c r="H31" s="33">
        <f>ROUND(E31-G31,2)</f>
        <v>1.98</v>
      </c>
    </row>
    <row r="32" spans="1:8" x14ac:dyDescent="0.25">
      <c r="A32" s="13" t="s">
        <v>61</v>
      </c>
      <c r="C32" s="33"/>
      <c r="E32" s="33"/>
    </row>
    <row r="33" spans="1:8" x14ac:dyDescent="0.25">
      <c r="A33" s="14" t="s">
        <v>62</v>
      </c>
      <c r="B33" s="14" t="s">
        <v>48</v>
      </c>
      <c r="C33" s="15">
        <v>7.5</v>
      </c>
      <c r="D33" s="14">
        <v>1</v>
      </c>
      <c r="E33" s="33">
        <f>ROUND(C33*D33,2)</f>
        <v>7.5</v>
      </c>
      <c r="F33" s="16">
        <v>0</v>
      </c>
      <c r="G33" s="33">
        <f>ROUND(E33*F33,2)</f>
        <v>0</v>
      </c>
      <c r="H33" s="33">
        <f>ROUND(E33-G33,2)</f>
        <v>7.5</v>
      </c>
    </row>
    <row r="34" spans="1:8" x14ac:dyDescent="0.25">
      <c r="A34" s="13" t="s">
        <v>136</v>
      </c>
      <c r="C34" s="33"/>
      <c r="E34" s="33"/>
    </row>
    <row r="35" spans="1:8" x14ac:dyDescent="0.25">
      <c r="A35" s="14" t="s">
        <v>152</v>
      </c>
      <c r="B35" s="14" t="s">
        <v>129</v>
      </c>
      <c r="C35" s="15">
        <v>0.27</v>
      </c>
      <c r="D35" s="14">
        <f>D7</f>
        <v>43</v>
      </c>
      <c r="E35" s="33">
        <f>ROUND(C35*D35,2)</f>
        <v>11.61</v>
      </c>
      <c r="F35" s="16">
        <v>0</v>
      </c>
      <c r="G35" s="33">
        <f>ROUND(E35*F35,2)</f>
        <v>0</v>
      </c>
      <c r="H35" s="33">
        <f>ROUND(E35-G35,2)</f>
        <v>11.61</v>
      </c>
    </row>
    <row r="36" spans="1:8" x14ac:dyDescent="0.25">
      <c r="A36" s="13" t="s">
        <v>34</v>
      </c>
      <c r="C36" s="33"/>
      <c r="E36" s="33"/>
    </row>
    <row r="37" spans="1:8" x14ac:dyDescent="0.25">
      <c r="A37" s="14" t="s">
        <v>35</v>
      </c>
      <c r="B37" s="14" t="s">
        <v>36</v>
      </c>
      <c r="C37" s="15">
        <v>47.45</v>
      </c>
      <c r="D37" s="14">
        <v>0.33300000000000002</v>
      </c>
      <c r="E37" s="33">
        <f>ROUND(C37*D37,2)</f>
        <v>15.8</v>
      </c>
      <c r="F37" s="16">
        <v>0</v>
      </c>
      <c r="G37" s="33">
        <f>ROUND(E37*F37,2)</f>
        <v>0</v>
      </c>
      <c r="H37" s="33">
        <f>ROUND(E37-G37,2)</f>
        <v>15.8</v>
      </c>
    </row>
    <row r="38" spans="1:8" x14ac:dyDescent="0.25">
      <c r="A38" s="13" t="s">
        <v>119</v>
      </c>
      <c r="C38" s="33"/>
      <c r="E38" s="33"/>
    </row>
    <row r="39" spans="1:8" x14ac:dyDescent="0.25">
      <c r="A39" s="14" t="s">
        <v>153</v>
      </c>
      <c r="B39" s="14" t="s">
        <v>48</v>
      </c>
      <c r="C39" s="15">
        <v>6.5</v>
      </c>
      <c r="D39" s="14">
        <v>1</v>
      </c>
      <c r="E39" s="33">
        <f>ROUND(C39*D39,2)</f>
        <v>6.5</v>
      </c>
      <c r="F39" s="16">
        <v>0</v>
      </c>
      <c r="G39" s="33">
        <f>ROUND(E39*F39,2)</f>
        <v>0</v>
      </c>
      <c r="H39" s="33">
        <f>ROUND(E39-G39,2)</f>
        <v>6.5</v>
      </c>
    </row>
    <row r="40" spans="1:8" x14ac:dyDescent="0.25">
      <c r="A40" s="13" t="s">
        <v>121</v>
      </c>
      <c r="C40" s="33"/>
      <c r="E40" s="33"/>
    </row>
    <row r="41" spans="1:8" x14ac:dyDescent="0.25">
      <c r="A41" s="14" t="s">
        <v>122</v>
      </c>
      <c r="B41" s="14" t="s">
        <v>48</v>
      </c>
      <c r="C41" s="15">
        <v>10</v>
      </c>
      <c r="D41" s="14">
        <v>0.33300000000000002</v>
      </c>
      <c r="E41" s="33">
        <f>ROUND(C41*D41,2)</f>
        <v>3.33</v>
      </c>
      <c r="F41" s="16">
        <v>0</v>
      </c>
      <c r="G41" s="33">
        <f>ROUND(E41*F41,2)</f>
        <v>0</v>
      </c>
      <c r="H41" s="33">
        <f>ROUND(E41-G41,2)</f>
        <v>3.33</v>
      </c>
    </row>
    <row r="42" spans="1:8" x14ac:dyDescent="0.25">
      <c r="A42" s="13" t="s">
        <v>37</v>
      </c>
      <c r="C42" s="33"/>
      <c r="E42" s="33"/>
    </row>
    <row r="43" spans="1:8" x14ac:dyDescent="0.25">
      <c r="A43" s="14" t="s">
        <v>38</v>
      </c>
      <c r="B43" s="14" t="s">
        <v>39</v>
      </c>
      <c r="C43" s="15">
        <v>14.68</v>
      </c>
      <c r="D43" s="14">
        <v>0.27679999999999999</v>
      </c>
      <c r="E43" s="33">
        <f>ROUND(C43*D43,2)</f>
        <v>4.0599999999999996</v>
      </c>
      <c r="F43" s="16">
        <v>0</v>
      </c>
      <c r="G43" s="33">
        <f>ROUND(E43*F43,2)</f>
        <v>0</v>
      </c>
      <c r="H43" s="33">
        <f>ROUND(E43-G43,2)</f>
        <v>4.0599999999999996</v>
      </c>
    </row>
    <row r="44" spans="1:8" x14ac:dyDescent="0.25">
      <c r="A44" s="14" t="s">
        <v>139</v>
      </c>
      <c r="B44" s="14" t="s">
        <v>39</v>
      </c>
      <c r="C44" s="15">
        <v>14.68</v>
      </c>
      <c r="D44" s="14">
        <v>0.1022</v>
      </c>
      <c r="E44" s="33">
        <f>ROUND(C44*D44,2)</f>
        <v>1.5</v>
      </c>
      <c r="F44" s="16">
        <v>0</v>
      </c>
      <c r="G44" s="33">
        <f>ROUND(E44*F44,2)</f>
        <v>0</v>
      </c>
      <c r="H44" s="33">
        <f>ROUND(E44-G44,2)</f>
        <v>1.5</v>
      </c>
    </row>
    <row r="45" spans="1:8" x14ac:dyDescent="0.25">
      <c r="A45" s="13" t="s">
        <v>43</v>
      </c>
      <c r="C45" s="33"/>
      <c r="E45" s="33"/>
    </row>
    <row r="46" spans="1:8" x14ac:dyDescent="0.25">
      <c r="A46" s="14" t="s">
        <v>42</v>
      </c>
      <c r="B46" s="14" t="s">
        <v>39</v>
      </c>
      <c r="C46" s="15">
        <v>9.06</v>
      </c>
      <c r="D46" s="14">
        <v>0.1052</v>
      </c>
      <c r="E46" s="33">
        <f>ROUND(C46*D46,2)</f>
        <v>0.95</v>
      </c>
      <c r="F46" s="16">
        <v>0</v>
      </c>
      <c r="G46" s="33">
        <f>ROUND(E46*F46,2)</f>
        <v>0</v>
      </c>
      <c r="H46" s="33">
        <f>ROUND(E46-G46,2)</f>
        <v>0.95</v>
      </c>
    </row>
    <row r="47" spans="1:8" x14ac:dyDescent="0.25">
      <c r="A47" s="14" t="s">
        <v>44</v>
      </c>
      <c r="B47" s="14" t="s">
        <v>39</v>
      </c>
      <c r="C47" s="15">
        <v>14.66</v>
      </c>
      <c r="D47" s="14">
        <v>0.34110000000000001</v>
      </c>
      <c r="E47" s="33">
        <f>ROUND(C47*D47,2)</f>
        <v>5</v>
      </c>
      <c r="F47" s="16">
        <v>0</v>
      </c>
      <c r="G47" s="33">
        <f>ROUND(E47*F47,2)</f>
        <v>0</v>
      </c>
      <c r="H47" s="33">
        <f>ROUND(E47-G47,2)</f>
        <v>5</v>
      </c>
    </row>
    <row r="48" spans="1:8" x14ac:dyDescent="0.25">
      <c r="A48" s="13" t="s">
        <v>45</v>
      </c>
      <c r="C48" s="33"/>
      <c r="E48" s="33"/>
    </row>
    <row r="49" spans="1:8" x14ac:dyDescent="0.25">
      <c r="A49" s="14" t="s">
        <v>38</v>
      </c>
      <c r="B49" s="14" t="s">
        <v>19</v>
      </c>
      <c r="C49" s="15">
        <v>1.53</v>
      </c>
      <c r="D49" s="14">
        <v>3.2054999999999998</v>
      </c>
      <c r="E49" s="33">
        <f>ROUND(C49*D49,2)</f>
        <v>4.9000000000000004</v>
      </c>
      <c r="F49" s="16">
        <v>0</v>
      </c>
      <c r="G49" s="33">
        <f>ROUND(E49*F49,2)</f>
        <v>0</v>
      </c>
      <c r="H49" s="33">
        <f>ROUND(E49-G49,2)</f>
        <v>4.9000000000000004</v>
      </c>
    </row>
    <row r="50" spans="1:8" x14ac:dyDescent="0.25">
      <c r="A50" s="14" t="s">
        <v>139</v>
      </c>
      <c r="B50" s="14" t="s">
        <v>19</v>
      </c>
      <c r="C50" s="15">
        <v>1.53</v>
      </c>
      <c r="D50" s="14">
        <v>1.3935999999999999</v>
      </c>
      <c r="E50" s="33">
        <f>ROUND(C50*D50,2)</f>
        <v>2.13</v>
      </c>
      <c r="F50" s="16">
        <v>0</v>
      </c>
      <c r="G50" s="33">
        <f>ROUND(E50*F50,2)</f>
        <v>0</v>
      </c>
      <c r="H50" s="33">
        <f>ROUND(E50-G50,2)</f>
        <v>2.13</v>
      </c>
    </row>
    <row r="51" spans="1:8" x14ac:dyDescent="0.25">
      <c r="A51" s="13" t="s">
        <v>47</v>
      </c>
      <c r="C51" s="33"/>
      <c r="E51" s="33"/>
    </row>
    <row r="52" spans="1:8" x14ac:dyDescent="0.25">
      <c r="A52" s="14" t="s">
        <v>42</v>
      </c>
      <c r="B52" s="14" t="s">
        <v>48</v>
      </c>
      <c r="C52" s="15">
        <v>4.93</v>
      </c>
      <c r="D52" s="14">
        <v>1</v>
      </c>
      <c r="E52" s="33">
        <f>ROUND(C52*D52,2)</f>
        <v>4.93</v>
      </c>
      <c r="F52" s="16">
        <v>0</v>
      </c>
      <c r="G52" s="33">
        <f>ROUND(E52*F52,2)</f>
        <v>0</v>
      </c>
      <c r="H52" s="33">
        <f t="shared" ref="H52:H57" si="0">ROUND(E52-G52,2)</f>
        <v>4.93</v>
      </c>
    </row>
    <row r="53" spans="1:8" x14ac:dyDescent="0.25">
      <c r="A53" s="14" t="s">
        <v>38</v>
      </c>
      <c r="B53" s="14" t="s">
        <v>48</v>
      </c>
      <c r="C53" s="15">
        <v>2.0299999999999998</v>
      </c>
      <c r="D53" s="14">
        <v>1</v>
      </c>
      <c r="E53" s="33">
        <f>ROUND(C53*D53,2)</f>
        <v>2.0299999999999998</v>
      </c>
      <c r="F53" s="16">
        <v>0</v>
      </c>
      <c r="G53" s="33">
        <f>ROUND(E53*F53,2)</f>
        <v>0</v>
      </c>
      <c r="H53" s="33">
        <f t="shared" si="0"/>
        <v>2.0299999999999998</v>
      </c>
    </row>
    <row r="54" spans="1:8" x14ac:dyDescent="0.25">
      <c r="A54" s="14" t="s">
        <v>139</v>
      </c>
      <c r="B54" s="14" t="s">
        <v>48</v>
      </c>
      <c r="C54" s="15">
        <v>4.16</v>
      </c>
      <c r="D54" s="14">
        <v>1</v>
      </c>
      <c r="E54" s="33">
        <f>ROUND(C54*D54,2)</f>
        <v>4.16</v>
      </c>
      <c r="F54" s="16">
        <v>0</v>
      </c>
      <c r="G54" s="33">
        <f>ROUND(E54*F54,2)</f>
        <v>0</v>
      </c>
      <c r="H54" s="33">
        <f t="shared" si="0"/>
        <v>4.16</v>
      </c>
    </row>
    <row r="55" spans="1:8" x14ac:dyDescent="0.25">
      <c r="A55" s="9" t="s">
        <v>49</v>
      </c>
      <c r="B55" s="9" t="s">
        <v>48</v>
      </c>
      <c r="C55" s="10">
        <v>6.02</v>
      </c>
      <c r="D55" s="9">
        <v>1</v>
      </c>
      <c r="E55" s="29">
        <f>ROUND(C55*D55,2)</f>
        <v>6.02</v>
      </c>
      <c r="F55" s="11">
        <v>0</v>
      </c>
      <c r="G55" s="29">
        <f>ROUND(E55*F55,2)</f>
        <v>0</v>
      </c>
      <c r="H55" s="29">
        <f t="shared" si="0"/>
        <v>6.02</v>
      </c>
    </row>
    <row r="56" spans="1:8" x14ac:dyDescent="0.25">
      <c r="A56" s="7" t="s">
        <v>50</v>
      </c>
      <c r="C56" s="33"/>
      <c r="E56" s="33">
        <f>SUM(E12:E55)</f>
        <v>273.91000000000003</v>
      </c>
      <c r="G56" s="12">
        <f>SUM(G12:G55)</f>
        <v>0</v>
      </c>
      <c r="H56" s="12">
        <f t="shared" si="0"/>
        <v>273.91000000000003</v>
      </c>
    </row>
    <row r="57" spans="1:8" x14ac:dyDescent="0.25">
      <c r="A57" s="7" t="s">
        <v>51</v>
      </c>
      <c r="C57" s="33"/>
      <c r="E57" s="33">
        <f>+E8-E56</f>
        <v>205.53999999999996</v>
      </c>
      <c r="G57" s="12">
        <f>+G8-G56</f>
        <v>0</v>
      </c>
      <c r="H57" s="12">
        <f t="shared" si="0"/>
        <v>205.54</v>
      </c>
    </row>
    <row r="58" spans="1:8" x14ac:dyDescent="0.25">
      <c r="A58" t="s">
        <v>12</v>
      </c>
      <c r="C58" s="33"/>
      <c r="E58" s="33"/>
    </row>
    <row r="59" spans="1:8" x14ac:dyDescent="0.25">
      <c r="A59" s="7" t="s">
        <v>52</v>
      </c>
      <c r="C59" s="33"/>
      <c r="E59" s="33"/>
    </row>
    <row r="60" spans="1:8" x14ac:dyDescent="0.25">
      <c r="A60" s="14" t="s">
        <v>42</v>
      </c>
      <c r="B60" s="14" t="s">
        <v>48</v>
      </c>
      <c r="C60" s="15">
        <v>9.67</v>
      </c>
      <c r="D60" s="14">
        <v>1</v>
      </c>
      <c r="E60" s="33">
        <f>ROUND(C60*D60,2)</f>
        <v>9.67</v>
      </c>
      <c r="F60" s="16">
        <v>0</v>
      </c>
      <c r="G60" s="33">
        <f>ROUND(E60*F60,2)</f>
        <v>0</v>
      </c>
      <c r="H60" s="33">
        <f t="shared" ref="H60:H65" si="1">ROUND(E60-G60,2)</f>
        <v>9.67</v>
      </c>
    </row>
    <row r="61" spans="1:8" x14ac:dyDescent="0.25">
      <c r="A61" s="14" t="s">
        <v>38</v>
      </c>
      <c r="B61" s="14" t="s">
        <v>48</v>
      </c>
      <c r="C61" s="15">
        <v>12.27</v>
      </c>
      <c r="D61" s="14">
        <v>1</v>
      </c>
      <c r="E61" s="33">
        <f>ROUND(C61*D61,2)</f>
        <v>12.27</v>
      </c>
      <c r="F61" s="16">
        <v>0</v>
      </c>
      <c r="G61" s="33">
        <f>ROUND(E61*F61,2)</f>
        <v>0</v>
      </c>
      <c r="H61" s="33">
        <f t="shared" si="1"/>
        <v>12.27</v>
      </c>
    </row>
    <row r="62" spans="1:8" x14ac:dyDescent="0.25">
      <c r="A62" s="9" t="s">
        <v>139</v>
      </c>
      <c r="B62" s="9" t="s">
        <v>48</v>
      </c>
      <c r="C62" s="10">
        <v>15.93</v>
      </c>
      <c r="D62" s="9">
        <v>1</v>
      </c>
      <c r="E62" s="29">
        <f>ROUND(C62*D62,2)</f>
        <v>15.93</v>
      </c>
      <c r="F62" s="11">
        <v>0</v>
      </c>
      <c r="G62" s="29">
        <f>ROUND(E62*F62,2)</f>
        <v>0</v>
      </c>
      <c r="H62" s="29">
        <f t="shared" si="1"/>
        <v>15.93</v>
      </c>
    </row>
    <row r="63" spans="1:8" x14ac:dyDescent="0.25">
      <c r="A63" s="7" t="s">
        <v>53</v>
      </c>
      <c r="C63" s="33"/>
      <c r="E63" s="33">
        <f>SUM(E60:E62)</f>
        <v>37.869999999999997</v>
      </c>
      <c r="G63" s="12">
        <f>SUM(G60:G62)</f>
        <v>0</v>
      </c>
      <c r="H63" s="12">
        <f t="shared" si="1"/>
        <v>37.869999999999997</v>
      </c>
    </row>
    <row r="64" spans="1:8" x14ac:dyDescent="0.25">
      <c r="A64" s="7" t="s">
        <v>54</v>
      </c>
      <c r="C64" s="33"/>
      <c r="E64" s="33">
        <f>+E56+E63</f>
        <v>311.78000000000003</v>
      </c>
      <c r="G64" s="12">
        <f>+G56+G63</f>
        <v>0</v>
      </c>
      <c r="H64" s="12">
        <f t="shared" si="1"/>
        <v>311.77999999999997</v>
      </c>
    </row>
    <row r="65" spans="1:8" x14ac:dyDescent="0.25">
      <c r="A65" s="7" t="s">
        <v>55</v>
      </c>
      <c r="C65" s="33"/>
      <c r="E65" s="33">
        <f>+E8-E64</f>
        <v>167.66999999999996</v>
      </c>
      <c r="G65" s="12">
        <f>+G8-G64</f>
        <v>0</v>
      </c>
      <c r="H65" s="12">
        <f t="shared" si="1"/>
        <v>167.67</v>
      </c>
    </row>
    <row r="66" spans="1:8" x14ac:dyDescent="0.25">
      <c r="A66" t="s">
        <v>123</v>
      </c>
      <c r="C66" s="33"/>
      <c r="E66" s="33"/>
    </row>
    <row r="67" spans="1:8" x14ac:dyDescent="0.25">
      <c r="A67" t="s">
        <v>372</v>
      </c>
      <c r="C67" s="33"/>
      <c r="E67" s="33"/>
    </row>
    <row r="68" spans="1:8" x14ac:dyDescent="0.25">
      <c r="C68" s="33"/>
      <c r="E68" s="33"/>
    </row>
    <row r="69" spans="1:8" x14ac:dyDescent="0.25">
      <c r="A69" s="7" t="s">
        <v>124</v>
      </c>
      <c r="C69" s="33"/>
      <c r="E69" s="33"/>
    </row>
    <row r="70" spans="1:8" x14ac:dyDescent="0.25">
      <c r="A70" s="7" t="s">
        <v>125</v>
      </c>
      <c r="C70" s="33"/>
      <c r="E70" s="33"/>
    </row>
    <row r="71" spans="1:8" x14ac:dyDescent="0.25">
      <c r="C71" s="33"/>
      <c r="E71" s="33"/>
    </row>
    <row r="99" spans="1:5" x14ac:dyDescent="0.25">
      <c r="A99" s="7" t="s">
        <v>50</v>
      </c>
      <c r="E99" s="37">
        <f>VLOOKUP(A99,$A$1:$H$98,5,FALSE)</f>
        <v>273.91000000000003</v>
      </c>
    </row>
    <row r="100" spans="1:5" x14ac:dyDescent="0.25">
      <c r="A100" s="7" t="s">
        <v>333</v>
      </c>
      <c r="E100" s="37">
        <f>VLOOKUP(A100,$A$1:$H$98,5,FALSE)</f>
        <v>37.869999999999997</v>
      </c>
    </row>
    <row r="101" spans="1:5" x14ac:dyDescent="0.25">
      <c r="A101" s="7" t="s">
        <v>334</v>
      </c>
      <c r="E101" s="37">
        <f t="shared" ref="E101:E102" si="2">VLOOKUP(A101,$A$1:$H$98,5,FALSE)</f>
        <v>311.78000000000003</v>
      </c>
    </row>
    <row r="102" spans="1:5" x14ac:dyDescent="0.25">
      <c r="A102" s="7" t="s">
        <v>55</v>
      </c>
      <c r="E102" s="37">
        <f t="shared" si="2"/>
        <v>167.66999999999996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167.66999999999996</v>
      </c>
      <c r="E105" s="37">
        <f>E102</f>
        <v>167.66999999999996</v>
      </c>
    </row>
    <row r="106" spans="1:5" x14ac:dyDescent="0.25">
      <c r="A106">
        <f>A107-Calculator!$B$15</f>
        <v>985</v>
      </c>
      <c r="B106">
        <f t="dataTable" ref="B106:B112" dt2D="0" dtr="0" r1="D7"/>
        <v>10416.630000000001</v>
      </c>
      <c r="D106">
        <f>D107-Calculator!$B$27</f>
        <v>45</v>
      </c>
      <c r="E106">
        <f t="dataTable" ref="E106:E112" dt2D="0" dtr="0" r1="D7" ca="1"/>
        <v>189.42999999999995</v>
      </c>
    </row>
    <row r="107" spans="1:5" x14ac:dyDescent="0.25">
      <c r="A107">
        <f>A108-Calculator!$B$15</f>
        <v>990</v>
      </c>
      <c r="B107">
        <v>10471.030000000001</v>
      </c>
      <c r="D107">
        <f>D108-Calculator!$B$27</f>
        <v>50</v>
      </c>
      <c r="E107">
        <v>243.82999999999998</v>
      </c>
    </row>
    <row r="108" spans="1:5" x14ac:dyDescent="0.25">
      <c r="A108">
        <f>A109-Calculator!$B$15</f>
        <v>995</v>
      </c>
      <c r="B108">
        <v>10525.43</v>
      </c>
      <c r="D108">
        <f>D109-Calculator!$B$27</f>
        <v>55</v>
      </c>
      <c r="E108">
        <v>298.23</v>
      </c>
    </row>
    <row r="109" spans="1:5" x14ac:dyDescent="0.25">
      <c r="A109">
        <f>Calculator!B10</f>
        <v>1000</v>
      </c>
      <c r="B109">
        <v>10579.83</v>
      </c>
      <c r="D109">
        <f>Calculator!B22</f>
        <v>60</v>
      </c>
      <c r="E109">
        <v>352.63</v>
      </c>
    </row>
    <row r="110" spans="1:5" x14ac:dyDescent="0.25">
      <c r="A110">
        <f>A109+Calculator!$B$15</f>
        <v>1005</v>
      </c>
      <c r="B110">
        <v>10634.23</v>
      </c>
      <c r="D110">
        <f>D109+Calculator!$B$27</f>
        <v>65</v>
      </c>
      <c r="E110">
        <v>407.03</v>
      </c>
    </row>
    <row r="111" spans="1:5" x14ac:dyDescent="0.25">
      <c r="A111">
        <f>A110+Calculator!$B$15</f>
        <v>1010</v>
      </c>
      <c r="B111">
        <v>10688.630000000001</v>
      </c>
      <c r="D111">
        <f>D110+Calculator!$B$27</f>
        <v>70</v>
      </c>
      <c r="E111">
        <v>461.43</v>
      </c>
    </row>
    <row r="112" spans="1:5" x14ac:dyDescent="0.25">
      <c r="A112">
        <f>A111+Calculator!$B$15</f>
        <v>1015</v>
      </c>
      <c r="B112">
        <v>10743.03</v>
      </c>
      <c r="D112">
        <f>D111+Calculator!$B$27</f>
        <v>75</v>
      </c>
      <c r="E112">
        <v>515.83000000000004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0B61-0B89-41B3-81CC-33AA1FAC69F8}">
  <dimension ref="A1:H112"/>
  <sheetViews>
    <sheetView topLeftCell="A91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239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243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409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40</v>
      </c>
      <c r="E7" s="29">
        <f>ROUND(C7*D7,2)</f>
        <v>446</v>
      </c>
      <c r="F7" s="11">
        <v>0</v>
      </c>
      <c r="G7" s="29">
        <f>ROUND(E7*F7,2)</f>
        <v>0</v>
      </c>
      <c r="H7" s="29">
        <f>ROUND(E7-G7,2)</f>
        <v>446</v>
      </c>
    </row>
    <row r="8" spans="1:8" x14ac:dyDescent="0.25">
      <c r="A8" s="7" t="s">
        <v>11</v>
      </c>
      <c r="C8" s="33"/>
      <c r="E8" s="33">
        <f>SUM(E7:E7)</f>
        <v>446</v>
      </c>
      <c r="G8" s="12">
        <f>SUM(G7:G7)</f>
        <v>0</v>
      </c>
      <c r="H8" s="12">
        <f>ROUND(E8-G8,2)</f>
        <v>446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3">
        <f>ROUND(C12*D12,2)</f>
        <v>7</v>
      </c>
      <c r="F12" s="16">
        <v>0</v>
      </c>
      <c r="G12" s="33">
        <f>ROUND(E12*F12,2)</f>
        <v>0</v>
      </c>
      <c r="H12" s="33">
        <f>ROUND(E12-G12,2)</f>
        <v>7</v>
      </c>
    </row>
    <row r="13" spans="1:8" x14ac:dyDescent="0.25">
      <c r="A13" s="13" t="s">
        <v>17</v>
      </c>
      <c r="C13" s="33"/>
      <c r="E13" s="33"/>
    </row>
    <row r="14" spans="1:8" x14ac:dyDescent="0.25">
      <c r="A14" s="14" t="s">
        <v>142</v>
      </c>
      <c r="B14" s="14" t="s">
        <v>18</v>
      </c>
      <c r="C14" s="15">
        <v>0.19</v>
      </c>
      <c r="D14" s="14">
        <v>16</v>
      </c>
      <c r="E14" s="33">
        <f>ROUND(C14*D14,2)</f>
        <v>3.04</v>
      </c>
      <c r="F14" s="16">
        <v>0</v>
      </c>
      <c r="G14" s="33">
        <f>ROUND(E14*F14,2)</f>
        <v>0</v>
      </c>
      <c r="H14" s="33">
        <f>ROUND(E14-G14,2)</f>
        <v>3.04</v>
      </c>
    </row>
    <row r="15" spans="1:8" x14ac:dyDescent="0.25">
      <c r="A15" s="13" t="s">
        <v>20</v>
      </c>
      <c r="C15" s="33"/>
      <c r="E15" s="33"/>
    </row>
    <row r="16" spans="1:8" x14ac:dyDescent="0.25">
      <c r="A16" s="14" t="s">
        <v>130</v>
      </c>
      <c r="B16" s="14" t="s">
        <v>21</v>
      </c>
      <c r="C16" s="15">
        <v>17.309999999999999</v>
      </c>
      <c r="D16" s="14">
        <v>0.66</v>
      </c>
      <c r="E16" s="33">
        <f>ROUND(C16*D16,2)</f>
        <v>11.42</v>
      </c>
      <c r="F16" s="16">
        <v>0</v>
      </c>
      <c r="G16" s="33">
        <f>ROUND(E16*F16,2)</f>
        <v>0</v>
      </c>
      <c r="H16" s="33">
        <f>ROUND(E16-G16,2)</f>
        <v>11.42</v>
      </c>
    </row>
    <row r="17" spans="1:8" x14ac:dyDescent="0.25">
      <c r="A17" s="14" t="s">
        <v>22</v>
      </c>
      <c r="B17" s="14" t="s">
        <v>21</v>
      </c>
      <c r="C17" s="15">
        <v>22.11</v>
      </c>
      <c r="D17" s="14">
        <v>1</v>
      </c>
      <c r="E17" s="33">
        <f>ROUND(C17*D17,2)</f>
        <v>22.11</v>
      </c>
      <c r="F17" s="16">
        <v>0</v>
      </c>
      <c r="G17" s="33">
        <f>ROUND(E17*F17,2)</f>
        <v>0</v>
      </c>
      <c r="H17" s="33">
        <f>ROUND(E17-G17,2)</f>
        <v>22.11</v>
      </c>
    </row>
    <row r="18" spans="1:8" x14ac:dyDescent="0.25">
      <c r="A18" s="13" t="s">
        <v>23</v>
      </c>
      <c r="C18" s="33"/>
      <c r="E18" s="33"/>
    </row>
    <row r="19" spans="1:8" x14ac:dyDescent="0.25">
      <c r="A19" s="14" t="s">
        <v>401</v>
      </c>
      <c r="B19" s="14" t="s">
        <v>18</v>
      </c>
      <c r="C19" s="15">
        <v>4.75</v>
      </c>
      <c r="D19" s="14">
        <v>1.6</v>
      </c>
      <c r="E19" s="33">
        <f>ROUND(C19*D19,2)</f>
        <v>7.6</v>
      </c>
      <c r="F19" s="16">
        <v>0</v>
      </c>
      <c r="G19" s="33">
        <f>ROUND(E19*F19,2)</f>
        <v>0</v>
      </c>
      <c r="H19" s="33">
        <f>ROUND(E19-G19,2)</f>
        <v>7.6</v>
      </c>
    </row>
    <row r="20" spans="1:8" x14ac:dyDescent="0.25">
      <c r="A20" s="13" t="s">
        <v>24</v>
      </c>
      <c r="C20" s="33"/>
      <c r="E20" s="33"/>
    </row>
    <row r="21" spans="1:8" x14ac:dyDescent="0.25">
      <c r="A21" s="14" t="s">
        <v>25</v>
      </c>
      <c r="B21" s="14" t="s">
        <v>18</v>
      </c>
      <c r="C21" s="15">
        <v>0.13</v>
      </c>
      <c r="D21" s="14">
        <v>96</v>
      </c>
      <c r="E21" s="33">
        <f t="shared" ref="E21:E26" si="0">ROUND(C21*D21,2)</f>
        <v>12.48</v>
      </c>
      <c r="F21" s="16">
        <v>0</v>
      </c>
      <c r="G21" s="33">
        <f t="shared" ref="G21:G26" si="1">ROUND(E21*F21,2)</f>
        <v>0</v>
      </c>
      <c r="H21" s="33">
        <f t="shared" ref="H21:H26" si="2">ROUND(E21-G21,2)</f>
        <v>12.48</v>
      </c>
    </row>
    <row r="22" spans="1:8" x14ac:dyDescent="0.25">
      <c r="A22" s="14" t="s">
        <v>104</v>
      </c>
      <c r="B22" s="14" t="s">
        <v>26</v>
      </c>
      <c r="C22" s="15">
        <v>12.74</v>
      </c>
      <c r="D22" s="14">
        <v>1</v>
      </c>
      <c r="E22" s="33">
        <f t="shared" si="0"/>
        <v>12.74</v>
      </c>
      <c r="F22" s="16">
        <v>0</v>
      </c>
      <c r="G22" s="33">
        <f t="shared" si="1"/>
        <v>0</v>
      </c>
      <c r="H22" s="33">
        <f t="shared" si="2"/>
        <v>12.74</v>
      </c>
    </row>
    <row r="23" spans="1:8" x14ac:dyDescent="0.25">
      <c r="A23" s="14" t="s">
        <v>234</v>
      </c>
      <c r="B23" s="14" t="s">
        <v>18</v>
      </c>
      <c r="C23" s="15">
        <v>7.4</v>
      </c>
      <c r="D23" s="14">
        <v>3.5</v>
      </c>
      <c r="E23" s="33">
        <f t="shared" si="0"/>
        <v>25.9</v>
      </c>
      <c r="F23" s="16">
        <v>0</v>
      </c>
      <c r="G23" s="33">
        <f t="shared" si="1"/>
        <v>0</v>
      </c>
      <c r="H23" s="33">
        <f t="shared" si="2"/>
        <v>25.9</v>
      </c>
    </row>
    <row r="24" spans="1:8" x14ac:dyDescent="0.25">
      <c r="A24" s="14" t="s">
        <v>105</v>
      </c>
      <c r="B24" s="14" t="s">
        <v>18</v>
      </c>
      <c r="C24" s="15">
        <v>0.19</v>
      </c>
      <c r="D24" s="14">
        <v>96</v>
      </c>
      <c r="E24" s="33">
        <f t="shared" si="0"/>
        <v>18.239999999999998</v>
      </c>
      <c r="F24" s="16">
        <v>0</v>
      </c>
      <c r="G24" s="33">
        <f t="shared" si="1"/>
        <v>0</v>
      </c>
      <c r="H24" s="33">
        <f t="shared" si="2"/>
        <v>18.239999999999998</v>
      </c>
    </row>
    <row r="25" spans="1:8" x14ac:dyDescent="0.25">
      <c r="A25" s="14" t="s">
        <v>146</v>
      </c>
      <c r="B25" s="14" t="s">
        <v>26</v>
      </c>
      <c r="C25" s="15">
        <v>11.07</v>
      </c>
      <c r="D25" s="14">
        <v>2</v>
      </c>
      <c r="E25" s="33">
        <f t="shared" si="0"/>
        <v>22.14</v>
      </c>
      <c r="F25" s="16">
        <v>0</v>
      </c>
      <c r="G25" s="33">
        <f t="shared" si="1"/>
        <v>0</v>
      </c>
      <c r="H25" s="33">
        <f t="shared" si="2"/>
        <v>22.14</v>
      </c>
    </row>
    <row r="26" spans="1:8" x14ac:dyDescent="0.25">
      <c r="A26" s="14" t="s">
        <v>147</v>
      </c>
      <c r="B26" s="14" t="s">
        <v>26</v>
      </c>
      <c r="C26" s="15">
        <v>6.64</v>
      </c>
      <c r="D26" s="14">
        <v>2</v>
      </c>
      <c r="E26" s="33">
        <f t="shared" si="0"/>
        <v>13.28</v>
      </c>
      <c r="F26" s="16">
        <v>0</v>
      </c>
      <c r="G26" s="33">
        <f t="shared" si="1"/>
        <v>0</v>
      </c>
      <c r="H26" s="33">
        <f t="shared" si="2"/>
        <v>13.28</v>
      </c>
    </row>
    <row r="27" spans="1:8" x14ac:dyDescent="0.25">
      <c r="A27" s="13" t="s">
        <v>27</v>
      </c>
      <c r="C27" s="33"/>
      <c r="E27" s="33"/>
    </row>
    <row r="28" spans="1:8" x14ac:dyDescent="0.25">
      <c r="A28" s="14" t="s">
        <v>235</v>
      </c>
      <c r="B28" s="14" t="s">
        <v>18</v>
      </c>
      <c r="C28" s="15">
        <v>2.16</v>
      </c>
      <c r="D28" s="14">
        <v>1</v>
      </c>
      <c r="E28" s="33">
        <f>ROUND(C28*D28,2)</f>
        <v>2.16</v>
      </c>
      <c r="F28" s="16">
        <v>0</v>
      </c>
      <c r="G28" s="33">
        <f>ROUND(E28*F28,2)</f>
        <v>0</v>
      </c>
      <c r="H28" s="33">
        <f>ROUND(E28-G28,2)</f>
        <v>2.16</v>
      </c>
    </row>
    <row r="29" spans="1:8" x14ac:dyDescent="0.25">
      <c r="A29" s="14" t="s">
        <v>236</v>
      </c>
      <c r="B29" s="14" t="s">
        <v>18</v>
      </c>
      <c r="C29" s="15">
        <v>2.38</v>
      </c>
      <c r="D29" s="14">
        <v>1.0649999999999999</v>
      </c>
      <c r="E29" s="33">
        <f>ROUND(C29*D29,2)</f>
        <v>2.5299999999999998</v>
      </c>
      <c r="F29" s="16">
        <v>0</v>
      </c>
      <c r="G29" s="33">
        <f>ROUND(E29*F29,2)</f>
        <v>0</v>
      </c>
      <c r="H29" s="33">
        <f>ROUND(E29-G29,2)</f>
        <v>2.5299999999999998</v>
      </c>
    </row>
    <row r="30" spans="1:8" x14ac:dyDescent="0.25">
      <c r="A30" s="13" t="s">
        <v>33</v>
      </c>
      <c r="C30" s="33"/>
      <c r="E30" s="33"/>
    </row>
    <row r="31" spans="1:8" x14ac:dyDescent="0.25">
      <c r="A31" s="14" t="s">
        <v>151</v>
      </c>
      <c r="B31" s="14" t="s">
        <v>29</v>
      </c>
      <c r="C31" s="15">
        <v>1.34</v>
      </c>
      <c r="D31" s="14">
        <v>50</v>
      </c>
      <c r="E31" s="33">
        <f>ROUND(C31*D31,2)</f>
        <v>67</v>
      </c>
      <c r="F31" s="16">
        <v>0</v>
      </c>
      <c r="G31" s="33">
        <f>ROUND(E31*F31,2)</f>
        <v>0</v>
      </c>
      <c r="H31" s="33">
        <f>ROUND(E31-G31,2)</f>
        <v>67</v>
      </c>
    </row>
    <row r="32" spans="1:8" x14ac:dyDescent="0.25">
      <c r="A32" s="13" t="s">
        <v>117</v>
      </c>
      <c r="C32" s="33"/>
      <c r="E32" s="33"/>
    </row>
    <row r="33" spans="1:8" x14ac:dyDescent="0.25">
      <c r="A33" s="14" t="s">
        <v>118</v>
      </c>
      <c r="B33" s="14" t="s">
        <v>26</v>
      </c>
      <c r="C33" s="15">
        <v>3.3</v>
      </c>
      <c r="D33" s="14">
        <v>1.45</v>
      </c>
      <c r="E33" s="33">
        <f>ROUND(C33*D33,2)</f>
        <v>4.79</v>
      </c>
      <c r="F33" s="16">
        <v>0</v>
      </c>
      <c r="G33" s="33">
        <f>ROUND(E33*F33,2)</f>
        <v>0</v>
      </c>
      <c r="H33" s="33">
        <f>ROUND(E33-G33,2)</f>
        <v>4.79</v>
      </c>
    </row>
    <row r="34" spans="1:8" x14ac:dyDescent="0.25">
      <c r="A34" s="13" t="s">
        <v>61</v>
      </c>
      <c r="C34" s="33"/>
      <c r="E34" s="33"/>
    </row>
    <row r="35" spans="1:8" x14ac:dyDescent="0.25">
      <c r="A35" s="14" t="s">
        <v>62</v>
      </c>
      <c r="B35" s="14" t="s">
        <v>48</v>
      </c>
      <c r="C35" s="15">
        <v>7.5</v>
      </c>
      <c r="D35" s="14">
        <v>1</v>
      </c>
      <c r="E35" s="33">
        <f>ROUND(C35*D35,2)</f>
        <v>7.5</v>
      </c>
      <c r="F35" s="16">
        <v>0</v>
      </c>
      <c r="G35" s="33">
        <f>ROUND(E35*F35,2)</f>
        <v>0</v>
      </c>
      <c r="H35" s="33">
        <f>ROUND(E35-G35,2)</f>
        <v>7.5</v>
      </c>
    </row>
    <row r="36" spans="1:8" x14ac:dyDescent="0.25">
      <c r="A36" s="13" t="s">
        <v>136</v>
      </c>
      <c r="C36" s="33"/>
      <c r="E36" s="33"/>
    </row>
    <row r="37" spans="1:8" x14ac:dyDescent="0.25">
      <c r="A37" s="14" t="s">
        <v>152</v>
      </c>
      <c r="B37" s="14" t="s">
        <v>129</v>
      </c>
      <c r="C37" s="15">
        <v>0.27</v>
      </c>
      <c r="D37" s="14">
        <f>D7</f>
        <v>40</v>
      </c>
      <c r="E37" s="33">
        <f>ROUND(C37*D37,2)</f>
        <v>10.8</v>
      </c>
      <c r="F37" s="16">
        <v>0</v>
      </c>
      <c r="G37" s="33">
        <f>ROUND(E37*F37,2)</f>
        <v>0</v>
      </c>
      <c r="H37" s="33">
        <f>ROUND(E37-G37,2)</f>
        <v>10.8</v>
      </c>
    </row>
    <row r="38" spans="1:8" x14ac:dyDescent="0.25">
      <c r="A38" s="13" t="s">
        <v>34</v>
      </c>
      <c r="C38" s="33"/>
      <c r="E38" s="33"/>
    </row>
    <row r="39" spans="1:8" x14ac:dyDescent="0.25">
      <c r="A39" s="14" t="s">
        <v>35</v>
      </c>
      <c r="B39" s="14" t="s">
        <v>36</v>
      </c>
      <c r="C39" s="15">
        <v>47.45</v>
      </c>
      <c r="D39" s="14">
        <v>0.33300000000000002</v>
      </c>
      <c r="E39" s="33">
        <f>ROUND(C39*D39,2)</f>
        <v>15.8</v>
      </c>
      <c r="F39" s="16">
        <v>0</v>
      </c>
      <c r="G39" s="33">
        <f>ROUND(E39*F39,2)</f>
        <v>0</v>
      </c>
      <c r="H39" s="33">
        <f>ROUND(E39-G39,2)</f>
        <v>15.8</v>
      </c>
    </row>
    <row r="40" spans="1:8" x14ac:dyDescent="0.25">
      <c r="A40" s="13" t="s">
        <v>119</v>
      </c>
      <c r="C40" s="33"/>
      <c r="E40" s="33"/>
    </row>
    <row r="41" spans="1:8" x14ac:dyDescent="0.25">
      <c r="A41" s="14" t="s">
        <v>153</v>
      </c>
      <c r="B41" s="14" t="s">
        <v>48</v>
      </c>
      <c r="C41" s="15">
        <v>6.5</v>
      </c>
      <c r="D41" s="14">
        <v>1</v>
      </c>
      <c r="E41" s="33">
        <f>ROUND(C41*D41,2)</f>
        <v>6.5</v>
      </c>
      <c r="F41" s="16">
        <v>0</v>
      </c>
      <c r="G41" s="33">
        <f>ROUND(E41*F41,2)</f>
        <v>0</v>
      </c>
      <c r="H41" s="33">
        <f>ROUND(E41-G41,2)</f>
        <v>6.5</v>
      </c>
    </row>
    <row r="42" spans="1:8" x14ac:dyDescent="0.25">
      <c r="A42" s="13" t="s">
        <v>121</v>
      </c>
      <c r="C42" s="33"/>
      <c r="E42" s="33"/>
    </row>
    <row r="43" spans="1:8" x14ac:dyDescent="0.25">
      <c r="A43" s="14" t="s">
        <v>122</v>
      </c>
      <c r="B43" s="14" t="s">
        <v>48</v>
      </c>
      <c r="C43" s="15">
        <v>10</v>
      </c>
      <c r="D43" s="14">
        <v>0.33300000000000002</v>
      </c>
      <c r="E43" s="33">
        <f>ROUND(C43*D43,2)</f>
        <v>3.33</v>
      </c>
      <c r="F43" s="16">
        <v>0</v>
      </c>
      <c r="G43" s="33">
        <f>ROUND(E43*F43,2)</f>
        <v>0</v>
      </c>
      <c r="H43" s="33">
        <f>ROUND(E43-G43,2)</f>
        <v>3.33</v>
      </c>
    </row>
    <row r="44" spans="1:8" x14ac:dyDescent="0.25">
      <c r="A44" s="13" t="s">
        <v>37</v>
      </c>
      <c r="C44" s="33"/>
      <c r="E44" s="33"/>
    </row>
    <row r="45" spans="1:8" x14ac:dyDescent="0.25">
      <c r="A45" s="14" t="s">
        <v>38</v>
      </c>
      <c r="B45" s="14" t="s">
        <v>39</v>
      </c>
      <c r="C45" s="15">
        <v>14.68</v>
      </c>
      <c r="D45" s="14">
        <v>0.41889999999999999</v>
      </c>
      <c r="E45" s="33">
        <f>ROUND(C45*D45,2)</f>
        <v>6.15</v>
      </c>
      <c r="F45" s="16">
        <v>0</v>
      </c>
      <c r="G45" s="33">
        <f>ROUND(E45*F45,2)</f>
        <v>0</v>
      </c>
      <c r="H45" s="33">
        <f>ROUND(E45-G45,2)</f>
        <v>6.15</v>
      </c>
    </row>
    <row r="46" spans="1:8" x14ac:dyDescent="0.25">
      <c r="A46" s="14" t="s">
        <v>139</v>
      </c>
      <c r="B46" s="14" t="s">
        <v>39</v>
      </c>
      <c r="C46" s="15">
        <v>14.68</v>
      </c>
      <c r="D46" s="14">
        <v>0.1022</v>
      </c>
      <c r="E46" s="33">
        <f>ROUND(C46*D46,2)</f>
        <v>1.5</v>
      </c>
      <c r="F46" s="16">
        <v>0</v>
      </c>
      <c r="G46" s="33">
        <f>ROUND(E46*F46,2)</f>
        <v>0</v>
      </c>
      <c r="H46" s="33">
        <f>ROUND(E46-G46,2)</f>
        <v>1.5</v>
      </c>
    </row>
    <row r="47" spans="1:8" x14ac:dyDescent="0.25">
      <c r="A47" s="13" t="s">
        <v>43</v>
      </c>
      <c r="C47" s="33"/>
      <c r="E47" s="33"/>
    </row>
    <row r="48" spans="1:8" x14ac:dyDescent="0.25">
      <c r="A48" s="14" t="s">
        <v>42</v>
      </c>
      <c r="B48" s="14" t="s">
        <v>39</v>
      </c>
      <c r="C48" s="15">
        <v>9.06</v>
      </c>
      <c r="D48" s="14">
        <v>0.13819999999999999</v>
      </c>
      <c r="E48" s="33">
        <f>ROUND(C48*D48,2)</f>
        <v>1.25</v>
      </c>
      <c r="F48" s="16">
        <v>0</v>
      </c>
      <c r="G48" s="33">
        <f>ROUND(E48*F48,2)</f>
        <v>0</v>
      </c>
      <c r="H48" s="33">
        <f>ROUND(E48-G48,2)</f>
        <v>1.25</v>
      </c>
    </row>
    <row r="49" spans="1:8" x14ac:dyDescent="0.25">
      <c r="A49" s="14" t="s">
        <v>44</v>
      </c>
      <c r="B49" s="14" t="s">
        <v>39</v>
      </c>
      <c r="C49" s="15">
        <v>14.67</v>
      </c>
      <c r="D49" s="14">
        <v>0.46899999999999997</v>
      </c>
      <c r="E49" s="33">
        <f>ROUND(C49*D49,2)</f>
        <v>6.88</v>
      </c>
      <c r="F49" s="16">
        <v>0</v>
      </c>
      <c r="G49" s="33">
        <f>ROUND(E49*F49,2)</f>
        <v>0</v>
      </c>
      <c r="H49" s="33">
        <f>ROUND(E49-G49,2)</f>
        <v>6.88</v>
      </c>
    </row>
    <row r="50" spans="1:8" x14ac:dyDescent="0.25">
      <c r="A50" s="13" t="s">
        <v>45</v>
      </c>
      <c r="C50" s="33"/>
      <c r="E50" s="33"/>
    </row>
    <row r="51" spans="1:8" x14ac:dyDescent="0.25">
      <c r="A51" s="14" t="s">
        <v>38</v>
      </c>
      <c r="B51" s="14" t="s">
        <v>19</v>
      </c>
      <c r="C51" s="15">
        <v>1.53</v>
      </c>
      <c r="D51" s="14">
        <v>4.8514999999999997</v>
      </c>
      <c r="E51" s="33">
        <f>ROUND(C51*D51,2)</f>
        <v>7.42</v>
      </c>
      <c r="F51" s="16">
        <v>0</v>
      </c>
      <c r="G51" s="33">
        <f>ROUND(E51*F51,2)</f>
        <v>0</v>
      </c>
      <c r="H51" s="33">
        <f>ROUND(E51-G51,2)</f>
        <v>7.42</v>
      </c>
    </row>
    <row r="52" spans="1:8" x14ac:dyDescent="0.25">
      <c r="A52" s="14" t="s">
        <v>139</v>
      </c>
      <c r="B52" s="14" t="s">
        <v>19</v>
      </c>
      <c r="C52" s="15">
        <v>1.53</v>
      </c>
      <c r="D52" s="14">
        <v>1.3935999999999999</v>
      </c>
      <c r="E52" s="33">
        <f>ROUND(C52*D52,2)</f>
        <v>2.13</v>
      </c>
      <c r="F52" s="16">
        <v>0</v>
      </c>
      <c r="G52" s="33">
        <f>ROUND(E52*F52,2)</f>
        <v>0</v>
      </c>
      <c r="H52" s="33">
        <f>ROUND(E52-G52,2)</f>
        <v>2.13</v>
      </c>
    </row>
    <row r="53" spans="1:8" x14ac:dyDescent="0.25">
      <c r="A53" s="13" t="s">
        <v>47</v>
      </c>
      <c r="C53" s="33"/>
      <c r="E53" s="33"/>
    </row>
    <row r="54" spans="1:8" x14ac:dyDescent="0.25">
      <c r="A54" s="14" t="s">
        <v>42</v>
      </c>
      <c r="B54" s="14" t="s">
        <v>48</v>
      </c>
      <c r="C54" s="15">
        <v>6.41</v>
      </c>
      <c r="D54" s="14">
        <v>1</v>
      </c>
      <c r="E54" s="33">
        <f>ROUND(C54*D54,2)</f>
        <v>6.41</v>
      </c>
      <c r="F54" s="16">
        <v>0</v>
      </c>
      <c r="G54" s="33">
        <f>ROUND(E54*F54,2)</f>
        <v>0</v>
      </c>
      <c r="H54" s="33">
        <f t="shared" ref="H54:H59" si="3">ROUND(E54-G54,2)</f>
        <v>6.41</v>
      </c>
    </row>
    <row r="55" spans="1:8" x14ac:dyDescent="0.25">
      <c r="A55" s="14" t="s">
        <v>38</v>
      </c>
      <c r="B55" s="14" t="s">
        <v>48</v>
      </c>
      <c r="C55" s="15">
        <v>3.06</v>
      </c>
      <c r="D55" s="14">
        <v>1</v>
      </c>
      <c r="E55" s="33">
        <f>ROUND(C55*D55,2)</f>
        <v>3.06</v>
      </c>
      <c r="F55" s="16">
        <v>0</v>
      </c>
      <c r="G55" s="33">
        <f>ROUND(E55*F55,2)</f>
        <v>0</v>
      </c>
      <c r="H55" s="33">
        <f t="shared" si="3"/>
        <v>3.06</v>
      </c>
    </row>
    <row r="56" spans="1:8" x14ac:dyDescent="0.25">
      <c r="A56" s="14" t="s">
        <v>139</v>
      </c>
      <c r="B56" s="14" t="s">
        <v>48</v>
      </c>
      <c r="C56" s="15">
        <v>4.16</v>
      </c>
      <c r="D56" s="14">
        <v>1</v>
      </c>
      <c r="E56" s="33">
        <f>ROUND(C56*D56,2)</f>
        <v>4.16</v>
      </c>
      <c r="F56" s="16">
        <v>0</v>
      </c>
      <c r="G56" s="33">
        <f>ROUND(E56*F56,2)</f>
        <v>0</v>
      </c>
      <c r="H56" s="33">
        <f t="shared" si="3"/>
        <v>4.16</v>
      </c>
    </row>
    <row r="57" spans="1:8" x14ac:dyDescent="0.25">
      <c r="A57" s="9" t="s">
        <v>49</v>
      </c>
      <c r="B57" s="9" t="s">
        <v>48</v>
      </c>
      <c r="C57" s="10">
        <v>5.64</v>
      </c>
      <c r="D57" s="9">
        <v>1</v>
      </c>
      <c r="E57" s="29">
        <f>ROUND(C57*D57,2)</f>
        <v>5.64</v>
      </c>
      <c r="F57" s="11">
        <v>0</v>
      </c>
      <c r="G57" s="29">
        <f>ROUND(E57*F57,2)</f>
        <v>0</v>
      </c>
      <c r="H57" s="29">
        <f t="shared" si="3"/>
        <v>5.64</v>
      </c>
    </row>
    <row r="58" spans="1:8" x14ac:dyDescent="0.25">
      <c r="A58" s="7" t="s">
        <v>50</v>
      </c>
      <c r="C58" s="33"/>
      <c r="E58" s="33">
        <f>SUM(E12:E57)</f>
        <v>320.95999999999998</v>
      </c>
      <c r="G58" s="12">
        <f>SUM(G12:G57)</f>
        <v>0</v>
      </c>
      <c r="H58" s="12">
        <f t="shared" si="3"/>
        <v>320.95999999999998</v>
      </c>
    </row>
    <row r="59" spans="1:8" x14ac:dyDescent="0.25">
      <c r="A59" s="7" t="s">
        <v>51</v>
      </c>
      <c r="C59" s="33"/>
      <c r="E59" s="33">
        <f>+E8-E58</f>
        <v>125.04000000000002</v>
      </c>
      <c r="G59" s="12">
        <f>+G8-G58</f>
        <v>0</v>
      </c>
      <c r="H59" s="12">
        <f t="shared" si="3"/>
        <v>125.04</v>
      </c>
    </row>
    <row r="60" spans="1:8" x14ac:dyDescent="0.25">
      <c r="A60" t="s">
        <v>12</v>
      </c>
      <c r="C60" s="33"/>
      <c r="E60" s="33"/>
    </row>
    <row r="61" spans="1:8" x14ac:dyDescent="0.25">
      <c r="A61" s="7" t="s">
        <v>52</v>
      </c>
      <c r="C61" s="33"/>
      <c r="E61" s="33"/>
    </row>
    <row r="62" spans="1:8" x14ac:dyDescent="0.25">
      <c r="A62" s="14" t="s">
        <v>42</v>
      </c>
      <c r="B62" s="14" t="s">
        <v>48</v>
      </c>
      <c r="C62" s="15">
        <v>12.7</v>
      </c>
      <c r="D62" s="14">
        <v>1</v>
      </c>
      <c r="E62" s="33">
        <f>ROUND(C62*D62,2)</f>
        <v>12.7</v>
      </c>
      <c r="F62" s="16">
        <v>0</v>
      </c>
      <c r="G62" s="33">
        <f>ROUND(E62*F62,2)</f>
        <v>0</v>
      </c>
      <c r="H62" s="33">
        <f t="shared" ref="H62:H67" si="4">ROUND(E62-G62,2)</f>
        <v>12.7</v>
      </c>
    </row>
    <row r="63" spans="1:8" x14ac:dyDescent="0.25">
      <c r="A63" s="14" t="s">
        <v>38</v>
      </c>
      <c r="B63" s="14" t="s">
        <v>48</v>
      </c>
      <c r="C63" s="15">
        <v>18.579999999999998</v>
      </c>
      <c r="D63" s="14">
        <v>1</v>
      </c>
      <c r="E63" s="33">
        <f>ROUND(C63*D63,2)</f>
        <v>18.579999999999998</v>
      </c>
      <c r="F63" s="16">
        <v>0</v>
      </c>
      <c r="G63" s="33">
        <f>ROUND(E63*F63,2)</f>
        <v>0</v>
      </c>
      <c r="H63" s="33">
        <f t="shared" si="4"/>
        <v>18.579999999999998</v>
      </c>
    </row>
    <row r="64" spans="1:8" x14ac:dyDescent="0.25">
      <c r="A64" s="9" t="s">
        <v>139</v>
      </c>
      <c r="B64" s="9" t="s">
        <v>48</v>
      </c>
      <c r="C64" s="10">
        <v>15.93</v>
      </c>
      <c r="D64" s="9">
        <v>1</v>
      </c>
      <c r="E64" s="29">
        <f>ROUND(C64*D64,2)</f>
        <v>15.93</v>
      </c>
      <c r="F64" s="11">
        <v>0</v>
      </c>
      <c r="G64" s="29">
        <f>ROUND(E64*F64,2)</f>
        <v>0</v>
      </c>
      <c r="H64" s="29">
        <f t="shared" si="4"/>
        <v>15.93</v>
      </c>
    </row>
    <row r="65" spans="1:8" x14ac:dyDescent="0.25">
      <c r="A65" s="7" t="s">
        <v>53</v>
      </c>
      <c r="C65" s="33"/>
      <c r="E65" s="33">
        <f>SUM(E62:E64)</f>
        <v>47.209999999999994</v>
      </c>
      <c r="G65" s="12">
        <f>SUM(G62:G64)</f>
        <v>0</v>
      </c>
      <c r="H65" s="12">
        <f t="shared" si="4"/>
        <v>47.21</v>
      </c>
    </row>
    <row r="66" spans="1:8" x14ac:dyDescent="0.25">
      <c r="A66" s="7" t="s">
        <v>54</v>
      </c>
      <c r="C66" s="33"/>
      <c r="E66" s="33">
        <f>+E58+E65</f>
        <v>368.16999999999996</v>
      </c>
      <c r="G66" s="12">
        <f>+G58+G65</f>
        <v>0</v>
      </c>
      <c r="H66" s="12">
        <f t="shared" si="4"/>
        <v>368.17</v>
      </c>
    </row>
    <row r="67" spans="1:8" x14ac:dyDescent="0.25">
      <c r="A67" s="7" t="s">
        <v>55</v>
      </c>
      <c r="C67" s="33"/>
      <c r="E67" s="33">
        <f>+E8-E66</f>
        <v>77.830000000000041</v>
      </c>
      <c r="G67" s="12">
        <f>+G8-G66</f>
        <v>0</v>
      </c>
      <c r="H67" s="12">
        <f t="shared" si="4"/>
        <v>77.83</v>
      </c>
    </row>
    <row r="68" spans="1:8" x14ac:dyDescent="0.25">
      <c r="A68" t="s">
        <v>123</v>
      </c>
      <c r="C68" s="33"/>
      <c r="E68" s="33"/>
    </row>
    <row r="69" spans="1:8" x14ac:dyDescent="0.25">
      <c r="A69" t="s">
        <v>372</v>
      </c>
      <c r="C69" s="33"/>
      <c r="E69" s="33"/>
    </row>
    <row r="70" spans="1:8" x14ac:dyDescent="0.25">
      <c r="C70" s="33"/>
      <c r="E70" s="33"/>
    </row>
    <row r="71" spans="1:8" x14ac:dyDescent="0.25">
      <c r="A71" s="7" t="s">
        <v>124</v>
      </c>
      <c r="C71" s="33"/>
      <c r="E71" s="33"/>
    </row>
    <row r="72" spans="1:8" x14ac:dyDescent="0.25">
      <c r="A72" s="7" t="s">
        <v>125</v>
      </c>
      <c r="C72" s="33"/>
      <c r="E72" s="33"/>
    </row>
    <row r="73" spans="1:8" x14ac:dyDescent="0.25">
      <c r="C73" s="33"/>
      <c r="E73" s="33"/>
    </row>
    <row r="99" spans="1:5" x14ac:dyDescent="0.25">
      <c r="A99" s="7" t="s">
        <v>50</v>
      </c>
      <c r="E99" s="37">
        <f>VLOOKUP(A99,$A$1:$H$98,5,FALSE)</f>
        <v>320.95999999999998</v>
      </c>
    </row>
    <row r="100" spans="1:5" x14ac:dyDescent="0.25">
      <c r="A100" s="7" t="s">
        <v>333</v>
      </c>
      <c r="E100" s="37">
        <f>VLOOKUP(A100,$A$1:$H$98,5,FALSE)</f>
        <v>47.209999999999994</v>
      </c>
    </row>
    <row r="101" spans="1:5" x14ac:dyDescent="0.25">
      <c r="A101" s="7" t="s">
        <v>334</v>
      </c>
      <c r="E101" s="37">
        <f t="shared" ref="E101:E102" si="5">VLOOKUP(A101,$A$1:$H$98,5,FALSE)</f>
        <v>368.16999999999996</v>
      </c>
    </row>
    <row r="102" spans="1:5" x14ac:dyDescent="0.25">
      <c r="A102" s="7" t="s">
        <v>55</v>
      </c>
      <c r="E102" s="37">
        <f t="shared" si="5"/>
        <v>77.830000000000041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77.830000000000041</v>
      </c>
      <c r="E105" s="37">
        <f>E102</f>
        <v>77.830000000000041</v>
      </c>
    </row>
    <row r="106" spans="1:5" x14ac:dyDescent="0.25">
      <c r="A106">
        <f>A107-Calculator!$B$15</f>
        <v>985</v>
      </c>
      <c r="B106">
        <f t="dataTable" ref="B106:B112" dt2D="0" dtr="0" r1="D7"/>
        <v>10359.43</v>
      </c>
      <c r="D106">
        <f>D107-Calculator!$B$27</f>
        <v>45</v>
      </c>
      <c r="E106">
        <f t="dataTable" ref="E106:E112" dt2D="0" dtr="0" r1="D7" ca="1"/>
        <v>132.23000000000002</v>
      </c>
    </row>
    <row r="107" spans="1:5" x14ac:dyDescent="0.25">
      <c r="A107">
        <f>A108-Calculator!$B$15</f>
        <v>990</v>
      </c>
      <c r="B107">
        <v>10413.83</v>
      </c>
      <c r="D107">
        <f>D108-Calculator!$B$27</f>
        <v>50</v>
      </c>
      <c r="E107">
        <v>186.63000000000005</v>
      </c>
    </row>
    <row r="108" spans="1:5" x14ac:dyDescent="0.25">
      <c r="A108">
        <f>A109-Calculator!$B$15</f>
        <v>995</v>
      </c>
      <c r="B108">
        <v>10468.23</v>
      </c>
      <c r="D108">
        <f>D109-Calculator!$B$27</f>
        <v>55</v>
      </c>
      <c r="E108">
        <v>241.03000000000003</v>
      </c>
    </row>
    <row r="109" spans="1:5" x14ac:dyDescent="0.25">
      <c r="A109">
        <f>Calculator!B10</f>
        <v>1000</v>
      </c>
      <c r="B109">
        <v>10522.630000000001</v>
      </c>
      <c r="D109">
        <f>Calculator!B22</f>
        <v>60</v>
      </c>
      <c r="E109">
        <v>295.43</v>
      </c>
    </row>
    <row r="110" spans="1:5" x14ac:dyDescent="0.25">
      <c r="A110">
        <f>A109+Calculator!$B$15</f>
        <v>1005</v>
      </c>
      <c r="B110">
        <v>10577.03</v>
      </c>
      <c r="D110">
        <f>D109+Calculator!$B$27</f>
        <v>65</v>
      </c>
      <c r="E110">
        <v>349.83000000000004</v>
      </c>
    </row>
    <row r="111" spans="1:5" x14ac:dyDescent="0.25">
      <c r="A111">
        <f>A110+Calculator!$B$15</f>
        <v>1010</v>
      </c>
      <c r="B111">
        <v>10631.43</v>
      </c>
      <c r="D111">
        <f>D110+Calculator!$B$27</f>
        <v>70</v>
      </c>
      <c r="E111">
        <v>404.23</v>
      </c>
    </row>
    <row r="112" spans="1:5" x14ac:dyDescent="0.25">
      <c r="A112">
        <f>A111+Calculator!$B$15</f>
        <v>1015</v>
      </c>
      <c r="B112">
        <v>10685.83</v>
      </c>
      <c r="D112">
        <f>D111+Calculator!$B$27</f>
        <v>75</v>
      </c>
      <c r="E112">
        <v>458.63000000000005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043-7AFD-4F3B-88F5-72752539D998}">
  <dimension ref="A1:H112"/>
  <sheetViews>
    <sheetView topLeftCell="A94" workbookViewId="0">
      <selection activeCell="K9" sqref="K9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240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241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10</v>
      </c>
      <c r="B7" s="9" t="s">
        <v>129</v>
      </c>
      <c r="C7" s="52">
        <f>IF(Calculator!B7="Soybeans",Calculator!B13,IF(Calculator!B19="Soybeans",Calculator!B25,9.67))</f>
        <v>11.15</v>
      </c>
      <c r="D7" s="9">
        <v>25</v>
      </c>
      <c r="E7" s="29">
        <f>ROUND(C7*D7,2)</f>
        <v>278.75</v>
      </c>
      <c r="F7" s="11">
        <v>0</v>
      </c>
      <c r="G7" s="29">
        <f>ROUND(E7*F7,2)</f>
        <v>0</v>
      </c>
      <c r="H7" s="29">
        <f>ROUND(E7-G7,2)</f>
        <v>278.75</v>
      </c>
    </row>
    <row r="8" spans="1:8" x14ac:dyDescent="0.25">
      <c r="A8" s="7" t="s">
        <v>11</v>
      </c>
      <c r="C8" s="33"/>
      <c r="E8" s="33">
        <f>SUM(E7:E7)</f>
        <v>278.75</v>
      </c>
      <c r="G8" s="12">
        <f>SUM(G7:G7)</f>
        <v>0</v>
      </c>
      <c r="H8" s="12">
        <f>ROUND(E8-G8,2)</f>
        <v>278.75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3</v>
      </c>
      <c r="E12" s="33">
        <f>ROUND(C12*D12,2)</f>
        <v>21</v>
      </c>
      <c r="F12" s="16">
        <v>0</v>
      </c>
      <c r="G12" s="33">
        <f>ROUND(E12*F12,2)</f>
        <v>0</v>
      </c>
      <c r="H12" s="33">
        <f>ROUND(E12-G12,2)</f>
        <v>21</v>
      </c>
    </row>
    <row r="13" spans="1:8" x14ac:dyDescent="0.25">
      <c r="A13" s="13" t="s">
        <v>20</v>
      </c>
      <c r="C13" s="33"/>
      <c r="E13" s="33"/>
    </row>
    <row r="14" spans="1:8" x14ac:dyDescent="0.25">
      <c r="A14" s="14" t="s">
        <v>130</v>
      </c>
      <c r="B14" s="14" t="s">
        <v>21</v>
      </c>
      <c r="C14" s="15">
        <v>17.309999999999999</v>
      </c>
      <c r="D14" s="14">
        <v>0.87</v>
      </c>
      <c r="E14" s="33">
        <f>ROUND(C14*D14,2)</f>
        <v>15.06</v>
      </c>
      <c r="F14" s="16">
        <v>0</v>
      </c>
      <c r="G14" s="33">
        <f>ROUND(E14*F14,2)</f>
        <v>0</v>
      </c>
      <c r="H14" s="33">
        <f>ROUND(E14-G14,2)</f>
        <v>15.06</v>
      </c>
    </row>
    <row r="15" spans="1:8" x14ac:dyDescent="0.25">
      <c r="A15" s="14" t="s">
        <v>22</v>
      </c>
      <c r="B15" s="14" t="s">
        <v>21</v>
      </c>
      <c r="C15" s="15">
        <v>22.11</v>
      </c>
      <c r="D15" s="14">
        <v>1.33</v>
      </c>
      <c r="E15" s="33">
        <f>ROUND(C15*D15,2)</f>
        <v>29.41</v>
      </c>
      <c r="F15" s="16">
        <v>0</v>
      </c>
      <c r="G15" s="33">
        <f>ROUND(E15*F15,2)</f>
        <v>0</v>
      </c>
      <c r="H15" s="33">
        <f>ROUND(E15-G15,2)</f>
        <v>29.41</v>
      </c>
    </row>
    <row r="16" spans="1:8" x14ac:dyDescent="0.25">
      <c r="A16" s="13" t="s">
        <v>23</v>
      </c>
      <c r="C16" s="33"/>
      <c r="E16" s="33"/>
    </row>
    <row r="17" spans="1:8" x14ac:dyDescent="0.25">
      <c r="A17" s="14" t="s">
        <v>401</v>
      </c>
      <c r="B17" s="14" t="s">
        <v>18</v>
      </c>
      <c r="C17" s="15">
        <v>4.75</v>
      </c>
      <c r="D17" s="14">
        <v>1.6</v>
      </c>
      <c r="E17" s="33">
        <f>ROUND(C17*D17,2)</f>
        <v>7.6</v>
      </c>
      <c r="F17" s="16">
        <v>0</v>
      </c>
      <c r="G17" s="33">
        <f>ROUND(E17*F17,2)</f>
        <v>0</v>
      </c>
      <c r="H17" s="33">
        <f>ROUND(E17-G17,2)</f>
        <v>7.6</v>
      </c>
    </row>
    <row r="18" spans="1:8" x14ac:dyDescent="0.25">
      <c r="A18" s="13" t="s">
        <v>24</v>
      </c>
      <c r="C18" s="33"/>
      <c r="E18" s="33"/>
    </row>
    <row r="19" spans="1:8" x14ac:dyDescent="0.25">
      <c r="A19" s="14" t="s">
        <v>146</v>
      </c>
      <c r="B19" s="14" t="s">
        <v>26</v>
      </c>
      <c r="C19" s="15">
        <v>11.07</v>
      </c>
      <c r="D19" s="14">
        <v>2</v>
      </c>
      <c r="E19" s="33">
        <f>ROUND(C19*D19,2)</f>
        <v>22.14</v>
      </c>
      <c r="F19" s="16">
        <v>0</v>
      </c>
      <c r="G19" s="33">
        <f>ROUND(E19*F19,2)</f>
        <v>0</v>
      </c>
      <c r="H19" s="33">
        <f>ROUND(E19-G19,2)</f>
        <v>22.14</v>
      </c>
    </row>
    <row r="20" spans="1:8" x14ac:dyDescent="0.25">
      <c r="A20" s="14" t="s">
        <v>105</v>
      </c>
      <c r="B20" s="14" t="s">
        <v>18</v>
      </c>
      <c r="C20" s="15">
        <v>0.19</v>
      </c>
      <c r="D20" s="14">
        <v>48</v>
      </c>
      <c r="E20" s="33">
        <f>ROUND(C20*D20,2)</f>
        <v>9.1199999999999992</v>
      </c>
      <c r="F20" s="16">
        <v>0</v>
      </c>
      <c r="G20" s="33">
        <f>ROUND(E20*F20,2)</f>
        <v>0</v>
      </c>
      <c r="H20" s="33">
        <f>ROUND(E20-G20,2)</f>
        <v>9.1199999999999992</v>
      </c>
    </row>
    <row r="21" spans="1:8" x14ac:dyDescent="0.25">
      <c r="A21" s="14" t="s">
        <v>25</v>
      </c>
      <c r="B21" s="14" t="s">
        <v>18</v>
      </c>
      <c r="C21" s="15">
        <v>0.13</v>
      </c>
      <c r="D21" s="14">
        <v>32</v>
      </c>
      <c r="E21" s="33">
        <f>ROUND(C21*D21,2)</f>
        <v>4.16</v>
      </c>
      <c r="F21" s="16">
        <v>0</v>
      </c>
      <c r="G21" s="33">
        <f>ROUND(E21*F21,2)</f>
        <v>0</v>
      </c>
      <c r="H21" s="33">
        <f>ROUND(E21-G21,2)</f>
        <v>4.16</v>
      </c>
    </row>
    <row r="22" spans="1:8" x14ac:dyDescent="0.25">
      <c r="A22" s="14" t="s">
        <v>147</v>
      </c>
      <c r="B22" s="14" t="s">
        <v>26</v>
      </c>
      <c r="C22" s="15">
        <v>6.64</v>
      </c>
      <c r="D22" s="14">
        <v>2</v>
      </c>
      <c r="E22" s="33">
        <f>ROUND(C22*D22,2)</f>
        <v>13.28</v>
      </c>
      <c r="F22" s="16">
        <v>0</v>
      </c>
      <c r="G22" s="33">
        <f>ROUND(E22*F22,2)</f>
        <v>0</v>
      </c>
      <c r="H22" s="33">
        <f>ROUND(E22-G22,2)</f>
        <v>13.28</v>
      </c>
    </row>
    <row r="23" spans="1:8" x14ac:dyDescent="0.25">
      <c r="A23" s="13" t="s">
        <v>27</v>
      </c>
      <c r="C23" s="33"/>
      <c r="E23" s="33"/>
    </row>
    <row r="24" spans="1:8" x14ac:dyDescent="0.25">
      <c r="A24" s="14" t="s">
        <v>149</v>
      </c>
      <c r="B24" s="14" t="s">
        <v>29</v>
      </c>
      <c r="C24" s="15">
        <v>6.42</v>
      </c>
      <c r="D24" s="14">
        <v>0.75</v>
      </c>
      <c r="E24" s="33">
        <f>ROUND(C24*D24,2)</f>
        <v>4.82</v>
      </c>
      <c r="F24" s="16">
        <v>0</v>
      </c>
      <c r="G24" s="33">
        <f>ROUND(E24*F24,2)</f>
        <v>0</v>
      </c>
      <c r="H24" s="33">
        <f>ROUND(E24-G24,2)</f>
        <v>4.82</v>
      </c>
    </row>
    <row r="25" spans="1:8" x14ac:dyDescent="0.25">
      <c r="A25" s="14" t="s">
        <v>231</v>
      </c>
      <c r="B25" s="14" t="s">
        <v>232</v>
      </c>
      <c r="C25" s="15">
        <v>1.05</v>
      </c>
      <c r="D25" s="14">
        <v>14</v>
      </c>
      <c r="E25" s="33">
        <f>ROUND(C25*D25,2)</f>
        <v>14.7</v>
      </c>
      <c r="F25" s="16">
        <v>0</v>
      </c>
      <c r="G25" s="33">
        <f>ROUND(E25*F25,2)</f>
        <v>0</v>
      </c>
      <c r="H25" s="33">
        <f>ROUND(E25-G25,2)</f>
        <v>14.7</v>
      </c>
    </row>
    <row r="26" spans="1:8" x14ac:dyDescent="0.25">
      <c r="A26" s="14" t="s">
        <v>112</v>
      </c>
      <c r="B26" s="14" t="s">
        <v>18</v>
      </c>
      <c r="C26" s="15">
        <v>0.94</v>
      </c>
      <c r="D26" s="14">
        <v>6.4</v>
      </c>
      <c r="E26" s="33">
        <f>ROUND(C26*D26,2)</f>
        <v>6.02</v>
      </c>
      <c r="F26" s="16">
        <v>0</v>
      </c>
      <c r="G26" s="33">
        <f>ROUND(E26*F26,2)</f>
        <v>0</v>
      </c>
      <c r="H26" s="33">
        <f>ROUND(E26-G26,2)</f>
        <v>6.02</v>
      </c>
    </row>
    <row r="27" spans="1:8" x14ac:dyDescent="0.25">
      <c r="A27" s="14" t="s">
        <v>150</v>
      </c>
      <c r="B27" s="14" t="s">
        <v>48</v>
      </c>
      <c r="C27" s="15">
        <v>8</v>
      </c>
      <c r="D27" s="14">
        <v>1</v>
      </c>
      <c r="E27" s="33">
        <f>ROUND(C27*D27,2)</f>
        <v>8</v>
      </c>
      <c r="F27" s="16">
        <v>0</v>
      </c>
      <c r="G27" s="33">
        <f>ROUND(E27*F27,2)</f>
        <v>0</v>
      </c>
      <c r="H27" s="33">
        <f>ROUND(E27-G27,2)</f>
        <v>8</v>
      </c>
    </row>
    <row r="28" spans="1:8" x14ac:dyDescent="0.25">
      <c r="A28" s="13" t="s">
        <v>33</v>
      </c>
      <c r="C28" s="33"/>
      <c r="E28" s="33"/>
    </row>
    <row r="29" spans="1:8" x14ac:dyDescent="0.25">
      <c r="A29" s="14" t="s">
        <v>151</v>
      </c>
      <c r="B29" s="14" t="s">
        <v>29</v>
      </c>
      <c r="C29" s="15">
        <v>1.34</v>
      </c>
      <c r="D29" s="14">
        <v>50</v>
      </c>
      <c r="E29" s="33">
        <f>ROUND(C29*D29,2)</f>
        <v>67</v>
      </c>
      <c r="F29" s="16">
        <v>0</v>
      </c>
      <c r="G29" s="33">
        <f>ROUND(E29*F29,2)</f>
        <v>0</v>
      </c>
      <c r="H29" s="33">
        <f>ROUND(E29-G29,2)</f>
        <v>67</v>
      </c>
    </row>
    <row r="30" spans="1:8" x14ac:dyDescent="0.25">
      <c r="A30" s="13" t="s">
        <v>117</v>
      </c>
      <c r="C30" s="33"/>
      <c r="E30" s="33"/>
    </row>
    <row r="31" spans="1:8" x14ac:dyDescent="0.25">
      <c r="A31" s="14" t="s">
        <v>118</v>
      </c>
      <c r="B31" s="14" t="s">
        <v>26</v>
      </c>
      <c r="C31" s="15">
        <v>3.3</v>
      </c>
      <c r="D31" s="14">
        <v>0.5</v>
      </c>
      <c r="E31" s="33">
        <f>ROUND(C31*D31,2)</f>
        <v>1.65</v>
      </c>
      <c r="F31" s="16">
        <v>0</v>
      </c>
      <c r="G31" s="33">
        <f>ROUND(E31*F31,2)</f>
        <v>0</v>
      </c>
      <c r="H31" s="33">
        <f>ROUND(E31-G31,2)</f>
        <v>1.65</v>
      </c>
    </row>
    <row r="32" spans="1:8" x14ac:dyDescent="0.25">
      <c r="A32" s="13" t="s">
        <v>61</v>
      </c>
      <c r="C32" s="33"/>
      <c r="E32" s="33"/>
    </row>
    <row r="33" spans="1:8" x14ac:dyDescent="0.25">
      <c r="A33" s="14" t="s">
        <v>62</v>
      </c>
      <c r="B33" s="14" t="s">
        <v>48</v>
      </c>
      <c r="C33" s="15">
        <v>7.5</v>
      </c>
      <c r="D33" s="14">
        <v>1</v>
      </c>
      <c r="E33" s="33">
        <f>ROUND(C33*D33,2)</f>
        <v>7.5</v>
      </c>
      <c r="F33" s="16">
        <v>0</v>
      </c>
      <c r="G33" s="33">
        <f>ROUND(E33*F33,2)</f>
        <v>0</v>
      </c>
      <c r="H33" s="33">
        <f>ROUND(E33-G33,2)</f>
        <v>7.5</v>
      </c>
    </row>
    <row r="34" spans="1:8" x14ac:dyDescent="0.25">
      <c r="A34" s="13" t="s">
        <v>136</v>
      </c>
      <c r="C34" s="33"/>
      <c r="E34" s="33"/>
    </row>
    <row r="35" spans="1:8" x14ac:dyDescent="0.25">
      <c r="A35" s="14" t="s">
        <v>152</v>
      </c>
      <c r="B35" s="14" t="s">
        <v>129</v>
      </c>
      <c r="C35" s="15">
        <v>0.27</v>
      </c>
      <c r="D35" s="14">
        <f>D7</f>
        <v>25</v>
      </c>
      <c r="E35" s="33">
        <f>ROUND(C35*D35,2)</f>
        <v>6.75</v>
      </c>
      <c r="F35" s="16">
        <v>0</v>
      </c>
      <c r="G35" s="33">
        <f>ROUND(E35*F35,2)</f>
        <v>0</v>
      </c>
      <c r="H35" s="33">
        <f>ROUND(E35-G35,2)</f>
        <v>6.75</v>
      </c>
    </row>
    <row r="36" spans="1:8" x14ac:dyDescent="0.25">
      <c r="A36" s="13" t="s">
        <v>34</v>
      </c>
      <c r="C36" s="33"/>
      <c r="E36" s="33"/>
    </row>
    <row r="37" spans="1:8" x14ac:dyDescent="0.25">
      <c r="A37" s="14" t="s">
        <v>35</v>
      </c>
      <c r="B37" s="14" t="s">
        <v>36</v>
      </c>
      <c r="C37" s="15">
        <v>47.45</v>
      </c>
      <c r="D37" s="14">
        <v>0.33300000000000002</v>
      </c>
      <c r="E37" s="33">
        <f>ROUND(C37*D37,2)</f>
        <v>15.8</v>
      </c>
      <c r="F37" s="16">
        <v>0</v>
      </c>
      <c r="G37" s="33">
        <f>ROUND(E37*F37,2)</f>
        <v>0</v>
      </c>
      <c r="H37" s="33">
        <f>ROUND(E37-G37,2)</f>
        <v>15.8</v>
      </c>
    </row>
    <row r="38" spans="1:8" x14ac:dyDescent="0.25">
      <c r="A38" s="13" t="s">
        <v>119</v>
      </c>
      <c r="C38" s="33"/>
      <c r="E38" s="33"/>
    </row>
    <row r="39" spans="1:8" x14ac:dyDescent="0.25">
      <c r="A39" s="14" t="s">
        <v>153</v>
      </c>
      <c r="B39" s="14" t="s">
        <v>48</v>
      </c>
      <c r="C39" s="15">
        <v>6.5</v>
      </c>
      <c r="D39" s="14">
        <v>1</v>
      </c>
      <c r="E39" s="33">
        <f>ROUND(C39*D39,2)</f>
        <v>6.5</v>
      </c>
      <c r="F39" s="16">
        <v>0</v>
      </c>
      <c r="G39" s="33">
        <f>ROUND(E39*F39,2)</f>
        <v>0</v>
      </c>
      <c r="H39" s="33">
        <f>ROUND(E39-G39,2)</f>
        <v>6.5</v>
      </c>
    </row>
    <row r="40" spans="1:8" x14ac:dyDescent="0.25">
      <c r="A40" s="13" t="s">
        <v>154</v>
      </c>
      <c r="C40" s="33"/>
      <c r="E40" s="33"/>
    </row>
    <row r="41" spans="1:8" x14ac:dyDescent="0.25">
      <c r="A41" s="14" t="s">
        <v>155</v>
      </c>
      <c r="B41" s="14" t="s">
        <v>48</v>
      </c>
      <c r="C41" s="15">
        <v>1.55</v>
      </c>
      <c r="D41" s="14">
        <v>1</v>
      </c>
      <c r="E41" s="33">
        <f>ROUND(C41*D41,2)</f>
        <v>1.55</v>
      </c>
      <c r="F41" s="16">
        <v>0</v>
      </c>
      <c r="G41" s="33">
        <f>ROUND(E41*F41,2)</f>
        <v>0</v>
      </c>
      <c r="H41" s="33">
        <f>ROUND(E41-G41,2)</f>
        <v>1.55</v>
      </c>
    </row>
    <row r="42" spans="1:8" x14ac:dyDescent="0.25">
      <c r="A42" s="13" t="s">
        <v>121</v>
      </c>
      <c r="C42" s="33"/>
      <c r="E42" s="33"/>
    </row>
    <row r="43" spans="1:8" x14ac:dyDescent="0.25">
      <c r="A43" s="14" t="s">
        <v>122</v>
      </c>
      <c r="B43" s="14" t="s">
        <v>48</v>
      </c>
      <c r="C43" s="15">
        <v>10</v>
      </c>
      <c r="D43" s="14">
        <v>0.33300000000000002</v>
      </c>
      <c r="E43" s="33">
        <f>ROUND(C43*D43,2)</f>
        <v>3.33</v>
      </c>
      <c r="F43" s="16">
        <v>0</v>
      </c>
      <c r="G43" s="33">
        <f>ROUND(E43*F43,2)</f>
        <v>0</v>
      </c>
      <c r="H43" s="33">
        <f>ROUND(E43-G43,2)</f>
        <v>3.33</v>
      </c>
    </row>
    <row r="44" spans="1:8" x14ac:dyDescent="0.25">
      <c r="A44" s="13" t="s">
        <v>37</v>
      </c>
      <c r="C44" s="33"/>
      <c r="E44" s="33"/>
    </row>
    <row r="45" spans="1:8" x14ac:dyDescent="0.25">
      <c r="A45" s="14" t="s">
        <v>38</v>
      </c>
      <c r="B45" s="14" t="s">
        <v>39</v>
      </c>
      <c r="C45" s="15">
        <v>14.68</v>
      </c>
      <c r="D45" s="14">
        <v>0.1172</v>
      </c>
      <c r="E45" s="33">
        <f>ROUND(C45*D45,2)</f>
        <v>1.72</v>
      </c>
      <c r="F45" s="16">
        <v>0</v>
      </c>
      <c r="G45" s="33">
        <f>ROUND(E45*F45,2)</f>
        <v>0</v>
      </c>
      <c r="H45" s="33">
        <f>ROUND(E45-G45,2)</f>
        <v>1.72</v>
      </c>
    </row>
    <row r="46" spans="1:8" x14ac:dyDescent="0.25">
      <c r="A46" s="14" t="s">
        <v>139</v>
      </c>
      <c r="B46" s="14" t="s">
        <v>39</v>
      </c>
      <c r="C46" s="15">
        <v>14.68</v>
      </c>
      <c r="D46" s="14">
        <v>0.1022</v>
      </c>
      <c r="E46" s="33">
        <f>ROUND(C46*D46,2)</f>
        <v>1.5</v>
      </c>
      <c r="F46" s="16">
        <v>0</v>
      </c>
      <c r="G46" s="33">
        <f>ROUND(E46*F46,2)</f>
        <v>0</v>
      </c>
      <c r="H46" s="33">
        <f>ROUND(E46-G46,2)</f>
        <v>1.5</v>
      </c>
    </row>
    <row r="47" spans="1:8" x14ac:dyDescent="0.25">
      <c r="A47" s="13" t="s">
        <v>43</v>
      </c>
      <c r="C47" s="33"/>
      <c r="E47" s="33"/>
    </row>
    <row r="48" spans="1:8" x14ac:dyDescent="0.25">
      <c r="A48" s="14" t="s">
        <v>42</v>
      </c>
      <c r="B48" s="14" t="s">
        <v>39</v>
      </c>
      <c r="C48" s="15">
        <v>9.06</v>
      </c>
      <c r="D48" s="14">
        <v>8.1799999999999998E-2</v>
      </c>
      <c r="E48" s="33">
        <f>ROUND(C48*D48,2)</f>
        <v>0.74</v>
      </c>
      <c r="F48" s="16">
        <v>0</v>
      </c>
      <c r="G48" s="33">
        <f>ROUND(E48*F48,2)</f>
        <v>0</v>
      </c>
      <c r="H48" s="33">
        <f>ROUND(E48-G48,2)</f>
        <v>0.74</v>
      </c>
    </row>
    <row r="49" spans="1:8" x14ac:dyDescent="0.25">
      <c r="A49" s="14" t="s">
        <v>44</v>
      </c>
      <c r="B49" s="14" t="s">
        <v>39</v>
      </c>
      <c r="C49" s="15">
        <v>14.69</v>
      </c>
      <c r="D49" s="14">
        <v>0.18859999999999999</v>
      </c>
      <c r="E49" s="33">
        <f>ROUND(C49*D49,2)</f>
        <v>2.77</v>
      </c>
      <c r="F49" s="16">
        <v>0</v>
      </c>
      <c r="G49" s="33">
        <f>ROUND(E49*F49,2)</f>
        <v>0</v>
      </c>
      <c r="H49" s="33">
        <f>ROUND(E49-G49,2)</f>
        <v>2.77</v>
      </c>
    </row>
    <row r="50" spans="1:8" x14ac:dyDescent="0.25">
      <c r="A50" s="13" t="s">
        <v>45</v>
      </c>
      <c r="C50" s="33"/>
      <c r="E50" s="33"/>
    </row>
    <row r="51" spans="1:8" x14ac:dyDescent="0.25">
      <c r="A51" s="14" t="s">
        <v>38</v>
      </c>
      <c r="B51" s="14" t="s">
        <v>19</v>
      </c>
      <c r="C51" s="15">
        <v>1.53</v>
      </c>
      <c r="D51" s="14">
        <v>1.3567</v>
      </c>
      <c r="E51" s="33">
        <f>ROUND(C51*D51,2)</f>
        <v>2.08</v>
      </c>
      <c r="F51" s="16">
        <v>0</v>
      </c>
      <c r="G51" s="33">
        <f>ROUND(E51*F51,2)</f>
        <v>0</v>
      </c>
      <c r="H51" s="33">
        <f>ROUND(E51-G51,2)</f>
        <v>2.08</v>
      </c>
    </row>
    <row r="52" spans="1:8" x14ac:dyDescent="0.25">
      <c r="A52" s="14" t="s">
        <v>139</v>
      </c>
      <c r="B52" s="14" t="s">
        <v>19</v>
      </c>
      <c r="C52" s="15">
        <v>1.53</v>
      </c>
      <c r="D52" s="14">
        <v>1.3935999999999999</v>
      </c>
      <c r="E52" s="33">
        <f>ROUND(C52*D52,2)</f>
        <v>2.13</v>
      </c>
      <c r="F52" s="16">
        <v>0</v>
      </c>
      <c r="G52" s="33">
        <f>ROUND(E52*F52,2)</f>
        <v>0</v>
      </c>
      <c r="H52" s="33">
        <f>ROUND(E52-G52,2)</f>
        <v>2.13</v>
      </c>
    </row>
    <row r="53" spans="1:8" x14ac:dyDescent="0.25">
      <c r="A53" s="13" t="s">
        <v>47</v>
      </c>
      <c r="C53" s="33"/>
      <c r="E53" s="33"/>
    </row>
    <row r="54" spans="1:8" x14ac:dyDescent="0.25">
      <c r="A54" s="14" t="s">
        <v>42</v>
      </c>
      <c r="B54" s="14" t="s">
        <v>48</v>
      </c>
      <c r="C54" s="15">
        <v>3.4</v>
      </c>
      <c r="D54" s="14">
        <v>1</v>
      </c>
      <c r="E54" s="33">
        <f>ROUND(C54*D54,2)</f>
        <v>3.4</v>
      </c>
      <c r="F54" s="16">
        <v>0</v>
      </c>
      <c r="G54" s="33">
        <f>ROUND(E54*F54,2)</f>
        <v>0</v>
      </c>
      <c r="H54" s="33">
        <f t="shared" ref="H54:H59" si="0">ROUND(E54-G54,2)</f>
        <v>3.4</v>
      </c>
    </row>
    <row r="55" spans="1:8" x14ac:dyDescent="0.25">
      <c r="A55" s="14" t="s">
        <v>38</v>
      </c>
      <c r="B55" s="14" t="s">
        <v>48</v>
      </c>
      <c r="C55" s="15">
        <v>0.85</v>
      </c>
      <c r="D55" s="14">
        <v>1</v>
      </c>
      <c r="E55" s="33">
        <f>ROUND(C55*D55,2)</f>
        <v>0.85</v>
      </c>
      <c r="F55" s="16">
        <v>0</v>
      </c>
      <c r="G55" s="33">
        <f>ROUND(E55*F55,2)</f>
        <v>0</v>
      </c>
      <c r="H55" s="33">
        <f t="shared" si="0"/>
        <v>0.85</v>
      </c>
    </row>
    <row r="56" spans="1:8" x14ac:dyDescent="0.25">
      <c r="A56" s="14" t="s">
        <v>139</v>
      </c>
      <c r="B56" s="14" t="s">
        <v>48</v>
      </c>
      <c r="C56" s="15">
        <v>4.16</v>
      </c>
      <c r="D56" s="14">
        <v>1</v>
      </c>
      <c r="E56" s="33">
        <f>ROUND(C56*D56,2)</f>
        <v>4.16</v>
      </c>
      <c r="F56" s="16">
        <v>0</v>
      </c>
      <c r="G56" s="33">
        <f>ROUND(E56*F56,2)</f>
        <v>0</v>
      </c>
      <c r="H56" s="33">
        <f t="shared" si="0"/>
        <v>4.16</v>
      </c>
    </row>
    <row r="57" spans="1:8" x14ac:dyDescent="0.25">
      <c r="A57" s="9" t="s">
        <v>49</v>
      </c>
      <c r="B57" s="9" t="s">
        <v>48</v>
      </c>
      <c r="C57" s="10">
        <v>5.7</v>
      </c>
      <c r="D57" s="9">
        <v>1</v>
      </c>
      <c r="E57" s="29">
        <f>ROUND(C57*D57,2)</f>
        <v>5.7</v>
      </c>
      <c r="F57" s="11">
        <v>0</v>
      </c>
      <c r="G57" s="29">
        <f>ROUND(E57*F57,2)</f>
        <v>0</v>
      </c>
      <c r="H57" s="29">
        <f t="shared" si="0"/>
        <v>5.7</v>
      </c>
    </row>
    <row r="58" spans="1:8" x14ac:dyDescent="0.25">
      <c r="A58" s="7" t="s">
        <v>50</v>
      </c>
      <c r="C58" s="33"/>
      <c r="E58" s="33">
        <f>SUM(E12:E57)</f>
        <v>290.44</v>
      </c>
      <c r="G58" s="12">
        <f>SUM(G12:G57)</f>
        <v>0</v>
      </c>
      <c r="H58" s="12">
        <f t="shared" si="0"/>
        <v>290.44</v>
      </c>
    </row>
    <row r="59" spans="1:8" x14ac:dyDescent="0.25">
      <c r="A59" s="7" t="s">
        <v>51</v>
      </c>
      <c r="C59" s="33"/>
      <c r="E59" s="33">
        <f>+E8-E58</f>
        <v>-11.689999999999998</v>
      </c>
      <c r="G59" s="12">
        <f>+G8-G58</f>
        <v>0</v>
      </c>
      <c r="H59" s="12">
        <f t="shared" si="0"/>
        <v>-11.69</v>
      </c>
    </row>
    <row r="60" spans="1:8" x14ac:dyDescent="0.25">
      <c r="A60" t="s">
        <v>12</v>
      </c>
      <c r="C60" s="33"/>
      <c r="E60" s="33"/>
    </row>
    <row r="61" spans="1:8" x14ac:dyDescent="0.25">
      <c r="A61" s="7" t="s">
        <v>52</v>
      </c>
      <c r="C61" s="33"/>
      <c r="E61" s="33"/>
    </row>
    <row r="62" spans="1:8" x14ac:dyDescent="0.25">
      <c r="A62" s="14" t="s">
        <v>42</v>
      </c>
      <c r="B62" s="14" t="s">
        <v>48</v>
      </c>
      <c r="C62" s="15">
        <v>5.75</v>
      </c>
      <c r="D62" s="14">
        <v>1</v>
      </c>
      <c r="E62" s="33">
        <f>ROUND(C62*D62,2)</f>
        <v>5.75</v>
      </c>
      <c r="F62" s="16">
        <v>0</v>
      </c>
      <c r="G62" s="33">
        <f>ROUND(E62*F62,2)</f>
        <v>0</v>
      </c>
      <c r="H62" s="33">
        <f t="shared" ref="H62:H67" si="1">ROUND(E62-G62,2)</f>
        <v>5.75</v>
      </c>
    </row>
    <row r="63" spans="1:8" x14ac:dyDescent="0.25">
      <c r="A63" s="14" t="s">
        <v>38</v>
      </c>
      <c r="B63" s="14" t="s">
        <v>48</v>
      </c>
      <c r="C63" s="15">
        <v>5.19</v>
      </c>
      <c r="D63" s="14">
        <v>1</v>
      </c>
      <c r="E63" s="33">
        <f>ROUND(C63*D63,2)</f>
        <v>5.19</v>
      </c>
      <c r="F63" s="16">
        <v>0</v>
      </c>
      <c r="G63" s="33">
        <f>ROUND(E63*F63,2)</f>
        <v>0</v>
      </c>
      <c r="H63" s="33">
        <f t="shared" si="1"/>
        <v>5.19</v>
      </c>
    </row>
    <row r="64" spans="1:8" x14ac:dyDescent="0.25">
      <c r="A64" s="9" t="s">
        <v>139</v>
      </c>
      <c r="B64" s="9" t="s">
        <v>48</v>
      </c>
      <c r="C64" s="10">
        <v>15.93</v>
      </c>
      <c r="D64" s="9">
        <v>1</v>
      </c>
      <c r="E64" s="29">
        <f>ROUND(C64*D64,2)</f>
        <v>15.93</v>
      </c>
      <c r="F64" s="11">
        <v>0</v>
      </c>
      <c r="G64" s="29">
        <f>ROUND(E64*F64,2)</f>
        <v>0</v>
      </c>
      <c r="H64" s="29">
        <f t="shared" si="1"/>
        <v>15.93</v>
      </c>
    </row>
    <row r="65" spans="1:8" x14ac:dyDescent="0.25">
      <c r="A65" s="7" t="s">
        <v>53</v>
      </c>
      <c r="C65" s="33"/>
      <c r="E65" s="33">
        <f>SUM(E62:E64)</f>
        <v>26.87</v>
      </c>
      <c r="G65" s="12">
        <f>SUM(G62:G64)</f>
        <v>0</v>
      </c>
      <c r="H65" s="12">
        <f t="shared" si="1"/>
        <v>26.87</v>
      </c>
    </row>
    <row r="66" spans="1:8" x14ac:dyDescent="0.25">
      <c r="A66" s="7" t="s">
        <v>54</v>
      </c>
      <c r="C66" s="33"/>
      <c r="E66" s="33">
        <f>+E58+E65</f>
        <v>317.31</v>
      </c>
      <c r="G66" s="12">
        <f>+G58+G65</f>
        <v>0</v>
      </c>
      <c r="H66" s="12">
        <f t="shared" si="1"/>
        <v>317.31</v>
      </c>
    </row>
    <row r="67" spans="1:8" x14ac:dyDescent="0.25">
      <c r="A67" s="7" t="s">
        <v>55</v>
      </c>
      <c r="C67" s="33"/>
      <c r="E67" s="33">
        <f>+E8-E66</f>
        <v>-38.56</v>
      </c>
      <c r="G67" s="12">
        <f>+G8-G66</f>
        <v>0</v>
      </c>
      <c r="H67" s="12">
        <f t="shared" si="1"/>
        <v>-38.56</v>
      </c>
    </row>
    <row r="68" spans="1:8" x14ac:dyDescent="0.25">
      <c r="A68" t="s">
        <v>123</v>
      </c>
      <c r="C68" s="33"/>
      <c r="E68" s="33"/>
    </row>
    <row r="69" spans="1:8" x14ac:dyDescent="0.25">
      <c r="A69" t="s">
        <v>372</v>
      </c>
      <c r="C69" s="33"/>
      <c r="E69" s="33"/>
    </row>
    <row r="70" spans="1:8" x14ac:dyDescent="0.25">
      <c r="C70" s="33"/>
      <c r="E70" s="33"/>
    </row>
    <row r="71" spans="1:8" x14ac:dyDescent="0.25">
      <c r="A71" s="7" t="s">
        <v>124</v>
      </c>
      <c r="C71" s="33"/>
      <c r="E71" s="33"/>
    </row>
    <row r="72" spans="1:8" x14ac:dyDescent="0.25">
      <c r="A72" s="7" t="s">
        <v>125</v>
      </c>
      <c r="C72" s="33"/>
      <c r="E72" s="33"/>
    </row>
    <row r="73" spans="1:8" x14ac:dyDescent="0.25">
      <c r="C73" s="33"/>
      <c r="E73" s="33"/>
    </row>
    <row r="99" spans="1:5" x14ac:dyDescent="0.25">
      <c r="A99" s="7" t="s">
        <v>50</v>
      </c>
      <c r="E99" s="37">
        <f>VLOOKUP(A99,$A$1:$H$98,5,FALSE)</f>
        <v>290.44</v>
      </c>
    </row>
    <row r="100" spans="1:5" x14ac:dyDescent="0.25">
      <c r="A100" s="7" t="s">
        <v>333</v>
      </c>
      <c r="E100" s="37">
        <f>VLOOKUP(A100,$A$1:$H$98,5,FALSE)</f>
        <v>26.87</v>
      </c>
    </row>
    <row r="101" spans="1:5" x14ac:dyDescent="0.25">
      <c r="A101" s="7" t="s">
        <v>334</v>
      </c>
      <c r="E101" s="37">
        <f t="shared" ref="E101:E102" si="2">VLOOKUP(A101,$A$1:$H$98,5,FALSE)</f>
        <v>317.31</v>
      </c>
    </row>
    <row r="102" spans="1:5" x14ac:dyDescent="0.25">
      <c r="A102" s="7" t="s">
        <v>55</v>
      </c>
      <c r="E102" s="37">
        <f t="shared" si="2"/>
        <v>-38.56</v>
      </c>
    </row>
    <row r="104" spans="1:5" x14ac:dyDescent="0.25">
      <c r="A104" s="46" t="s">
        <v>295</v>
      </c>
      <c r="D104" s="42" t="s">
        <v>296</v>
      </c>
    </row>
    <row r="105" spans="1:5" x14ac:dyDescent="0.25">
      <c r="B105" s="37">
        <f>E102</f>
        <v>-38.56</v>
      </c>
      <c r="E105" s="37">
        <f>E102</f>
        <v>-38.56</v>
      </c>
    </row>
    <row r="106" spans="1:5" x14ac:dyDescent="0.25">
      <c r="A106">
        <f>A107-Calculator!$B$15</f>
        <v>985</v>
      </c>
      <c r="B106">
        <f t="dataTable" ref="B106:B112" dt2D="0" dtr="0" r1="D7"/>
        <v>10406.24</v>
      </c>
      <c r="D106">
        <f>D107-Calculator!$B$27</f>
        <v>45</v>
      </c>
      <c r="E106">
        <f t="dataTable" ref="E106:E112" dt2D="0" dtr="0" r1="D7" ca="1"/>
        <v>179.03999999999996</v>
      </c>
    </row>
    <row r="107" spans="1:5" x14ac:dyDescent="0.25">
      <c r="A107">
        <f>A108-Calculator!$B$15</f>
        <v>990</v>
      </c>
      <c r="B107">
        <v>10460.64</v>
      </c>
      <c r="D107">
        <f>D108-Calculator!$B$27</f>
        <v>50</v>
      </c>
      <c r="E107">
        <v>233.44</v>
      </c>
    </row>
    <row r="108" spans="1:5" x14ac:dyDescent="0.25">
      <c r="A108">
        <f>A109-Calculator!$B$15</f>
        <v>995</v>
      </c>
      <c r="B108">
        <v>10515.04</v>
      </c>
      <c r="D108">
        <f>D109-Calculator!$B$27</f>
        <v>55</v>
      </c>
      <c r="E108">
        <v>287.83999999999997</v>
      </c>
    </row>
    <row r="109" spans="1:5" x14ac:dyDescent="0.25">
      <c r="A109">
        <f>Calculator!B10</f>
        <v>1000</v>
      </c>
      <c r="B109">
        <v>10569.44</v>
      </c>
      <c r="D109">
        <f>Calculator!B22</f>
        <v>60</v>
      </c>
      <c r="E109">
        <v>342.24</v>
      </c>
    </row>
    <row r="110" spans="1:5" x14ac:dyDescent="0.25">
      <c r="A110">
        <f>A109+Calculator!$B$15</f>
        <v>1005</v>
      </c>
      <c r="B110">
        <v>10623.84</v>
      </c>
      <c r="D110">
        <f>D109+Calculator!$B$27</f>
        <v>65</v>
      </c>
      <c r="E110">
        <v>396.64</v>
      </c>
    </row>
    <row r="111" spans="1:5" x14ac:dyDescent="0.25">
      <c r="A111">
        <f>A110+Calculator!$B$15</f>
        <v>1010</v>
      </c>
      <c r="B111">
        <v>10678.24</v>
      </c>
      <c r="D111">
        <f>D110+Calculator!$B$27</f>
        <v>70</v>
      </c>
      <c r="E111">
        <v>451.03999999999996</v>
      </c>
    </row>
    <row r="112" spans="1:5" x14ac:dyDescent="0.25">
      <c r="A112">
        <f>A111+Calculator!$B$15</f>
        <v>1015</v>
      </c>
      <c r="B112">
        <v>10732.64</v>
      </c>
      <c r="D112">
        <f>D111+Calculator!$B$27</f>
        <v>75</v>
      </c>
      <c r="E112">
        <v>505.44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6"/>
  <sheetViews>
    <sheetView workbookViewId="0">
      <selection activeCell="E90" sqref="E90"/>
    </sheetView>
  </sheetViews>
  <sheetFormatPr defaultRowHeight="15" x14ac:dyDescent="0.25"/>
  <cols>
    <col min="1" max="1" width="28.7109375" customWidth="1"/>
    <col min="3" max="3" width="8.85546875" style="8"/>
    <col min="4" max="4" width="10.7109375" customWidth="1"/>
    <col min="5" max="5" width="13.7109375" style="8" customWidth="1"/>
    <col min="8" max="8" width="10.140625" bestFit="1" customWidth="1"/>
    <col min="257" max="257" width="28.7109375" customWidth="1"/>
    <col min="260" max="260" width="10.7109375" customWidth="1"/>
    <col min="261" max="261" width="13.7109375" customWidth="1"/>
    <col min="513" max="513" width="28.7109375" customWidth="1"/>
    <col min="516" max="516" width="10.7109375" customWidth="1"/>
    <col min="517" max="517" width="13.7109375" customWidth="1"/>
    <col min="769" max="769" width="28.7109375" customWidth="1"/>
    <col min="772" max="772" width="10.7109375" customWidth="1"/>
    <col min="773" max="773" width="13.7109375" customWidth="1"/>
    <col min="1025" max="1025" width="28.7109375" customWidth="1"/>
    <col min="1028" max="1028" width="10.7109375" customWidth="1"/>
    <col min="1029" max="1029" width="13.7109375" customWidth="1"/>
    <col min="1281" max="1281" width="28.7109375" customWidth="1"/>
    <col min="1284" max="1284" width="10.7109375" customWidth="1"/>
    <col min="1285" max="1285" width="13.7109375" customWidth="1"/>
    <col min="1537" max="1537" width="28.7109375" customWidth="1"/>
    <col min="1540" max="1540" width="10.7109375" customWidth="1"/>
    <col min="1541" max="1541" width="13.7109375" customWidth="1"/>
    <col min="1793" max="1793" width="28.7109375" customWidth="1"/>
    <col min="1796" max="1796" width="10.7109375" customWidth="1"/>
    <col min="1797" max="1797" width="13.7109375" customWidth="1"/>
    <col min="2049" max="2049" width="28.7109375" customWidth="1"/>
    <col min="2052" max="2052" width="10.7109375" customWidth="1"/>
    <col min="2053" max="2053" width="13.7109375" customWidth="1"/>
    <col min="2305" max="2305" width="28.7109375" customWidth="1"/>
    <col min="2308" max="2308" width="10.7109375" customWidth="1"/>
    <col min="2309" max="2309" width="13.7109375" customWidth="1"/>
    <col min="2561" max="2561" width="28.7109375" customWidth="1"/>
    <col min="2564" max="2564" width="10.7109375" customWidth="1"/>
    <col min="2565" max="2565" width="13.7109375" customWidth="1"/>
    <col min="2817" max="2817" width="28.7109375" customWidth="1"/>
    <col min="2820" max="2820" width="10.7109375" customWidth="1"/>
    <col min="2821" max="2821" width="13.7109375" customWidth="1"/>
    <col min="3073" max="3073" width="28.7109375" customWidth="1"/>
    <col min="3076" max="3076" width="10.7109375" customWidth="1"/>
    <col min="3077" max="3077" width="13.7109375" customWidth="1"/>
    <col min="3329" max="3329" width="28.7109375" customWidth="1"/>
    <col min="3332" max="3332" width="10.7109375" customWidth="1"/>
    <col min="3333" max="3333" width="13.7109375" customWidth="1"/>
    <col min="3585" max="3585" width="28.7109375" customWidth="1"/>
    <col min="3588" max="3588" width="10.7109375" customWidth="1"/>
    <col min="3589" max="3589" width="13.7109375" customWidth="1"/>
    <col min="3841" max="3841" width="28.7109375" customWidth="1"/>
    <col min="3844" max="3844" width="10.7109375" customWidth="1"/>
    <col min="3845" max="3845" width="13.7109375" customWidth="1"/>
    <col min="4097" max="4097" width="28.7109375" customWidth="1"/>
    <col min="4100" max="4100" width="10.7109375" customWidth="1"/>
    <col min="4101" max="4101" width="13.7109375" customWidth="1"/>
    <col min="4353" max="4353" width="28.7109375" customWidth="1"/>
    <col min="4356" max="4356" width="10.7109375" customWidth="1"/>
    <col min="4357" max="4357" width="13.7109375" customWidth="1"/>
    <col min="4609" max="4609" width="28.7109375" customWidth="1"/>
    <col min="4612" max="4612" width="10.7109375" customWidth="1"/>
    <col min="4613" max="4613" width="13.7109375" customWidth="1"/>
    <col min="4865" max="4865" width="28.7109375" customWidth="1"/>
    <col min="4868" max="4868" width="10.7109375" customWidth="1"/>
    <col min="4869" max="4869" width="13.7109375" customWidth="1"/>
    <col min="5121" max="5121" width="28.7109375" customWidth="1"/>
    <col min="5124" max="5124" width="10.7109375" customWidth="1"/>
    <col min="5125" max="5125" width="13.7109375" customWidth="1"/>
    <col min="5377" max="5377" width="28.7109375" customWidth="1"/>
    <col min="5380" max="5380" width="10.7109375" customWidth="1"/>
    <col min="5381" max="5381" width="13.7109375" customWidth="1"/>
    <col min="5633" max="5633" width="28.7109375" customWidth="1"/>
    <col min="5636" max="5636" width="10.7109375" customWidth="1"/>
    <col min="5637" max="5637" width="13.7109375" customWidth="1"/>
    <col min="5889" max="5889" width="28.7109375" customWidth="1"/>
    <col min="5892" max="5892" width="10.7109375" customWidth="1"/>
    <col min="5893" max="5893" width="13.7109375" customWidth="1"/>
    <col min="6145" max="6145" width="28.7109375" customWidth="1"/>
    <col min="6148" max="6148" width="10.7109375" customWidth="1"/>
    <col min="6149" max="6149" width="13.7109375" customWidth="1"/>
    <col min="6401" max="6401" width="28.7109375" customWidth="1"/>
    <col min="6404" max="6404" width="10.7109375" customWidth="1"/>
    <col min="6405" max="6405" width="13.7109375" customWidth="1"/>
    <col min="6657" max="6657" width="28.7109375" customWidth="1"/>
    <col min="6660" max="6660" width="10.7109375" customWidth="1"/>
    <col min="6661" max="6661" width="13.7109375" customWidth="1"/>
    <col min="6913" max="6913" width="28.7109375" customWidth="1"/>
    <col min="6916" max="6916" width="10.7109375" customWidth="1"/>
    <col min="6917" max="6917" width="13.7109375" customWidth="1"/>
    <col min="7169" max="7169" width="28.7109375" customWidth="1"/>
    <col min="7172" max="7172" width="10.7109375" customWidth="1"/>
    <col min="7173" max="7173" width="13.7109375" customWidth="1"/>
    <col min="7425" max="7425" width="28.7109375" customWidth="1"/>
    <col min="7428" max="7428" width="10.7109375" customWidth="1"/>
    <col min="7429" max="7429" width="13.7109375" customWidth="1"/>
    <col min="7681" max="7681" width="28.7109375" customWidth="1"/>
    <col min="7684" max="7684" width="10.7109375" customWidth="1"/>
    <col min="7685" max="7685" width="13.7109375" customWidth="1"/>
    <col min="7937" max="7937" width="28.7109375" customWidth="1"/>
    <col min="7940" max="7940" width="10.7109375" customWidth="1"/>
    <col min="7941" max="7941" width="13.7109375" customWidth="1"/>
    <col min="8193" max="8193" width="28.7109375" customWidth="1"/>
    <col min="8196" max="8196" width="10.7109375" customWidth="1"/>
    <col min="8197" max="8197" width="13.7109375" customWidth="1"/>
    <col min="8449" max="8449" width="28.7109375" customWidth="1"/>
    <col min="8452" max="8452" width="10.7109375" customWidth="1"/>
    <col min="8453" max="8453" width="13.7109375" customWidth="1"/>
    <col min="8705" max="8705" width="28.7109375" customWidth="1"/>
    <col min="8708" max="8708" width="10.7109375" customWidth="1"/>
    <col min="8709" max="8709" width="13.7109375" customWidth="1"/>
    <col min="8961" max="8961" width="28.7109375" customWidth="1"/>
    <col min="8964" max="8964" width="10.7109375" customWidth="1"/>
    <col min="8965" max="8965" width="13.7109375" customWidth="1"/>
    <col min="9217" max="9217" width="28.7109375" customWidth="1"/>
    <col min="9220" max="9220" width="10.7109375" customWidth="1"/>
    <col min="9221" max="9221" width="13.7109375" customWidth="1"/>
    <col min="9473" max="9473" width="28.7109375" customWidth="1"/>
    <col min="9476" max="9476" width="10.7109375" customWidth="1"/>
    <col min="9477" max="9477" width="13.7109375" customWidth="1"/>
    <col min="9729" max="9729" width="28.7109375" customWidth="1"/>
    <col min="9732" max="9732" width="10.7109375" customWidth="1"/>
    <col min="9733" max="9733" width="13.7109375" customWidth="1"/>
    <col min="9985" max="9985" width="28.7109375" customWidth="1"/>
    <col min="9988" max="9988" width="10.7109375" customWidth="1"/>
    <col min="9989" max="9989" width="13.7109375" customWidth="1"/>
    <col min="10241" max="10241" width="28.7109375" customWidth="1"/>
    <col min="10244" max="10244" width="10.7109375" customWidth="1"/>
    <col min="10245" max="10245" width="13.7109375" customWidth="1"/>
    <col min="10497" max="10497" width="28.7109375" customWidth="1"/>
    <col min="10500" max="10500" width="10.7109375" customWidth="1"/>
    <col min="10501" max="10501" width="13.7109375" customWidth="1"/>
    <col min="10753" max="10753" width="28.7109375" customWidth="1"/>
    <col min="10756" max="10756" width="10.7109375" customWidth="1"/>
    <col min="10757" max="10757" width="13.7109375" customWidth="1"/>
    <col min="11009" max="11009" width="28.7109375" customWidth="1"/>
    <col min="11012" max="11012" width="10.7109375" customWidth="1"/>
    <col min="11013" max="11013" width="13.7109375" customWidth="1"/>
    <col min="11265" max="11265" width="28.7109375" customWidth="1"/>
    <col min="11268" max="11268" width="10.7109375" customWidth="1"/>
    <col min="11269" max="11269" width="13.7109375" customWidth="1"/>
    <col min="11521" max="11521" width="28.7109375" customWidth="1"/>
    <col min="11524" max="11524" width="10.7109375" customWidth="1"/>
    <col min="11525" max="11525" width="13.7109375" customWidth="1"/>
    <col min="11777" max="11777" width="28.7109375" customWidth="1"/>
    <col min="11780" max="11780" width="10.7109375" customWidth="1"/>
    <col min="11781" max="11781" width="13.7109375" customWidth="1"/>
    <col min="12033" max="12033" width="28.7109375" customWidth="1"/>
    <col min="12036" max="12036" width="10.7109375" customWidth="1"/>
    <col min="12037" max="12037" width="13.7109375" customWidth="1"/>
    <col min="12289" max="12289" width="28.7109375" customWidth="1"/>
    <col min="12292" max="12292" width="10.7109375" customWidth="1"/>
    <col min="12293" max="12293" width="13.7109375" customWidth="1"/>
    <col min="12545" max="12545" width="28.7109375" customWidth="1"/>
    <col min="12548" max="12548" width="10.7109375" customWidth="1"/>
    <col min="12549" max="12549" width="13.7109375" customWidth="1"/>
    <col min="12801" max="12801" width="28.7109375" customWidth="1"/>
    <col min="12804" max="12804" width="10.7109375" customWidth="1"/>
    <col min="12805" max="12805" width="13.7109375" customWidth="1"/>
    <col min="13057" max="13057" width="28.7109375" customWidth="1"/>
    <col min="13060" max="13060" width="10.7109375" customWidth="1"/>
    <col min="13061" max="13061" width="13.7109375" customWidth="1"/>
    <col min="13313" max="13313" width="28.7109375" customWidth="1"/>
    <col min="13316" max="13316" width="10.7109375" customWidth="1"/>
    <col min="13317" max="13317" width="13.7109375" customWidth="1"/>
    <col min="13569" max="13569" width="28.7109375" customWidth="1"/>
    <col min="13572" max="13572" width="10.7109375" customWidth="1"/>
    <col min="13573" max="13573" width="13.7109375" customWidth="1"/>
    <col min="13825" max="13825" width="28.7109375" customWidth="1"/>
    <col min="13828" max="13828" width="10.7109375" customWidth="1"/>
    <col min="13829" max="13829" width="13.7109375" customWidth="1"/>
    <col min="14081" max="14081" width="28.7109375" customWidth="1"/>
    <col min="14084" max="14084" width="10.7109375" customWidth="1"/>
    <col min="14085" max="14085" width="13.7109375" customWidth="1"/>
    <col min="14337" max="14337" width="28.7109375" customWidth="1"/>
    <col min="14340" max="14340" width="10.7109375" customWidth="1"/>
    <col min="14341" max="14341" width="13.7109375" customWidth="1"/>
    <col min="14593" max="14593" width="28.7109375" customWidth="1"/>
    <col min="14596" max="14596" width="10.7109375" customWidth="1"/>
    <col min="14597" max="14597" width="13.7109375" customWidth="1"/>
    <col min="14849" max="14849" width="28.7109375" customWidth="1"/>
    <col min="14852" max="14852" width="10.7109375" customWidth="1"/>
    <col min="14853" max="14853" width="13.7109375" customWidth="1"/>
    <col min="15105" max="15105" width="28.7109375" customWidth="1"/>
    <col min="15108" max="15108" width="10.7109375" customWidth="1"/>
    <col min="15109" max="15109" width="13.7109375" customWidth="1"/>
    <col min="15361" max="15361" width="28.7109375" customWidth="1"/>
    <col min="15364" max="15364" width="10.7109375" customWidth="1"/>
    <col min="15365" max="15365" width="13.7109375" customWidth="1"/>
    <col min="15617" max="15617" width="28.7109375" customWidth="1"/>
    <col min="15620" max="15620" width="10.7109375" customWidth="1"/>
    <col min="15621" max="15621" width="13.7109375" customWidth="1"/>
    <col min="15873" max="15873" width="28.7109375" customWidth="1"/>
    <col min="15876" max="15876" width="10.7109375" customWidth="1"/>
    <col min="15877" max="15877" width="13.7109375" customWidth="1"/>
    <col min="16129" max="16129" width="28.7109375" customWidth="1"/>
    <col min="16132" max="16132" width="10.7109375" customWidth="1"/>
    <col min="16133" max="16133" width="13.7109375" customWidth="1"/>
  </cols>
  <sheetData>
    <row r="1" spans="1:8" x14ac:dyDescent="0.25">
      <c r="A1" s="59" t="e">
        <f>#REF!</f>
        <v>#REF!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63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92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"/>
      <c r="D4" s="1"/>
      <c r="E4" s="2"/>
      <c r="F4" s="60" t="s">
        <v>0</v>
      </c>
      <c r="G4" s="60"/>
      <c r="H4" s="3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</row>
    <row r="6" spans="1:8" x14ac:dyDescent="0.25">
      <c r="A6" s="7" t="s">
        <v>9</v>
      </c>
    </row>
    <row r="7" spans="1:8" x14ac:dyDescent="0.25">
      <c r="A7" s="14" t="s">
        <v>64</v>
      </c>
      <c r="B7" s="14" t="s">
        <v>29</v>
      </c>
      <c r="C7" s="15">
        <v>0.76</v>
      </c>
      <c r="D7" s="14">
        <v>1100</v>
      </c>
      <c r="E7" s="8">
        <f>ROUND(C7*D7,2)</f>
        <v>836</v>
      </c>
      <c r="F7" s="16">
        <v>0</v>
      </c>
      <c r="G7" s="8">
        <f>ROUND(E7*F7,2)</f>
        <v>0</v>
      </c>
      <c r="H7" s="8">
        <f>ROUND(E7-G7,2)</f>
        <v>836</v>
      </c>
    </row>
    <row r="8" spans="1:8" x14ac:dyDescent="0.25">
      <c r="A8" s="9" t="s">
        <v>65</v>
      </c>
      <c r="B8" s="9" t="s">
        <v>29</v>
      </c>
      <c r="C8" s="10">
        <v>0.1</v>
      </c>
      <c r="D8" s="9">
        <v>1650</v>
      </c>
      <c r="E8" s="2">
        <f>ROUND(C8*D8,2)</f>
        <v>165</v>
      </c>
      <c r="F8" s="11">
        <v>0</v>
      </c>
      <c r="G8" s="2">
        <f>ROUND(E8*F8,2)</f>
        <v>0</v>
      </c>
      <c r="H8" s="2">
        <f>ROUND(E8-G8,2)</f>
        <v>165</v>
      </c>
    </row>
    <row r="9" spans="1:8" x14ac:dyDescent="0.25">
      <c r="A9" s="7" t="s">
        <v>11</v>
      </c>
      <c r="E9" s="8">
        <f>SUM(E7:E8)</f>
        <v>1001</v>
      </c>
      <c r="G9" s="12">
        <f>SUM(G7:G8)</f>
        <v>0</v>
      </c>
      <c r="H9" s="12">
        <f>ROUND(E9-G9,2)</f>
        <v>1001</v>
      </c>
    </row>
    <row r="10" spans="1:8" x14ac:dyDescent="0.25">
      <c r="A10" t="s">
        <v>12</v>
      </c>
    </row>
    <row r="11" spans="1:8" x14ac:dyDescent="0.25">
      <c r="A11" s="7" t="s">
        <v>13</v>
      </c>
    </row>
    <row r="12" spans="1:8" x14ac:dyDescent="0.25">
      <c r="A12" s="13" t="s">
        <v>14</v>
      </c>
    </row>
    <row r="13" spans="1:8" x14ac:dyDescent="0.25">
      <c r="A13" s="14" t="s">
        <v>15</v>
      </c>
      <c r="B13" s="14" t="s">
        <v>16</v>
      </c>
      <c r="C13" s="15">
        <v>6</v>
      </c>
      <c r="D13" s="14">
        <v>2</v>
      </c>
      <c r="E13" s="8">
        <f>ROUND(C13*D13,2)</f>
        <v>12</v>
      </c>
      <c r="F13" s="16">
        <v>0</v>
      </c>
      <c r="G13" s="8">
        <f>ROUND(E13*F13,2)</f>
        <v>0</v>
      </c>
      <c r="H13" s="8">
        <f>ROUND(E13-G13,2)</f>
        <v>12</v>
      </c>
    </row>
    <row r="14" spans="1:8" x14ac:dyDescent="0.25">
      <c r="A14" s="14" t="s">
        <v>57</v>
      </c>
      <c r="B14" s="14" t="s">
        <v>16</v>
      </c>
      <c r="C14" s="15">
        <v>4.75</v>
      </c>
      <c r="D14" s="14">
        <v>4.75</v>
      </c>
      <c r="E14" s="8">
        <f>ROUND(C14*D14,2)</f>
        <v>22.56</v>
      </c>
      <c r="F14" s="16">
        <v>0</v>
      </c>
      <c r="G14" s="8">
        <f>ROUND(E14*F14,2)</f>
        <v>0</v>
      </c>
      <c r="H14" s="8">
        <f>ROUND(E14-G14,2)</f>
        <v>22.56</v>
      </c>
    </row>
    <row r="15" spans="1:8" x14ac:dyDescent="0.25">
      <c r="A15" s="13" t="s">
        <v>17</v>
      </c>
    </row>
    <row r="16" spans="1:8" x14ac:dyDescent="0.25">
      <c r="A16" s="14" t="s">
        <v>66</v>
      </c>
      <c r="B16" s="14" t="s">
        <v>18</v>
      </c>
      <c r="C16" s="15">
        <v>1.8</v>
      </c>
      <c r="D16" s="14">
        <v>2</v>
      </c>
      <c r="E16" s="8">
        <f>ROUND(C16*D16,2)</f>
        <v>3.6</v>
      </c>
      <c r="F16" s="16">
        <v>0</v>
      </c>
      <c r="G16" s="8">
        <f>ROUND(E16*F16,2)</f>
        <v>0</v>
      </c>
      <c r="H16" s="8">
        <f>ROUND(E16-G16,2)</f>
        <v>3.6</v>
      </c>
    </row>
    <row r="17" spans="1:8" x14ac:dyDescent="0.25">
      <c r="A17" s="14" t="s">
        <v>67</v>
      </c>
      <c r="B17" s="14" t="s">
        <v>26</v>
      </c>
      <c r="C17" s="15">
        <v>3.34</v>
      </c>
      <c r="D17" s="14">
        <v>1.33</v>
      </c>
      <c r="E17" s="8">
        <f>ROUND(C17*D17,2)</f>
        <v>4.4400000000000004</v>
      </c>
      <c r="F17" s="16">
        <v>0</v>
      </c>
      <c r="G17" s="8">
        <f>ROUND(E17*F17,2)</f>
        <v>0</v>
      </c>
      <c r="H17" s="8">
        <f>ROUND(E17-G17,2)</f>
        <v>4.4400000000000004</v>
      </c>
    </row>
    <row r="18" spans="1:8" x14ac:dyDescent="0.25">
      <c r="A18" s="14" t="s">
        <v>68</v>
      </c>
      <c r="B18" s="14" t="s">
        <v>26</v>
      </c>
      <c r="C18" s="15">
        <v>8.42</v>
      </c>
      <c r="D18" s="14">
        <v>0.5</v>
      </c>
      <c r="E18" s="8">
        <f>ROUND(C18*D18,2)</f>
        <v>4.21</v>
      </c>
      <c r="F18" s="16">
        <v>0</v>
      </c>
      <c r="G18" s="8">
        <f>ROUND(E18*F18,2)</f>
        <v>0</v>
      </c>
      <c r="H18" s="8">
        <f>ROUND(E18-G18,2)</f>
        <v>4.21</v>
      </c>
    </row>
    <row r="19" spans="1:8" x14ac:dyDescent="0.25">
      <c r="A19" s="13" t="s">
        <v>69</v>
      </c>
    </row>
    <row r="20" spans="1:8" x14ac:dyDescent="0.25">
      <c r="A20" s="14" t="s">
        <v>70</v>
      </c>
      <c r="B20" s="14" t="s">
        <v>29</v>
      </c>
      <c r="C20" s="15">
        <v>0.11</v>
      </c>
      <c r="D20" s="17">
        <f>D7</f>
        <v>1100</v>
      </c>
      <c r="E20" s="8">
        <f>ROUND(C20*D20,2)</f>
        <v>121</v>
      </c>
      <c r="F20" s="16">
        <v>0</v>
      </c>
      <c r="G20" s="8">
        <f>ROUND(E20*F20,2)</f>
        <v>0</v>
      </c>
      <c r="H20" s="8">
        <f>ROUND(E20-G20,2)</f>
        <v>121</v>
      </c>
    </row>
    <row r="21" spans="1:8" x14ac:dyDescent="0.25">
      <c r="A21" s="13" t="s">
        <v>20</v>
      </c>
    </row>
    <row r="22" spans="1:8" x14ac:dyDescent="0.25">
      <c r="A22" s="14" t="s">
        <v>22</v>
      </c>
      <c r="B22" s="14" t="s">
        <v>21</v>
      </c>
      <c r="C22" s="15">
        <v>25.28</v>
      </c>
      <c r="D22" s="14">
        <v>1.5</v>
      </c>
      <c r="E22" s="8">
        <f>ROUND(C22*D22,2)</f>
        <v>37.92</v>
      </c>
      <c r="F22" s="16">
        <v>0</v>
      </c>
      <c r="G22" s="8">
        <f>ROUND(E22*F22,2)</f>
        <v>0</v>
      </c>
      <c r="H22" s="8">
        <f>ROUND(E22-G22,2)</f>
        <v>37.92</v>
      </c>
    </row>
    <row r="23" spans="1:8" x14ac:dyDescent="0.25">
      <c r="A23" s="14" t="s">
        <v>58</v>
      </c>
      <c r="B23" s="14" t="s">
        <v>21</v>
      </c>
      <c r="C23" s="15">
        <v>18.62</v>
      </c>
      <c r="D23" s="14">
        <v>4.5999999999999996</v>
      </c>
      <c r="E23" s="8">
        <f>ROUND(C23*D23,2)</f>
        <v>85.65</v>
      </c>
      <c r="F23" s="16">
        <v>0</v>
      </c>
      <c r="G23" s="8">
        <f>ROUND(E23*F23,2)</f>
        <v>0</v>
      </c>
      <c r="H23" s="8">
        <f>ROUND(E23-G23,2)</f>
        <v>85.65</v>
      </c>
    </row>
    <row r="24" spans="1:8" x14ac:dyDescent="0.25">
      <c r="A24" s="13" t="s">
        <v>23</v>
      </c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8">
        <f>ROUND(C25*D25,2)</f>
        <v>20</v>
      </c>
      <c r="F25" s="16">
        <v>0</v>
      </c>
      <c r="G25" s="8">
        <f>ROUND(E25*F25,2)</f>
        <v>0</v>
      </c>
      <c r="H25" s="8">
        <f>ROUND(E25-G25,2)</f>
        <v>20</v>
      </c>
    </row>
    <row r="26" spans="1:8" x14ac:dyDescent="0.25">
      <c r="A26" s="13" t="s">
        <v>24</v>
      </c>
    </row>
    <row r="27" spans="1:8" x14ac:dyDescent="0.25">
      <c r="A27" s="14" t="s">
        <v>59</v>
      </c>
      <c r="B27" s="14" t="s">
        <v>26</v>
      </c>
      <c r="C27" s="15">
        <v>10.83</v>
      </c>
      <c r="D27" s="14">
        <v>0.5</v>
      </c>
      <c r="E27" s="8">
        <f t="shared" ref="E27:E34" si="0">ROUND(C27*D27,2)</f>
        <v>5.42</v>
      </c>
      <c r="F27" s="16">
        <v>0</v>
      </c>
      <c r="G27" s="8">
        <f t="shared" ref="G27:G34" si="1">ROUND(E27*F27,2)</f>
        <v>0</v>
      </c>
      <c r="H27" s="8">
        <f t="shared" ref="H27:H34" si="2">ROUND(E27-G27,2)</f>
        <v>5.42</v>
      </c>
    </row>
    <row r="28" spans="1:8" x14ac:dyDescent="0.25">
      <c r="A28" s="14" t="s">
        <v>25</v>
      </c>
      <c r="B28" s="14" t="s">
        <v>18</v>
      </c>
      <c r="C28" s="15">
        <v>0.13</v>
      </c>
      <c r="D28" s="14">
        <v>96</v>
      </c>
      <c r="E28" s="8">
        <f t="shared" si="0"/>
        <v>12.48</v>
      </c>
      <c r="F28" s="16">
        <v>0</v>
      </c>
      <c r="G28" s="8">
        <f t="shared" si="1"/>
        <v>0</v>
      </c>
      <c r="H28" s="8">
        <f t="shared" si="2"/>
        <v>12.48</v>
      </c>
    </row>
    <row r="29" spans="1:8" x14ac:dyDescent="0.25">
      <c r="A29" s="14" t="s">
        <v>72</v>
      </c>
      <c r="B29" s="14" t="s">
        <v>18</v>
      </c>
      <c r="C29" s="15">
        <v>0.25</v>
      </c>
      <c r="D29" s="14">
        <v>32</v>
      </c>
      <c r="E29" s="8">
        <f t="shared" si="0"/>
        <v>8</v>
      </c>
      <c r="F29" s="16">
        <v>0</v>
      </c>
      <c r="G29" s="8">
        <f t="shared" si="1"/>
        <v>0</v>
      </c>
      <c r="H29" s="8">
        <f t="shared" si="2"/>
        <v>8</v>
      </c>
    </row>
    <row r="30" spans="1:8" x14ac:dyDescent="0.25">
      <c r="A30" s="14" t="s">
        <v>73</v>
      </c>
      <c r="B30" s="14" t="s">
        <v>26</v>
      </c>
      <c r="C30" s="15">
        <v>6.12</v>
      </c>
      <c r="D30" s="14">
        <v>2</v>
      </c>
      <c r="E30" s="8">
        <f t="shared" si="0"/>
        <v>12.24</v>
      </c>
      <c r="F30" s="16">
        <v>0</v>
      </c>
      <c r="G30" s="8">
        <f t="shared" si="1"/>
        <v>0</v>
      </c>
      <c r="H30" s="8">
        <f t="shared" si="2"/>
        <v>12.24</v>
      </c>
    </row>
    <row r="31" spans="1:8" x14ac:dyDescent="0.25">
      <c r="A31" s="14" t="s">
        <v>74</v>
      </c>
      <c r="B31" s="14" t="s">
        <v>26</v>
      </c>
      <c r="C31" s="15">
        <v>13.54</v>
      </c>
      <c r="D31" s="14">
        <v>1</v>
      </c>
      <c r="E31" s="8">
        <f t="shared" si="0"/>
        <v>13.54</v>
      </c>
      <c r="F31" s="16">
        <v>0</v>
      </c>
      <c r="G31" s="8">
        <f t="shared" si="1"/>
        <v>0</v>
      </c>
      <c r="H31" s="8">
        <f t="shared" si="2"/>
        <v>13.54</v>
      </c>
    </row>
    <row r="32" spans="1:8" x14ac:dyDescent="0.25">
      <c r="A32" s="14" t="s">
        <v>75</v>
      </c>
      <c r="B32" s="14" t="s">
        <v>26</v>
      </c>
      <c r="C32" s="15">
        <v>2.54</v>
      </c>
      <c r="D32" s="14">
        <v>1</v>
      </c>
      <c r="E32" s="8">
        <f t="shared" si="0"/>
        <v>2.54</v>
      </c>
      <c r="F32" s="16">
        <v>0</v>
      </c>
      <c r="G32" s="8">
        <f t="shared" si="1"/>
        <v>0</v>
      </c>
      <c r="H32" s="8">
        <f t="shared" si="2"/>
        <v>2.54</v>
      </c>
    </row>
    <row r="33" spans="1:8" x14ac:dyDescent="0.25">
      <c r="A33" s="14" t="s">
        <v>76</v>
      </c>
      <c r="B33" s="14" t="s">
        <v>26</v>
      </c>
      <c r="C33" s="15">
        <v>2.79</v>
      </c>
      <c r="D33" s="14">
        <v>2.75</v>
      </c>
      <c r="E33" s="8">
        <f t="shared" si="0"/>
        <v>7.67</v>
      </c>
      <c r="F33" s="16">
        <v>0</v>
      </c>
      <c r="G33" s="8">
        <f t="shared" si="1"/>
        <v>0</v>
      </c>
      <c r="H33" s="8">
        <f t="shared" si="2"/>
        <v>7.67</v>
      </c>
    </row>
    <row r="34" spans="1:8" x14ac:dyDescent="0.25">
      <c r="A34" s="14" t="s">
        <v>77</v>
      </c>
      <c r="B34" s="14" t="s">
        <v>26</v>
      </c>
      <c r="C34" s="15">
        <v>3.85</v>
      </c>
      <c r="D34" s="14">
        <v>1.6</v>
      </c>
      <c r="E34" s="8">
        <f t="shared" si="0"/>
        <v>6.16</v>
      </c>
      <c r="F34" s="16">
        <v>0</v>
      </c>
      <c r="G34" s="8">
        <f t="shared" si="1"/>
        <v>0</v>
      </c>
      <c r="H34" s="8">
        <f t="shared" si="2"/>
        <v>6.16</v>
      </c>
    </row>
    <row r="35" spans="1:8" x14ac:dyDescent="0.25">
      <c r="A35" s="13" t="s">
        <v>27</v>
      </c>
    </row>
    <row r="36" spans="1:8" x14ac:dyDescent="0.25">
      <c r="A36" s="14" t="s">
        <v>78</v>
      </c>
      <c r="B36" s="14" t="s">
        <v>29</v>
      </c>
      <c r="C36" s="15">
        <v>6.53</v>
      </c>
      <c r="D36" s="14">
        <v>1.52</v>
      </c>
      <c r="E36" s="8">
        <f>ROUND(C36*D36,2)</f>
        <v>9.93</v>
      </c>
      <c r="F36" s="16">
        <v>0</v>
      </c>
      <c r="G36" s="8">
        <f>ROUND(E36*F36,2)</f>
        <v>0</v>
      </c>
      <c r="H36" s="8">
        <f>ROUND(E36-G36,2)</f>
        <v>9.93</v>
      </c>
    </row>
    <row r="37" spans="1:8" x14ac:dyDescent="0.25">
      <c r="A37" s="14" t="s">
        <v>79</v>
      </c>
      <c r="B37" s="14" t="s">
        <v>18</v>
      </c>
      <c r="C37" s="15">
        <v>4.46</v>
      </c>
      <c r="D37" s="14">
        <v>2</v>
      </c>
      <c r="E37" s="8">
        <f>ROUND(C37*D37,2)</f>
        <v>8.92</v>
      </c>
      <c r="F37" s="16">
        <v>0</v>
      </c>
      <c r="G37" s="8">
        <f>ROUND(E37*F37,2)</f>
        <v>0</v>
      </c>
      <c r="H37" s="8">
        <f>ROUND(E37-G37,2)</f>
        <v>8.92</v>
      </c>
    </row>
    <row r="38" spans="1:8" x14ac:dyDescent="0.25">
      <c r="A38" s="14" t="s">
        <v>28</v>
      </c>
      <c r="B38" s="14" t="s">
        <v>18</v>
      </c>
      <c r="C38" s="15">
        <v>3.15</v>
      </c>
      <c r="D38" s="14">
        <v>0.5</v>
      </c>
      <c r="E38" s="8">
        <f>ROUND(C38*D38,2)</f>
        <v>1.58</v>
      </c>
      <c r="F38" s="16">
        <v>0</v>
      </c>
      <c r="G38" s="8">
        <f>ROUND(E38*F38,2)</f>
        <v>0</v>
      </c>
      <c r="H38" s="8">
        <f>ROUND(E38-G38,2)</f>
        <v>1.58</v>
      </c>
    </row>
    <row r="39" spans="1:8" x14ac:dyDescent="0.25">
      <c r="A39" s="14" t="s">
        <v>80</v>
      </c>
      <c r="B39" s="14" t="s">
        <v>18</v>
      </c>
      <c r="C39" s="15">
        <v>1.01</v>
      </c>
      <c r="D39" s="14">
        <v>2</v>
      </c>
      <c r="E39" s="8">
        <f>ROUND(C39*D39,2)</f>
        <v>2.02</v>
      </c>
      <c r="F39" s="16">
        <v>0</v>
      </c>
      <c r="G39" s="8">
        <f>ROUND(E39*F39,2)</f>
        <v>0</v>
      </c>
      <c r="H39" s="8">
        <f>ROUND(E39-G39,2)</f>
        <v>2.02</v>
      </c>
    </row>
    <row r="40" spans="1:8" x14ac:dyDescent="0.25">
      <c r="A40" s="14" t="s">
        <v>81</v>
      </c>
      <c r="B40" s="14" t="s">
        <v>48</v>
      </c>
      <c r="C40" s="15">
        <v>12</v>
      </c>
      <c r="D40" s="14">
        <v>1.5</v>
      </c>
      <c r="E40" s="8">
        <f>ROUND(C40*D40,2)</f>
        <v>18</v>
      </c>
      <c r="F40" s="16">
        <v>0</v>
      </c>
      <c r="G40" s="8">
        <f>ROUND(E40*F40,2)</f>
        <v>0</v>
      </c>
      <c r="H40" s="8">
        <f>ROUND(E40-G40,2)</f>
        <v>18</v>
      </c>
    </row>
    <row r="41" spans="1:8" x14ac:dyDescent="0.25">
      <c r="A41" s="13" t="s">
        <v>30</v>
      </c>
    </row>
    <row r="42" spans="1:8" x14ac:dyDescent="0.25">
      <c r="A42" s="14" t="s">
        <v>31</v>
      </c>
      <c r="B42" s="14" t="s">
        <v>32</v>
      </c>
      <c r="C42" s="15">
        <v>0.24</v>
      </c>
      <c r="D42" s="14">
        <v>33</v>
      </c>
      <c r="E42" s="8">
        <f>ROUND(C42*D42,2)</f>
        <v>7.92</v>
      </c>
      <c r="F42" s="16">
        <v>0</v>
      </c>
      <c r="G42" s="8">
        <f>ROUND(E42*F42,2)</f>
        <v>0</v>
      </c>
      <c r="H42" s="8">
        <f>ROUND(E42-G42,2)</f>
        <v>7.92</v>
      </c>
    </row>
    <row r="43" spans="1:8" x14ac:dyDescent="0.25">
      <c r="A43" s="13" t="s">
        <v>33</v>
      </c>
    </row>
    <row r="44" spans="1:8" x14ac:dyDescent="0.25">
      <c r="A44" s="14" t="s">
        <v>82</v>
      </c>
      <c r="B44" s="14" t="s">
        <v>60</v>
      </c>
      <c r="C44" s="15">
        <v>0.68</v>
      </c>
      <c r="D44" s="14">
        <v>45</v>
      </c>
      <c r="E44" s="8">
        <f>ROUND(C44*D44,2)</f>
        <v>30.6</v>
      </c>
      <c r="F44" s="16">
        <v>0</v>
      </c>
      <c r="G44" s="8">
        <f>ROUND(E44*F44,2)</f>
        <v>0</v>
      </c>
      <c r="H44" s="8">
        <f>ROUND(E44-G44,2)</f>
        <v>30.6</v>
      </c>
    </row>
    <row r="45" spans="1:8" x14ac:dyDescent="0.25">
      <c r="A45" s="13" t="s">
        <v>83</v>
      </c>
    </row>
    <row r="46" spans="1:8" x14ac:dyDescent="0.25">
      <c r="A46" s="14" t="s">
        <v>84</v>
      </c>
      <c r="B46" s="14" t="s">
        <v>60</v>
      </c>
      <c r="C46" s="15">
        <v>1.49</v>
      </c>
      <c r="D46" s="14">
        <v>45</v>
      </c>
      <c r="E46" s="8">
        <f>ROUND(C46*D46,2)</f>
        <v>67.05</v>
      </c>
      <c r="F46" s="16">
        <v>0</v>
      </c>
      <c r="G46" s="8">
        <f>ROUND(E46*F46,2)</f>
        <v>0</v>
      </c>
      <c r="H46" s="8">
        <f>ROUND(E46-G46,2)</f>
        <v>67.05</v>
      </c>
    </row>
    <row r="47" spans="1:8" x14ac:dyDescent="0.25">
      <c r="A47" s="13" t="s">
        <v>85</v>
      </c>
    </row>
    <row r="48" spans="1:8" x14ac:dyDescent="0.25">
      <c r="A48" s="14" t="s">
        <v>86</v>
      </c>
      <c r="B48" s="14" t="s">
        <v>18</v>
      </c>
      <c r="C48" s="15">
        <v>0.15</v>
      </c>
      <c r="D48" s="14">
        <v>36</v>
      </c>
      <c r="E48" s="8">
        <f>ROUND(C48*D48,2)</f>
        <v>5.4</v>
      </c>
      <c r="F48" s="16">
        <v>0</v>
      </c>
      <c r="G48" s="8">
        <f>ROUND(E48*F48,2)</f>
        <v>0</v>
      </c>
      <c r="H48" s="8">
        <f>ROUND(E48-G48,2)</f>
        <v>5.4</v>
      </c>
    </row>
    <row r="49" spans="1:8" x14ac:dyDescent="0.25">
      <c r="A49" s="13" t="s">
        <v>61</v>
      </c>
    </row>
    <row r="50" spans="1:8" x14ac:dyDescent="0.25">
      <c r="A50" s="14" t="s">
        <v>62</v>
      </c>
      <c r="B50" s="14" t="s">
        <v>48</v>
      </c>
      <c r="C50" s="15">
        <v>7</v>
      </c>
      <c r="D50" s="14">
        <v>1</v>
      </c>
      <c r="E50" s="8">
        <f>ROUND(C50*D50,2)</f>
        <v>7</v>
      </c>
      <c r="F50" s="16">
        <v>0</v>
      </c>
      <c r="G50" s="8">
        <f>ROUND(E50*F50,2)</f>
        <v>0</v>
      </c>
      <c r="H50" s="8">
        <f>ROUND(E50-G50,2)</f>
        <v>7</v>
      </c>
    </row>
    <row r="51" spans="1:8" x14ac:dyDescent="0.25">
      <c r="A51" s="13" t="s">
        <v>87</v>
      </c>
    </row>
    <row r="52" spans="1:8" x14ac:dyDescent="0.25">
      <c r="A52" s="14" t="s">
        <v>88</v>
      </c>
      <c r="B52" s="14" t="s">
        <v>48</v>
      </c>
      <c r="C52" s="15">
        <v>1</v>
      </c>
      <c r="D52" s="14">
        <v>1</v>
      </c>
      <c r="E52" s="8">
        <f>ROUND(C52*D52,2)</f>
        <v>1</v>
      </c>
      <c r="F52" s="16">
        <v>0</v>
      </c>
      <c r="G52" s="8">
        <f>ROUND(E52*F52,2)</f>
        <v>0</v>
      </c>
      <c r="H52" s="8">
        <f>ROUND(E52-G52,2)</f>
        <v>1</v>
      </c>
    </row>
    <row r="53" spans="1:8" x14ac:dyDescent="0.25">
      <c r="A53" s="13" t="s">
        <v>89</v>
      </c>
    </row>
    <row r="54" spans="1:8" x14ac:dyDescent="0.25">
      <c r="A54" s="14" t="s">
        <v>90</v>
      </c>
      <c r="B54" s="14" t="s">
        <v>48</v>
      </c>
      <c r="C54" s="15">
        <v>7</v>
      </c>
      <c r="D54" s="14">
        <v>1</v>
      </c>
      <c r="E54" s="8">
        <f>ROUND(C54*D54,2)</f>
        <v>7</v>
      </c>
      <c r="F54" s="16">
        <v>0</v>
      </c>
      <c r="G54" s="8">
        <f>ROUND(E54*F54,2)</f>
        <v>0</v>
      </c>
      <c r="H54" s="8">
        <f>ROUND(E54-G54,2)</f>
        <v>7</v>
      </c>
    </row>
    <row r="55" spans="1:8" x14ac:dyDescent="0.25">
      <c r="A55" s="13" t="s">
        <v>34</v>
      </c>
    </row>
    <row r="56" spans="1:8" x14ac:dyDescent="0.25">
      <c r="A56" s="14" t="s">
        <v>35</v>
      </c>
      <c r="B56" s="14" t="s">
        <v>36</v>
      </c>
      <c r="C56" s="15">
        <v>45</v>
      </c>
      <c r="D56" s="14">
        <v>0.5</v>
      </c>
      <c r="E56" s="8">
        <f>ROUND(C56*D56,2)</f>
        <v>22.5</v>
      </c>
      <c r="F56" s="16">
        <v>0</v>
      </c>
      <c r="G56" s="8">
        <f>ROUND(E56*F56,2)</f>
        <v>0</v>
      </c>
      <c r="H56" s="8">
        <f>ROUND(E56-G56,2)</f>
        <v>22.5</v>
      </c>
    </row>
    <row r="57" spans="1:8" x14ac:dyDescent="0.25">
      <c r="A57" s="13" t="s">
        <v>37</v>
      </c>
    </row>
    <row r="58" spans="1:8" x14ac:dyDescent="0.25">
      <c r="A58" s="14" t="s">
        <v>38</v>
      </c>
      <c r="B58" s="14" t="s">
        <v>39</v>
      </c>
      <c r="C58" s="15">
        <v>11.71</v>
      </c>
      <c r="D58" s="14">
        <v>0.89549999999999996</v>
      </c>
      <c r="E58" s="8">
        <f>ROUND(C58*D58,2)</f>
        <v>10.49</v>
      </c>
      <c r="F58" s="16">
        <v>0</v>
      </c>
      <c r="G58" s="8">
        <f>ROUND(E58*F58,2)</f>
        <v>0</v>
      </c>
      <c r="H58" s="8">
        <f>ROUND(E58-G58,2)</f>
        <v>10.49</v>
      </c>
    </row>
    <row r="59" spans="1:8" x14ac:dyDescent="0.25">
      <c r="A59" s="14" t="s">
        <v>91</v>
      </c>
      <c r="B59" s="14" t="s">
        <v>39</v>
      </c>
      <c r="C59" s="15">
        <v>11.71</v>
      </c>
      <c r="D59" s="14">
        <v>0.21929999999999999</v>
      </c>
      <c r="E59" s="8">
        <f>ROUND(C59*D59,2)</f>
        <v>2.57</v>
      </c>
      <c r="F59" s="16">
        <v>0</v>
      </c>
      <c r="G59" s="8">
        <f>ROUND(E59*F59,2)</f>
        <v>0</v>
      </c>
      <c r="H59" s="8">
        <f>ROUND(E59-G59,2)</f>
        <v>2.57</v>
      </c>
    </row>
    <row r="60" spans="1:8" x14ac:dyDescent="0.25">
      <c r="A60" s="13" t="s">
        <v>40</v>
      </c>
    </row>
    <row r="61" spans="1:8" x14ac:dyDescent="0.25">
      <c r="A61" s="14" t="s">
        <v>41</v>
      </c>
      <c r="B61" s="14" t="s">
        <v>39</v>
      </c>
      <c r="C61" s="15">
        <v>9.06</v>
      </c>
      <c r="D61" s="14">
        <v>0.3</v>
      </c>
      <c r="E61" s="8">
        <f>ROUND(C61*D61,2)</f>
        <v>2.72</v>
      </c>
      <c r="F61" s="16">
        <v>0</v>
      </c>
      <c r="G61" s="8">
        <f>ROUND(E61*F61,2)</f>
        <v>0</v>
      </c>
      <c r="H61" s="8">
        <f>ROUND(E61-G61,2)</f>
        <v>2.72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6.25E-2</v>
      </c>
      <c r="E62" s="8">
        <f>ROUND(C62*D62,2)</f>
        <v>0.56999999999999995</v>
      </c>
      <c r="F62" s="16">
        <v>0</v>
      </c>
      <c r="G62" s="8">
        <f>ROUND(E62*F62,2)</f>
        <v>0</v>
      </c>
      <c r="H62" s="8">
        <f>ROUND(E62-G62,2)</f>
        <v>0.56999999999999995</v>
      </c>
    </row>
    <row r="63" spans="1:8" x14ac:dyDescent="0.25">
      <c r="A63" s="13" t="s">
        <v>43</v>
      </c>
    </row>
    <row r="64" spans="1:8" x14ac:dyDescent="0.25">
      <c r="A64" s="14" t="s">
        <v>42</v>
      </c>
      <c r="B64" s="14" t="s">
        <v>39</v>
      </c>
      <c r="C64" s="15">
        <v>9.06</v>
      </c>
      <c r="D64" s="14">
        <v>0.32200000000000001</v>
      </c>
      <c r="E64" s="8">
        <f>ROUND(C64*D64,2)</f>
        <v>2.92</v>
      </c>
      <c r="F64" s="16">
        <v>0</v>
      </c>
      <c r="G64" s="8">
        <f>ROUND(E64*F64,2)</f>
        <v>0</v>
      </c>
      <c r="H64" s="8">
        <f>ROUND(E64-G64,2)</f>
        <v>2.92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0.1958</v>
      </c>
      <c r="E65" s="8">
        <f>ROUND(C65*D65,2)</f>
        <v>1.77</v>
      </c>
      <c r="F65" s="16">
        <v>0</v>
      </c>
      <c r="G65" s="8">
        <f>ROUND(E65*F65,2)</f>
        <v>0</v>
      </c>
      <c r="H65" s="8">
        <f>ROUND(E65-G65,2)</f>
        <v>1.77</v>
      </c>
    </row>
    <row r="66" spans="1:8" x14ac:dyDescent="0.25">
      <c r="A66" s="14" t="s">
        <v>44</v>
      </c>
      <c r="B66" s="14" t="s">
        <v>39</v>
      </c>
      <c r="C66" s="15">
        <v>11.69</v>
      </c>
      <c r="D66" s="14">
        <v>0.82899999999999996</v>
      </c>
      <c r="E66" s="8">
        <f>ROUND(C66*D66,2)</f>
        <v>9.69</v>
      </c>
      <c r="F66" s="16">
        <v>0</v>
      </c>
      <c r="G66" s="8">
        <f>ROUND(E66*F66,2)</f>
        <v>0</v>
      </c>
      <c r="H66" s="8">
        <f>ROUND(E66-G66,2)</f>
        <v>9.69</v>
      </c>
    </row>
    <row r="67" spans="1:8" x14ac:dyDescent="0.25">
      <c r="A67" s="13" t="s">
        <v>45</v>
      </c>
    </row>
    <row r="68" spans="1:8" x14ac:dyDescent="0.25">
      <c r="A68" s="14" t="s">
        <v>38</v>
      </c>
      <c r="B68" s="14" t="s">
        <v>19</v>
      </c>
      <c r="C68" s="15">
        <v>3.25</v>
      </c>
      <c r="D68" s="14">
        <v>10.1043</v>
      </c>
      <c r="E68" s="8">
        <f>ROUND(C68*D68,2)</f>
        <v>32.840000000000003</v>
      </c>
      <c r="F68" s="16">
        <v>0</v>
      </c>
      <c r="G68" s="8">
        <f>ROUND(E68*F68,2)</f>
        <v>0</v>
      </c>
      <c r="H68" s="8">
        <f>ROUND(E68-G68,2)</f>
        <v>32.840000000000003</v>
      </c>
    </row>
    <row r="69" spans="1:8" x14ac:dyDescent="0.25">
      <c r="A69" s="14" t="s">
        <v>91</v>
      </c>
      <c r="B69" s="14" t="s">
        <v>19</v>
      </c>
      <c r="C69" s="15">
        <v>3.25</v>
      </c>
      <c r="D69" s="14">
        <v>3.6815000000000002</v>
      </c>
      <c r="E69" s="8">
        <f>ROUND(C69*D69,2)</f>
        <v>11.96</v>
      </c>
      <c r="F69" s="16">
        <v>0</v>
      </c>
      <c r="G69" s="8">
        <f>ROUND(E69*F69,2)</f>
        <v>0</v>
      </c>
      <c r="H69" s="8">
        <f>ROUND(E69-G69,2)</f>
        <v>11.96</v>
      </c>
    </row>
    <row r="70" spans="1:8" x14ac:dyDescent="0.25">
      <c r="A70" s="14" t="s">
        <v>46</v>
      </c>
      <c r="B70" s="14" t="s">
        <v>19</v>
      </c>
      <c r="C70" s="15">
        <v>3.25</v>
      </c>
      <c r="D70" s="14">
        <v>8.5535999999999994</v>
      </c>
      <c r="E70" s="8">
        <f>ROUND(C70*D70,2)</f>
        <v>27.8</v>
      </c>
      <c r="F70" s="16">
        <v>0</v>
      </c>
      <c r="G70" s="8">
        <f>ROUND(E70*F70,2)</f>
        <v>0</v>
      </c>
      <c r="H70" s="8">
        <f>ROUND(E70-G70,2)</f>
        <v>27.8</v>
      </c>
    </row>
    <row r="71" spans="1:8" x14ac:dyDescent="0.25">
      <c r="A71" s="13" t="s">
        <v>47</v>
      </c>
    </row>
    <row r="72" spans="1:8" x14ac:dyDescent="0.25">
      <c r="A72" s="14" t="s">
        <v>42</v>
      </c>
      <c r="B72" s="14" t="s">
        <v>48</v>
      </c>
      <c r="C72" s="15">
        <v>9.65</v>
      </c>
      <c r="D72" s="14">
        <v>1</v>
      </c>
      <c r="E72" s="8">
        <f>ROUND(C72*D72,2)</f>
        <v>9.65</v>
      </c>
      <c r="F72" s="16">
        <v>0</v>
      </c>
      <c r="G72" s="8">
        <f>ROUND(E72*F72,2)</f>
        <v>0</v>
      </c>
      <c r="H72" s="8">
        <f t="shared" ref="H72:H78" si="3">ROUND(E72-G72,2)</f>
        <v>9.65</v>
      </c>
    </row>
    <row r="73" spans="1:8" x14ac:dyDescent="0.25">
      <c r="A73" s="14" t="s">
        <v>38</v>
      </c>
      <c r="B73" s="14" t="s">
        <v>48</v>
      </c>
      <c r="C73" s="15">
        <v>5.61</v>
      </c>
      <c r="D73" s="14">
        <v>1</v>
      </c>
      <c r="E73" s="8">
        <f>ROUND(C73*D73,2)</f>
        <v>5.61</v>
      </c>
      <c r="F73" s="16">
        <v>0</v>
      </c>
      <c r="G73" s="8">
        <f>ROUND(E73*F73,2)</f>
        <v>0</v>
      </c>
      <c r="H73" s="8">
        <f t="shared" si="3"/>
        <v>5.61</v>
      </c>
    </row>
    <row r="74" spans="1:8" x14ac:dyDescent="0.25">
      <c r="A74" s="14" t="s">
        <v>91</v>
      </c>
      <c r="B74" s="14" t="s">
        <v>48</v>
      </c>
      <c r="C74" s="15">
        <v>12.39</v>
      </c>
      <c r="D74" s="14">
        <v>1</v>
      </c>
      <c r="E74" s="8">
        <f>ROUND(C74*D74,2)</f>
        <v>12.39</v>
      </c>
      <c r="F74" s="16">
        <v>0</v>
      </c>
      <c r="G74" s="8">
        <f>ROUND(E74*F74,2)</f>
        <v>0</v>
      </c>
      <c r="H74" s="8">
        <f t="shared" si="3"/>
        <v>12.39</v>
      </c>
    </row>
    <row r="75" spans="1:8" x14ac:dyDescent="0.25">
      <c r="A75" s="14" t="s">
        <v>46</v>
      </c>
      <c r="B75" s="14" t="s">
        <v>48</v>
      </c>
      <c r="C75" s="15">
        <v>5.8</v>
      </c>
      <c r="D75" s="14">
        <v>1</v>
      </c>
      <c r="E75" s="8">
        <f>ROUND(C75*D75,2)</f>
        <v>5.8</v>
      </c>
      <c r="F75" s="16">
        <v>0</v>
      </c>
      <c r="G75" s="8">
        <f>ROUND(E75*F75,2)</f>
        <v>0</v>
      </c>
      <c r="H75" s="8">
        <f t="shared" si="3"/>
        <v>5.8</v>
      </c>
    </row>
    <row r="76" spans="1:8" x14ac:dyDescent="0.25">
      <c r="A76" s="9" t="s">
        <v>49</v>
      </c>
      <c r="B76" s="9" t="s">
        <v>48</v>
      </c>
      <c r="C76" s="10">
        <v>12.12</v>
      </c>
      <c r="D76" s="9">
        <v>1</v>
      </c>
      <c r="E76" s="2">
        <f>ROUND(C76*D76,2)</f>
        <v>12.12</v>
      </c>
      <c r="F76" s="11">
        <v>0</v>
      </c>
      <c r="G76" s="2">
        <f>ROUND(E76*F76,2)</f>
        <v>0</v>
      </c>
      <c r="H76" s="2">
        <f t="shared" si="3"/>
        <v>12.12</v>
      </c>
    </row>
    <row r="77" spans="1:8" x14ac:dyDescent="0.25">
      <c r="A77" s="7" t="s">
        <v>50</v>
      </c>
      <c r="E77" s="8">
        <f>SUM(E13:E76)</f>
        <v>717.25000000000023</v>
      </c>
      <c r="G77" s="12">
        <f>SUM(G13:G76)</f>
        <v>0</v>
      </c>
      <c r="H77" s="12">
        <f t="shared" si="3"/>
        <v>717.25</v>
      </c>
    </row>
    <row r="78" spans="1:8" x14ac:dyDescent="0.25">
      <c r="A78" s="7" t="s">
        <v>51</v>
      </c>
      <c r="E78" s="8">
        <f>+E9-E77</f>
        <v>283.74999999999977</v>
      </c>
      <c r="G78" s="12">
        <f>+G9-G77</f>
        <v>0</v>
      </c>
      <c r="H78" s="12">
        <f t="shared" si="3"/>
        <v>283.75</v>
      </c>
    </row>
    <row r="79" spans="1:8" x14ac:dyDescent="0.25">
      <c r="A79" t="s">
        <v>12</v>
      </c>
    </row>
    <row r="80" spans="1:8" x14ac:dyDescent="0.25">
      <c r="A80" s="7" t="s">
        <v>52</v>
      </c>
    </row>
    <row r="81" spans="1:8" x14ac:dyDescent="0.25">
      <c r="A81" s="14" t="s">
        <v>42</v>
      </c>
      <c r="B81" s="14" t="s">
        <v>48</v>
      </c>
      <c r="C81" s="15">
        <v>16.39</v>
      </c>
      <c r="D81" s="14">
        <v>1</v>
      </c>
      <c r="E81" s="8">
        <f>ROUND(C81*D81,2)</f>
        <v>16.39</v>
      </c>
      <c r="F81" s="16">
        <v>0</v>
      </c>
      <c r="G81" s="8">
        <f>ROUND(E81*F81,2)</f>
        <v>0</v>
      </c>
      <c r="H81" s="8">
        <f t="shared" ref="H81:H87" si="4">ROUND(E81-G81,2)</f>
        <v>16.39</v>
      </c>
    </row>
    <row r="82" spans="1:8" x14ac:dyDescent="0.25">
      <c r="A82" s="14" t="s">
        <v>38</v>
      </c>
      <c r="B82" s="14" t="s">
        <v>48</v>
      </c>
      <c r="C82" s="15">
        <v>35.799999999999997</v>
      </c>
      <c r="D82" s="14">
        <v>1</v>
      </c>
      <c r="E82" s="8">
        <f>ROUND(C82*D82,2)</f>
        <v>35.799999999999997</v>
      </c>
      <c r="F82" s="16">
        <v>0</v>
      </c>
      <c r="G82" s="8">
        <f>ROUND(E82*F82,2)</f>
        <v>0</v>
      </c>
      <c r="H82" s="8">
        <f t="shared" si="4"/>
        <v>35.799999999999997</v>
      </c>
    </row>
    <row r="83" spans="1:8" x14ac:dyDescent="0.25">
      <c r="A83" s="14" t="s">
        <v>91</v>
      </c>
      <c r="B83" s="14" t="s">
        <v>48</v>
      </c>
      <c r="C83" s="15">
        <v>51.06</v>
      </c>
      <c r="D83" s="14">
        <v>1</v>
      </c>
      <c r="E83" s="8">
        <f>ROUND(C83*D83,2)</f>
        <v>51.06</v>
      </c>
      <c r="F83" s="16">
        <v>0</v>
      </c>
      <c r="G83" s="8">
        <f>ROUND(E83*F83,2)</f>
        <v>0</v>
      </c>
      <c r="H83" s="8">
        <f t="shared" si="4"/>
        <v>51.06</v>
      </c>
    </row>
    <row r="84" spans="1:8" x14ac:dyDescent="0.25">
      <c r="A84" s="9" t="s">
        <v>46</v>
      </c>
      <c r="B84" s="9" t="s">
        <v>48</v>
      </c>
      <c r="C84" s="10">
        <v>48.18</v>
      </c>
      <c r="D84" s="9">
        <v>1</v>
      </c>
      <c r="E84" s="2">
        <f>ROUND(C84*D84,2)</f>
        <v>48.18</v>
      </c>
      <c r="F84" s="11">
        <v>0</v>
      </c>
      <c r="G84" s="2">
        <f>ROUND(E84*F84,2)</f>
        <v>0</v>
      </c>
      <c r="H84" s="2">
        <f t="shared" si="4"/>
        <v>48.18</v>
      </c>
    </row>
    <row r="85" spans="1:8" x14ac:dyDescent="0.25">
      <c r="A85" s="7" t="s">
        <v>53</v>
      </c>
      <c r="E85" s="8">
        <f>SUM(E81:E84)</f>
        <v>151.43</v>
      </c>
      <c r="G85" s="12">
        <f>SUM(G81:G84)</f>
        <v>0</v>
      </c>
      <c r="H85" s="12">
        <f t="shared" si="4"/>
        <v>151.43</v>
      </c>
    </row>
    <row r="86" spans="1:8" x14ac:dyDescent="0.25">
      <c r="A86" s="7" t="s">
        <v>54</v>
      </c>
      <c r="E86" s="8">
        <f>+E77+E85</f>
        <v>868.68000000000029</v>
      </c>
      <c r="G86" s="12">
        <f>+G77+G85</f>
        <v>0</v>
      </c>
      <c r="H86" s="12">
        <f t="shared" si="4"/>
        <v>868.68</v>
      </c>
    </row>
    <row r="87" spans="1:8" x14ac:dyDescent="0.25">
      <c r="A87" s="7" t="s">
        <v>55</v>
      </c>
      <c r="E87" s="8">
        <f>+E9-E86</f>
        <v>132.31999999999971</v>
      </c>
      <c r="G87" s="12">
        <f>+G9-G86</f>
        <v>0</v>
      </c>
      <c r="H87" s="12">
        <f t="shared" si="4"/>
        <v>132.32</v>
      </c>
    </row>
    <row r="90" spans="1:8" x14ac:dyDescent="0.25">
      <c r="A90" s="7" t="s">
        <v>95</v>
      </c>
      <c r="E90" s="19">
        <f>ROUND((E77-E8)/D7,3)</f>
        <v>0.502</v>
      </c>
    </row>
    <row r="91" spans="1:8" x14ac:dyDescent="0.25">
      <c r="A91" s="7" t="s">
        <v>96</v>
      </c>
      <c r="E91" s="19">
        <f>ROUND((E86-E8)/D7,3)</f>
        <v>0.64</v>
      </c>
    </row>
    <row r="93" spans="1:8" x14ac:dyDescent="0.25">
      <c r="A93" t="s">
        <v>93</v>
      </c>
      <c r="E93" s="15">
        <v>180</v>
      </c>
    </row>
    <row r="94" spans="1:8" x14ac:dyDescent="0.25">
      <c r="A94" t="s">
        <v>94</v>
      </c>
      <c r="D94" s="18">
        <v>0.05</v>
      </c>
      <c r="E94" s="8">
        <f>ROUND(E9*D94,2)</f>
        <v>50.05</v>
      </c>
    </row>
    <row r="96" spans="1:8" x14ac:dyDescent="0.25">
      <c r="A96" s="7" t="s">
        <v>97</v>
      </c>
      <c r="E96" s="19">
        <f>ROUND((E86+E93+E94-E8)/D7,3)</f>
        <v>0.84899999999999998</v>
      </c>
    </row>
  </sheetData>
  <mergeCells count="4">
    <mergeCell ref="A1:H1"/>
    <mergeCell ref="A2:H2"/>
    <mergeCell ref="A3:H3"/>
    <mergeCell ref="F4:G4"/>
  </mergeCells>
  <pageMargins left="0.25" right="0.25" top="0.75" bottom="0.75" header="0.3" footer="0.3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C77A-1651-4594-A195-20A189C14569}">
  <dimension ref="A1:H112"/>
  <sheetViews>
    <sheetView workbookViewId="0">
      <selection activeCell="C7" sqref="C7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171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374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56</v>
      </c>
      <c r="B7" s="9" t="s">
        <v>129</v>
      </c>
      <c r="C7" s="52">
        <f>IF(Calculator!B7="Corn",Calculator!B13,IF(Calculator!B19="Corn",Calculator!B25,3.73))</f>
        <v>3.73</v>
      </c>
      <c r="D7" s="9">
        <v>170</v>
      </c>
      <c r="E7" s="29">
        <f>ROUND(C7*D7,2)</f>
        <v>634.1</v>
      </c>
      <c r="F7" s="11">
        <v>0</v>
      </c>
      <c r="G7" s="29">
        <f>ROUND(E7*F7,2)</f>
        <v>0</v>
      </c>
      <c r="H7" s="29">
        <f>ROUND(E7-G7,2)</f>
        <v>634.1</v>
      </c>
    </row>
    <row r="8" spans="1:8" x14ac:dyDescent="0.25">
      <c r="A8" s="7" t="s">
        <v>11</v>
      </c>
      <c r="C8" s="33"/>
      <c r="E8" s="33">
        <f>SUM(E7:E7)</f>
        <v>634.1</v>
      </c>
      <c r="G8" s="12">
        <f>SUM(G7:G7)</f>
        <v>0</v>
      </c>
      <c r="H8" s="12">
        <f>ROUND(E8-G8,2)</f>
        <v>634.1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3">
        <f>ROUND(C12*D12,2)</f>
        <v>7</v>
      </c>
      <c r="F12" s="16">
        <v>0</v>
      </c>
      <c r="G12" s="33">
        <f>ROUND(E12*F12,2)</f>
        <v>0</v>
      </c>
      <c r="H12" s="33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1.2</v>
      </c>
      <c r="E13" s="33">
        <f>ROUND(C13*D13,2)</f>
        <v>6.6</v>
      </c>
      <c r="F13" s="16">
        <v>0</v>
      </c>
      <c r="G13" s="33">
        <f>ROUND(E13*F13,2)</f>
        <v>0</v>
      </c>
      <c r="H13" s="33">
        <f>ROUND(E13-G13,2)</f>
        <v>6.6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130</v>
      </c>
      <c r="B15" s="14" t="s">
        <v>21</v>
      </c>
      <c r="C15" s="15">
        <v>17.309999999999999</v>
      </c>
      <c r="D15" s="14">
        <v>1.63</v>
      </c>
      <c r="E15" s="33">
        <f>ROUND(C15*D15,2)</f>
        <v>28.22</v>
      </c>
      <c r="F15" s="16">
        <v>0</v>
      </c>
      <c r="G15" s="33">
        <f>ROUND(E15*F15,2)</f>
        <v>0</v>
      </c>
      <c r="H15" s="33">
        <f>ROUND(E15-G15,2)</f>
        <v>28.22</v>
      </c>
    </row>
    <row r="16" spans="1:8" x14ac:dyDescent="0.25">
      <c r="A16" s="14" t="s">
        <v>22</v>
      </c>
      <c r="B16" s="14" t="s">
        <v>21</v>
      </c>
      <c r="C16" s="15">
        <v>22.11</v>
      </c>
      <c r="D16" s="14">
        <v>1.25</v>
      </c>
      <c r="E16" s="33">
        <f>ROUND(C16*D16,2)</f>
        <v>27.64</v>
      </c>
      <c r="F16" s="16">
        <v>0</v>
      </c>
      <c r="G16" s="33">
        <f>ROUND(E16*F16,2)</f>
        <v>0</v>
      </c>
      <c r="H16" s="33">
        <f>ROUND(E16-G16,2)</f>
        <v>27.64</v>
      </c>
    </row>
    <row r="17" spans="1:8" x14ac:dyDescent="0.25">
      <c r="A17" s="14" t="s">
        <v>131</v>
      </c>
      <c r="B17" s="14" t="s">
        <v>19</v>
      </c>
      <c r="C17" s="15">
        <v>1.61</v>
      </c>
      <c r="D17" s="14">
        <v>19.3063</v>
      </c>
      <c r="E17" s="33">
        <f>ROUND(C17*D17,2)</f>
        <v>31.08</v>
      </c>
      <c r="F17" s="16">
        <v>0</v>
      </c>
      <c r="G17" s="33">
        <f>ROUND(E17*F17,2)</f>
        <v>0</v>
      </c>
      <c r="H17" s="33">
        <f>ROUND(E17-G17,2)</f>
        <v>31.08</v>
      </c>
    </row>
    <row r="18" spans="1:8" x14ac:dyDescent="0.25">
      <c r="A18" s="14" t="s">
        <v>103</v>
      </c>
      <c r="B18" s="14" t="s">
        <v>19</v>
      </c>
      <c r="C18" s="15">
        <v>1.34</v>
      </c>
      <c r="D18" s="14">
        <v>36.72</v>
      </c>
      <c r="E18" s="33">
        <f>ROUND(C18*D18,2)</f>
        <v>49.2</v>
      </c>
      <c r="F18" s="16">
        <v>0</v>
      </c>
      <c r="G18" s="33">
        <f>ROUND(E18*F18,2)</f>
        <v>0</v>
      </c>
      <c r="H18" s="33">
        <f>ROUND(E18-G18,2)</f>
        <v>49.2</v>
      </c>
    </row>
    <row r="19" spans="1:8" x14ac:dyDescent="0.25">
      <c r="A19" s="13" t="s">
        <v>24</v>
      </c>
      <c r="C19" s="33"/>
      <c r="E19" s="33"/>
    </row>
    <row r="20" spans="1:8" x14ac:dyDescent="0.25">
      <c r="A20" s="14" t="s">
        <v>25</v>
      </c>
      <c r="B20" s="14" t="s">
        <v>18</v>
      </c>
      <c r="C20" s="15">
        <v>0.13</v>
      </c>
      <c r="D20" s="14">
        <v>32</v>
      </c>
      <c r="E20" s="33">
        <f>ROUND(C20*D20,2)</f>
        <v>4.16</v>
      </c>
      <c r="F20" s="16">
        <v>0</v>
      </c>
      <c r="G20" s="33">
        <f>ROUND(E20*F20,2)</f>
        <v>0</v>
      </c>
      <c r="H20" s="33">
        <f>ROUND(E20-G20,2)</f>
        <v>4.16</v>
      </c>
    </row>
    <row r="21" spans="1:8" x14ac:dyDescent="0.25">
      <c r="A21" s="14" t="s">
        <v>59</v>
      </c>
      <c r="B21" s="14" t="s">
        <v>26</v>
      </c>
      <c r="C21" s="15">
        <v>10.73</v>
      </c>
      <c r="D21" s="14">
        <v>0.5</v>
      </c>
      <c r="E21" s="33">
        <f>ROUND(C21*D21,2)</f>
        <v>5.37</v>
      </c>
      <c r="F21" s="16">
        <v>0</v>
      </c>
      <c r="G21" s="33">
        <f>ROUND(E21*F21,2)</f>
        <v>0</v>
      </c>
      <c r="H21" s="33">
        <f>ROUND(E21-G21,2)</f>
        <v>5.37</v>
      </c>
    </row>
    <row r="22" spans="1:8" x14ac:dyDescent="0.25">
      <c r="A22" s="14" t="s">
        <v>104</v>
      </c>
      <c r="B22" s="14" t="s">
        <v>26</v>
      </c>
      <c r="C22" s="15">
        <v>12.74</v>
      </c>
      <c r="D22" s="14">
        <v>1</v>
      </c>
      <c r="E22" s="33">
        <f>ROUND(C22*D22,2)</f>
        <v>12.74</v>
      </c>
      <c r="F22" s="16">
        <v>0</v>
      </c>
      <c r="G22" s="33">
        <f>ROUND(E22*F22,2)</f>
        <v>0</v>
      </c>
      <c r="H22" s="33">
        <f>ROUND(E22-G22,2)</f>
        <v>12.74</v>
      </c>
    </row>
    <row r="23" spans="1:8" x14ac:dyDescent="0.25">
      <c r="A23" s="14" t="s">
        <v>132</v>
      </c>
      <c r="B23" s="14" t="s">
        <v>26</v>
      </c>
      <c r="C23" s="15">
        <v>1.91</v>
      </c>
      <c r="D23" s="14">
        <v>4</v>
      </c>
      <c r="E23" s="33">
        <f>ROUND(C23*D23,2)</f>
        <v>7.64</v>
      </c>
      <c r="F23" s="16">
        <v>0</v>
      </c>
      <c r="G23" s="33">
        <f>ROUND(E23*F23,2)</f>
        <v>0</v>
      </c>
      <c r="H23" s="33">
        <f>ROUND(E23-G23,2)</f>
        <v>7.64</v>
      </c>
    </row>
    <row r="24" spans="1:8" x14ac:dyDescent="0.25">
      <c r="A24" s="14" t="s">
        <v>133</v>
      </c>
      <c r="B24" s="14" t="s">
        <v>26</v>
      </c>
      <c r="C24" s="15">
        <v>7.13</v>
      </c>
      <c r="D24" s="14">
        <v>3.6</v>
      </c>
      <c r="E24" s="33">
        <f>ROUND(C24*D24,2)</f>
        <v>25.67</v>
      </c>
      <c r="F24" s="16">
        <v>0</v>
      </c>
      <c r="G24" s="33">
        <f>ROUND(E24*F24,2)</f>
        <v>0</v>
      </c>
      <c r="H24" s="33">
        <f>ROUND(E24-G24,2)</f>
        <v>25.67</v>
      </c>
    </row>
    <row r="25" spans="1:8" x14ac:dyDescent="0.25">
      <c r="A25" s="13" t="s">
        <v>27</v>
      </c>
      <c r="C25" s="33"/>
      <c r="E25" s="33"/>
    </row>
    <row r="26" spans="1:8" x14ac:dyDescent="0.25">
      <c r="A26" s="14" t="s">
        <v>112</v>
      </c>
      <c r="B26" s="14" t="s">
        <v>18</v>
      </c>
      <c r="C26" s="15">
        <v>0.94</v>
      </c>
      <c r="D26" s="14">
        <v>1.2804</v>
      </c>
      <c r="E26" s="33">
        <f>ROUND(C26*D26,2)</f>
        <v>1.2</v>
      </c>
      <c r="F26" s="16">
        <v>0</v>
      </c>
      <c r="G26" s="33">
        <f>ROUND(E26*F26,2)</f>
        <v>0</v>
      </c>
      <c r="H26" s="33">
        <f>ROUND(E26-G26,2)</f>
        <v>1.2</v>
      </c>
    </row>
    <row r="27" spans="1:8" x14ac:dyDescent="0.25">
      <c r="A27" s="14" t="s">
        <v>134</v>
      </c>
      <c r="B27" s="14" t="s">
        <v>18</v>
      </c>
      <c r="C27" s="15">
        <v>1.94</v>
      </c>
      <c r="D27" s="14">
        <v>4</v>
      </c>
      <c r="E27" s="33">
        <f>ROUND(C27*D27,2)</f>
        <v>7.76</v>
      </c>
      <c r="F27" s="16">
        <v>0</v>
      </c>
      <c r="G27" s="33">
        <f>ROUND(E27*F27,2)</f>
        <v>0</v>
      </c>
      <c r="H27" s="33">
        <f>ROUND(E27-G27,2)</f>
        <v>7.76</v>
      </c>
    </row>
    <row r="28" spans="1:8" x14ac:dyDescent="0.25">
      <c r="A28" s="13" t="s">
        <v>33</v>
      </c>
      <c r="C28" s="33"/>
      <c r="E28" s="33"/>
    </row>
    <row r="29" spans="1:8" x14ac:dyDescent="0.25">
      <c r="A29" s="14" t="s">
        <v>135</v>
      </c>
      <c r="B29" s="14" t="s">
        <v>60</v>
      </c>
      <c r="C29" s="15">
        <v>3.03</v>
      </c>
      <c r="D29" s="14">
        <v>28</v>
      </c>
      <c r="E29" s="33">
        <f>ROUND(C29*D29,2)</f>
        <v>84.84</v>
      </c>
      <c r="F29" s="16">
        <v>0</v>
      </c>
      <c r="G29" s="33">
        <f>ROUND(E29*F29,2)</f>
        <v>0</v>
      </c>
      <c r="H29" s="33">
        <f>ROUND(E29-G29,2)</f>
        <v>84.84</v>
      </c>
    </row>
    <row r="30" spans="1:8" x14ac:dyDescent="0.25">
      <c r="A30" s="13" t="s">
        <v>61</v>
      </c>
      <c r="C30" s="33"/>
      <c r="E30" s="33"/>
    </row>
    <row r="31" spans="1:8" x14ac:dyDescent="0.25">
      <c r="A31" s="14" t="s">
        <v>62</v>
      </c>
      <c r="B31" s="14" t="s">
        <v>48</v>
      </c>
      <c r="C31" s="15">
        <v>7.5</v>
      </c>
      <c r="D31" s="14">
        <v>1</v>
      </c>
      <c r="E31" s="33">
        <f>ROUND(C31*D31,2)</f>
        <v>7.5</v>
      </c>
      <c r="F31" s="16">
        <v>0</v>
      </c>
      <c r="G31" s="33">
        <f>ROUND(E31*F31,2)</f>
        <v>0</v>
      </c>
      <c r="H31" s="33">
        <f>ROUND(E31-G31,2)</f>
        <v>7.5</v>
      </c>
    </row>
    <row r="32" spans="1:8" x14ac:dyDescent="0.25">
      <c r="A32" s="13" t="s">
        <v>136</v>
      </c>
      <c r="C32" s="33"/>
      <c r="E32" s="33"/>
    </row>
    <row r="33" spans="1:8" x14ac:dyDescent="0.25">
      <c r="A33" s="14" t="s">
        <v>137</v>
      </c>
      <c r="B33" s="14" t="s">
        <v>129</v>
      </c>
      <c r="C33" s="15">
        <v>0.23</v>
      </c>
      <c r="D33" s="14">
        <f>D7</f>
        <v>170</v>
      </c>
      <c r="E33" s="33">
        <f>ROUND(C33*D33,2)</f>
        <v>39.1</v>
      </c>
      <c r="F33" s="16">
        <v>0</v>
      </c>
      <c r="G33" s="33">
        <f>ROUND(E33*F33,2)</f>
        <v>0</v>
      </c>
      <c r="H33" s="33">
        <f>ROUND(E33-G33,2)</f>
        <v>39.1</v>
      </c>
    </row>
    <row r="34" spans="1:8" x14ac:dyDescent="0.25">
      <c r="A34" s="13" t="s">
        <v>34</v>
      </c>
      <c r="C34" s="33"/>
      <c r="E34" s="33"/>
    </row>
    <row r="35" spans="1:8" x14ac:dyDescent="0.25">
      <c r="A35" s="14" t="s">
        <v>35</v>
      </c>
      <c r="B35" s="14" t="s">
        <v>36</v>
      </c>
      <c r="C35" s="15">
        <v>47.45</v>
      </c>
      <c r="D35" s="14">
        <v>0.66600000000000004</v>
      </c>
      <c r="E35" s="33">
        <f>ROUND(C35*D35,2)</f>
        <v>31.6</v>
      </c>
      <c r="F35" s="16">
        <v>0</v>
      </c>
      <c r="G35" s="33">
        <f>ROUND(E35*F35,2)</f>
        <v>0</v>
      </c>
      <c r="H35" s="33">
        <f>ROUND(E35-G35,2)</f>
        <v>31.6</v>
      </c>
    </row>
    <row r="36" spans="1:8" x14ac:dyDescent="0.25">
      <c r="A36" s="13" t="s">
        <v>119</v>
      </c>
      <c r="C36" s="33"/>
      <c r="E36" s="33"/>
    </row>
    <row r="37" spans="1:8" x14ac:dyDescent="0.25">
      <c r="A37" s="14" t="s">
        <v>138</v>
      </c>
      <c r="B37" s="14" t="s">
        <v>48</v>
      </c>
      <c r="C37" s="15">
        <v>6</v>
      </c>
      <c r="D37" s="14">
        <v>1</v>
      </c>
      <c r="E37" s="33">
        <f>ROUND(C37*D37,2)</f>
        <v>6</v>
      </c>
      <c r="F37" s="16">
        <v>0</v>
      </c>
      <c r="G37" s="33">
        <f>ROUND(E37*F37,2)</f>
        <v>0</v>
      </c>
      <c r="H37" s="33">
        <f>ROUND(E37-G37,2)</f>
        <v>6</v>
      </c>
    </row>
    <row r="38" spans="1:8" x14ac:dyDescent="0.25">
      <c r="A38" s="13" t="s">
        <v>121</v>
      </c>
      <c r="C38" s="33"/>
      <c r="E38" s="33"/>
    </row>
    <row r="39" spans="1:8" x14ac:dyDescent="0.25">
      <c r="A39" s="14" t="s">
        <v>122</v>
      </c>
      <c r="B39" s="14" t="s">
        <v>48</v>
      </c>
      <c r="C39" s="15">
        <v>10</v>
      </c>
      <c r="D39" s="14">
        <v>0.33300000000000002</v>
      </c>
      <c r="E39" s="33">
        <f>ROUND(C39*D39,2)</f>
        <v>3.33</v>
      </c>
      <c r="F39" s="16">
        <v>0</v>
      </c>
      <c r="G39" s="33">
        <f>ROUND(E39*F39,2)</f>
        <v>0</v>
      </c>
      <c r="H39" s="33">
        <f>ROUND(E39-G39,2)</f>
        <v>3.33</v>
      </c>
    </row>
    <row r="40" spans="1:8" x14ac:dyDescent="0.25">
      <c r="A40" s="13" t="s">
        <v>37</v>
      </c>
      <c r="C40" s="33"/>
      <c r="E40" s="33"/>
    </row>
    <row r="41" spans="1:8" x14ac:dyDescent="0.25">
      <c r="A41" s="14" t="s">
        <v>38</v>
      </c>
      <c r="B41" s="14" t="s">
        <v>39</v>
      </c>
      <c r="C41" s="15">
        <v>14.68</v>
      </c>
      <c r="D41" s="14">
        <v>0.49030000000000001</v>
      </c>
      <c r="E41" s="33">
        <f>ROUND(C41*D41,2)</f>
        <v>7.2</v>
      </c>
      <c r="F41" s="16">
        <v>0</v>
      </c>
      <c r="G41" s="33">
        <f>ROUND(E41*F41,2)</f>
        <v>0</v>
      </c>
      <c r="H41" s="33">
        <f>ROUND(E41-G41,2)</f>
        <v>7.2</v>
      </c>
    </row>
    <row r="42" spans="1:8" x14ac:dyDescent="0.25">
      <c r="A42" s="14" t="s">
        <v>139</v>
      </c>
      <c r="B42" s="14" t="s">
        <v>39</v>
      </c>
      <c r="C42" s="15">
        <v>14.68</v>
      </c>
      <c r="D42" s="14">
        <v>0.10100000000000001</v>
      </c>
      <c r="E42" s="33">
        <f>ROUND(C42*D42,2)</f>
        <v>1.48</v>
      </c>
      <c r="F42" s="16">
        <v>0</v>
      </c>
      <c r="G42" s="33">
        <f>ROUND(E42*F42,2)</f>
        <v>0</v>
      </c>
      <c r="H42" s="33">
        <f>ROUND(E42-G42,2)</f>
        <v>1.48</v>
      </c>
    </row>
    <row r="43" spans="1:8" x14ac:dyDescent="0.25">
      <c r="A43" s="14" t="s">
        <v>91</v>
      </c>
      <c r="B43" s="14" t="s">
        <v>39</v>
      </c>
      <c r="C43" s="15">
        <v>14.68</v>
      </c>
      <c r="D43" s="14">
        <v>1.7600000000000001E-2</v>
      </c>
      <c r="E43" s="33">
        <f>ROUND(C43*D43,2)</f>
        <v>0.26</v>
      </c>
      <c r="F43" s="16">
        <v>0</v>
      </c>
      <c r="G43" s="33">
        <f>ROUND(E43*F43,2)</f>
        <v>0</v>
      </c>
      <c r="H43" s="33">
        <f>ROUND(E43-G43,2)</f>
        <v>0.26</v>
      </c>
    </row>
    <row r="44" spans="1:8" x14ac:dyDescent="0.25">
      <c r="A44" s="13" t="s">
        <v>43</v>
      </c>
      <c r="C44" s="33"/>
      <c r="E44" s="33"/>
    </row>
    <row r="45" spans="1:8" x14ac:dyDescent="0.25">
      <c r="A45" s="14" t="s">
        <v>42</v>
      </c>
      <c r="B45" s="14" t="s">
        <v>39</v>
      </c>
      <c r="C45" s="15">
        <v>9.06</v>
      </c>
      <c r="D45" s="14">
        <v>0.1176</v>
      </c>
      <c r="E45" s="33">
        <f>ROUND(C45*D45,2)</f>
        <v>1.07</v>
      </c>
      <c r="F45" s="16">
        <v>0</v>
      </c>
      <c r="G45" s="33">
        <f>ROUND(E45*F45,2)</f>
        <v>0</v>
      </c>
      <c r="H45" s="33">
        <f>ROUND(E45-G45,2)</f>
        <v>1.07</v>
      </c>
    </row>
    <row r="46" spans="1:8" x14ac:dyDescent="0.25">
      <c r="A46" s="14" t="s">
        <v>91</v>
      </c>
      <c r="B46" s="14" t="s">
        <v>39</v>
      </c>
      <c r="C46" s="15">
        <v>9.06</v>
      </c>
      <c r="D46" s="14">
        <v>8.8000000000000005E-3</v>
      </c>
      <c r="E46" s="33">
        <f>ROUND(C46*D46,2)</f>
        <v>0.08</v>
      </c>
      <c r="F46" s="16">
        <v>0</v>
      </c>
      <c r="G46" s="33">
        <f>ROUND(E46*F46,2)</f>
        <v>0</v>
      </c>
      <c r="H46" s="33">
        <f>ROUND(E46-G46,2)</f>
        <v>0.08</v>
      </c>
    </row>
    <row r="47" spans="1:8" x14ac:dyDescent="0.25">
      <c r="A47" s="14" t="s">
        <v>44</v>
      </c>
      <c r="B47" s="14" t="s">
        <v>39</v>
      </c>
      <c r="C47" s="15">
        <v>14.67</v>
      </c>
      <c r="D47" s="14">
        <v>0.54800000000000004</v>
      </c>
      <c r="E47" s="33">
        <f>ROUND(C47*D47,2)</f>
        <v>8.0399999999999991</v>
      </c>
      <c r="F47" s="16">
        <v>0</v>
      </c>
      <c r="G47" s="33">
        <f>ROUND(E47*F47,2)</f>
        <v>0</v>
      </c>
      <c r="H47" s="33">
        <f>ROUND(E47-G47,2)</f>
        <v>8.0399999999999991</v>
      </c>
    </row>
    <row r="48" spans="1:8" x14ac:dyDescent="0.25">
      <c r="A48" s="13" t="s">
        <v>45</v>
      </c>
      <c r="C48" s="33"/>
      <c r="E48" s="33"/>
    </row>
    <row r="49" spans="1:8" x14ac:dyDescent="0.25">
      <c r="A49" s="14" t="s">
        <v>38</v>
      </c>
      <c r="B49" s="14" t="s">
        <v>19</v>
      </c>
      <c r="C49" s="15">
        <v>1.53</v>
      </c>
      <c r="D49" s="14">
        <v>5.6787999999999998</v>
      </c>
      <c r="E49" s="33">
        <f>ROUND(C49*D49,2)</f>
        <v>8.69</v>
      </c>
      <c r="F49" s="16">
        <v>0</v>
      </c>
      <c r="G49" s="33">
        <f>ROUND(E49*F49,2)</f>
        <v>0</v>
      </c>
      <c r="H49" s="33">
        <f>ROUND(E49-G49,2)</f>
        <v>8.69</v>
      </c>
    </row>
    <row r="50" spans="1:8" x14ac:dyDescent="0.25">
      <c r="A50" s="14" t="s">
        <v>139</v>
      </c>
      <c r="B50" s="14" t="s">
        <v>19</v>
      </c>
      <c r="C50" s="15">
        <v>1.53</v>
      </c>
      <c r="D50" s="14">
        <v>1.3771</v>
      </c>
      <c r="E50" s="33">
        <f>ROUND(C50*D50,2)</f>
        <v>2.11</v>
      </c>
      <c r="F50" s="16">
        <v>0</v>
      </c>
      <c r="G50" s="33">
        <f>ROUND(E50*F50,2)</f>
        <v>0</v>
      </c>
      <c r="H50" s="33">
        <f>ROUND(E50-G50,2)</f>
        <v>2.11</v>
      </c>
    </row>
    <row r="51" spans="1:8" x14ac:dyDescent="0.25">
      <c r="A51" s="14" t="s">
        <v>91</v>
      </c>
      <c r="B51" s="14" t="s">
        <v>19</v>
      </c>
      <c r="C51" s="15">
        <v>1.53</v>
      </c>
      <c r="D51" s="14">
        <v>0.15870000000000001</v>
      </c>
      <c r="E51" s="33">
        <f>ROUND(C51*D51,2)</f>
        <v>0.24</v>
      </c>
      <c r="F51" s="16">
        <v>0</v>
      </c>
      <c r="G51" s="33">
        <f>ROUND(E51*F51,2)</f>
        <v>0</v>
      </c>
      <c r="H51" s="33">
        <f>ROUND(E51-G51,2)</f>
        <v>0.24</v>
      </c>
    </row>
    <row r="52" spans="1:8" x14ac:dyDescent="0.25">
      <c r="A52" s="13" t="s">
        <v>47</v>
      </c>
      <c r="C52" s="33"/>
      <c r="E52" s="33"/>
    </row>
    <row r="53" spans="1:8" x14ac:dyDescent="0.25">
      <c r="A53" s="14" t="s">
        <v>42</v>
      </c>
      <c r="B53" s="14" t="s">
        <v>48</v>
      </c>
      <c r="C53" s="15">
        <v>9.41</v>
      </c>
      <c r="D53" s="14">
        <v>1</v>
      </c>
      <c r="E53" s="33">
        <f>ROUND(C53*D53,2)</f>
        <v>9.41</v>
      </c>
      <c r="F53" s="16">
        <v>0</v>
      </c>
      <c r="G53" s="33">
        <f>ROUND(E53*F53,2)</f>
        <v>0</v>
      </c>
      <c r="H53" s="33">
        <f t="shared" ref="H53:H59" si="0">ROUND(E53-G53,2)</f>
        <v>9.41</v>
      </c>
    </row>
    <row r="54" spans="1:8" x14ac:dyDescent="0.25">
      <c r="A54" s="14" t="s">
        <v>38</v>
      </c>
      <c r="B54" s="14" t="s">
        <v>48</v>
      </c>
      <c r="C54" s="15">
        <v>3.57</v>
      </c>
      <c r="D54" s="14">
        <v>1</v>
      </c>
      <c r="E54" s="33">
        <f>ROUND(C54*D54,2)</f>
        <v>3.57</v>
      </c>
      <c r="F54" s="16">
        <v>0</v>
      </c>
      <c r="G54" s="33">
        <f>ROUND(E54*F54,2)</f>
        <v>0</v>
      </c>
      <c r="H54" s="33">
        <f t="shared" si="0"/>
        <v>3.57</v>
      </c>
    </row>
    <row r="55" spans="1:8" x14ac:dyDescent="0.25">
      <c r="A55" s="14" t="s">
        <v>139</v>
      </c>
      <c r="B55" s="14" t="s">
        <v>48</v>
      </c>
      <c r="C55" s="15">
        <v>4.1100000000000003</v>
      </c>
      <c r="D55" s="14">
        <v>1</v>
      </c>
      <c r="E55" s="33">
        <f>ROUND(C55*D55,2)</f>
        <v>4.1100000000000003</v>
      </c>
      <c r="F55" s="16">
        <v>0</v>
      </c>
      <c r="G55" s="33">
        <f>ROUND(E55*F55,2)</f>
        <v>0</v>
      </c>
      <c r="H55" s="33">
        <f t="shared" si="0"/>
        <v>4.1100000000000003</v>
      </c>
    </row>
    <row r="56" spans="1:8" x14ac:dyDescent="0.25">
      <c r="A56" s="14" t="s">
        <v>91</v>
      </c>
      <c r="B56" s="14" t="s">
        <v>48</v>
      </c>
      <c r="C56" s="15">
        <v>0.2</v>
      </c>
      <c r="D56" s="14">
        <v>1</v>
      </c>
      <c r="E56" s="33">
        <f>ROUND(C56*D56,2)</f>
        <v>0.2</v>
      </c>
      <c r="F56" s="16">
        <v>0</v>
      </c>
      <c r="G56" s="33">
        <f>ROUND(E56*F56,2)</f>
        <v>0</v>
      </c>
      <c r="H56" s="33">
        <f t="shared" si="0"/>
        <v>0.2</v>
      </c>
    </row>
    <row r="57" spans="1:8" x14ac:dyDescent="0.25">
      <c r="A57" s="9" t="s">
        <v>49</v>
      </c>
      <c r="B57" s="9" t="s">
        <v>48</v>
      </c>
      <c r="C57" s="10">
        <v>10.02</v>
      </c>
      <c r="D57" s="9">
        <v>1</v>
      </c>
      <c r="E57" s="29">
        <f>ROUND(C57*D57,2)</f>
        <v>10.02</v>
      </c>
      <c r="F57" s="11">
        <v>0</v>
      </c>
      <c r="G57" s="29">
        <f>ROUND(E57*F57,2)</f>
        <v>0</v>
      </c>
      <c r="H57" s="29">
        <f t="shared" si="0"/>
        <v>10.02</v>
      </c>
    </row>
    <row r="58" spans="1:8" x14ac:dyDescent="0.25">
      <c r="A58" s="7" t="s">
        <v>50</v>
      </c>
      <c r="C58" s="33"/>
      <c r="E58" s="33">
        <f>SUM(E12:E57)</f>
        <v>443.13000000000005</v>
      </c>
      <c r="G58" s="12">
        <f>SUM(G12:G57)</f>
        <v>0</v>
      </c>
      <c r="H58" s="12">
        <f t="shared" si="0"/>
        <v>443.13</v>
      </c>
    </row>
    <row r="59" spans="1:8" x14ac:dyDescent="0.25">
      <c r="A59" s="7" t="s">
        <v>51</v>
      </c>
      <c r="C59" s="33"/>
      <c r="E59" s="33">
        <f>+E8-E58</f>
        <v>190.96999999999997</v>
      </c>
      <c r="G59" s="12">
        <f>+G8-G58</f>
        <v>0</v>
      </c>
      <c r="H59" s="12">
        <f t="shared" si="0"/>
        <v>190.97</v>
      </c>
    </row>
    <row r="60" spans="1:8" x14ac:dyDescent="0.25">
      <c r="A60" t="s">
        <v>12</v>
      </c>
      <c r="C60" s="33"/>
      <c r="E60" s="33"/>
    </row>
    <row r="61" spans="1:8" x14ac:dyDescent="0.25">
      <c r="A61" s="7" t="s">
        <v>52</v>
      </c>
      <c r="C61" s="33"/>
      <c r="E61" s="33"/>
    </row>
    <row r="62" spans="1:8" x14ac:dyDescent="0.25">
      <c r="A62" s="14" t="s">
        <v>42</v>
      </c>
      <c r="B62" s="14" t="s">
        <v>48</v>
      </c>
      <c r="C62" s="15">
        <v>14.61</v>
      </c>
      <c r="D62" s="14">
        <v>1</v>
      </c>
      <c r="E62" s="33">
        <f>ROUND(C62*D62,2)</f>
        <v>14.61</v>
      </c>
      <c r="F62" s="16">
        <v>0</v>
      </c>
      <c r="G62" s="33">
        <f>ROUND(E62*F62,2)</f>
        <v>0</v>
      </c>
      <c r="H62" s="33">
        <f t="shared" ref="H62:H68" si="1">ROUND(E62-G62,2)</f>
        <v>14.61</v>
      </c>
    </row>
    <row r="63" spans="1:8" x14ac:dyDescent="0.25">
      <c r="A63" s="14" t="s">
        <v>38</v>
      </c>
      <c r="B63" s="14" t="s">
        <v>48</v>
      </c>
      <c r="C63" s="15">
        <v>21.75</v>
      </c>
      <c r="D63" s="14">
        <v>1</v>
      </c>
      <c r="E63" s="33">
        <f>ROUND(C63*D63,2)</f>
        <v>21.75</v>
      </c>
      <c r="F63" s="16">
        <v>0</v>
      </c>
      <c r="G63" s="33">
        <f>ROUND(E63*F63,2)</f>
        <v>0</v>
      </c>
      <c r="H63" s="33">
        <f t="shared" si="1"/>
        <v>21.75</v>
      </c>
    </row>
    <row r="64" spans="1:8" x14ac:dyDescent="0.25">
      <c r="A64" s="14" t="s">
        <v>139</v>
      </c>
      <c r="B64" s="14" t="s">
        <v>48</v>
      </c>
      <c r="C64" s="15">
        <v>15.74</v>
      </c>
      <c r="D64" s="14">
        <v>1</v>
      </c>
      <c r="E64" s="33">
        <f>ROUND(C64*D64,2)</f>
        <v>15.74</v>
      </c>
      <c r="F64" s="16">
        <v>0</v>
      </c>
      <c r="G64" s="33">
        <f>ROUND(E64*F64,2)</f>
        <v>0</v>
      </c>
      <c r="H64" s="33">
        <f t="shared" si="1"/>
        <v>15.74</v>
      </c>
    </row>
    <row r="65" spans="1:8" x14ac:dyDescent="0.25">
      <c r="A65" s="9" t="s">
        <v>91</v>
      </c>
      <c r="B65" s="9" t="s">
        <v>48</v>
      </c>
      <c r="C65" s="10">
        <v>1.3</v>
      </c>
      <c r="D65" s="9">
        <v>1</v>
      </c>
      <c r="E65" s="29">
        <f>ROUND(C65*D65,2)</f>
        <v>1.3</v>
      </c>
      <c r="F65" s="11">
        <v>0</v>
      </c>
      <c r="G65" s="29">
        <f>ROUND(E65*F65,2)</f>
        <v>0</v>
      </c>
      <c r="H65" s="29">
        <f t="shared" si="1"/>
        <v>1.3</v>
      </c>
    </row>
    <row r="66" spans="1:8" x14ac:dyDescent="0.25">
      <c r="A66" s="7" t="s">
        <v>53</v>
      </c>
      <c r="C66" s="33"/>
      <c r="E66" s="33">
        <f>SUM(E62:E65)</f>
        <v>53.4</v>
      </c>
      <c r="G66" s="12">
        <f>SUM(G62:G65)</f>
        <v>0</v>
      </c>
      <c r="H66" s="12">
        <f t="shared" si="1"/>
        <v>53.4</v>
      </c>
    </row>
    <row r="67" spans="1:8" x14ac:dyDescent="0.25">
      <c r="A67" s="7" t="s">
        <v>54</v>
      </c>
      <c r="C67" s="33"/>
      <c r="E67" s="33">
        <f>+E58+E66</f>
        <v>496.53000000000003</v>
      </c>
      <c r="G67" s="12">
        <f>+G58+G66</f>
        <v>0</v>
      </c>
      <c r="H67" s="12">
        <f t="shared" si="1"/>
        <v>496.53</v>
      </c>
    </row>
    <row r="68" spans="1:8" x14ac:dyDescent="0.25">
      <c r="A68" s="7" t="s">
        <v>55</v>
      </c>
      <c r="C68" s="33"/>
      <c r="E68" s="33">
        <f>+E8-E67</f>
        <v>137.57</v>
      </c>
      <c r="G68" s="12">
        <f>+G8-G67</f>
        <v>0</v>
      </c>
      <c r="H68" s="12">
        <f t="shared" si="1"/>
        <v>137.57</v>
      </c>
    </row>
    <row r="69" spans="1:8" x14ac:dyDescent="0.25">
      <c r="A69" t="s">
        <v>123</v>
      </c>
      <c r="C69" s="33"/>
      <c r="E69" s="33"/>
    </row>
    <row r="70" spans="1:8" x14ac:dyDescent="0.25">
      <c r="A70" t="s">
        <v>372</v>
      </c>
      <c r="C70" s="33"/>
      <c r="E70" s="33"/>
    </row>
    <row r="71" spans="1:8" x14ac:dyDescent="0.25">
      <c r="C71" s="33"/>
      <c r="E71" s="33"/>
    </row>
    <row r="72" spans="1:8" x14ac:dyDescent="0.25">
      <c r="A72" s="7" t="s">
        <v>124</v>
      </c>
      <c r="C72" s="33"/>
      <c r="E72" s="33"/>
    </row>
    <row r="73" spans="1:8" x14ac:dyDescent="0.25">
      <c r="A73" s="7" t="s">
        <v>125</v>
      </c>
      <c r="C73" s="33"/>
      <c r="E73" s="33"/>
    </row>
    <row r="74" spans="1:8" x14ac:dyDescent="0.25">
      <c r="C74" s="33"/>
      <c r="E74" s="33"/>
    </row>
    <row r="99" spans="1:5" x14ac:dyDescent="0.25">
      <c r="A99" s="7" t="s">
        <v>50</v>
      </c>
      <c r="E99" s="37">
        <f>VLOOKUP(A99,$A$1:$H$98,5,FALSE)</f>
        <v>443.13000000000005</v>
      </c>
    </row>
    <row r="100" spans="1:5" x14ac:dyDescent="0.25">
      <c r="A100" s="7" t="s">
        <v>333</v>
      </c>
      <c r="E100" s="37">
        <f>VLOOKUP(A100,$A$1:$H$98,5,FALSE)</f>
        <v>53.4</v>
      </c>
    </row>
    <row r="101" spans="1:5" x14ac:dyDescent="0.25">
      <c r="A101" s="7" t="s">
        <v>334</v>
      </c>
      <c r="E101" s="37">
        <f t="shared" ref="E101:E102" si="2">VLOOKUP(A101,$A$1:$H$98,5,FALSE)</f>
        <v>496.53000000000003</v>
      </c>
    </row>
    <row r="102" spans="1:5" x14ac:dyDescent="0.25">
      <c r="A102" s="7" t="s">
        <v>55</v>
      </c>
      <c r="E102" s="37">
        <f t="shared" si="2"/>
        <v>137.57</v>
      </c>
    </row>
    <row r="104" spans="1:5" x14ac:dyDescent="0.25">
      <c r="A104" s="42" t="s">
        <v>295</v>
      </c>
      <c r="D104" s="42" t="s">
        <v>296</v>
      </c>
    </row>
    <row r="105" spans="1:5" x14ac:dyDescent="0.25">
      <c r="B105" s="37">
        <f>E102</f>
        <v>137.57</v>
      </c>
      <c r="E105" s="37">
        <f>E102</f>
        <v>137.57</v>
      </c>
    </row>
    <row r="106" spans="1:5" x14ac:dyDescent="0.25">
      <c r="A106">
        <f>A107-Calculator!$B$15</f>
        <v>985</v>
      </c>
      <c r="B106">
        <f t="dataTable" ref="B106:B112" dt2D="0" dtr="0" r1="D7"/>
        <v>2990.0699999999997</v>
      </c>
      <c r="D106">
        <f>D107-Calculator!$B$27</f>
        <v>45</v>
      </c>
      <c r="E106">
        <f t="dataTable" ref="E106:E112" dt2D="0" dtr="0" r1="D7" ca="1"/>
        <v>-299.93000000000006</v>
      </c>
    </row>
    <row r="107" spans="1:5" x14ac:dyDescent="0.25">
      <c r="A107">
        <f>A108-Calculator!$B$15</f>
        <v>990</v>
      </c>
      <c r="B107">
        <v>3007.5699999999997</v>
      </c>
      <c r="D107">
        <f>D108-Calculator!$B$27</f>
        <v>50</v>
      </c>
      <c r="E107">
        <v>-282.43</v>
      </c>
    </row>
    <row r="108" spans="1:5" x14ac:dyDescent="0.25">
      <c r="A108">
        <f>A109-Calculator!$B$15</f>
        <v>995</v>
      </c>
      <c r="B108">
        <v>3025.0699999999997</v>
      </c>
      <c r="D108">
        <f>D109-Calculator!$B$27</f>
        <v>55</v>
      </c>
      <c r="E108">
        <v>-264.92999999999995</v>
      </c>
    </row>
    <row r="109" spans="1:5" x14ac:dyDescent="0.25">
      <c r="A109">
        <f>Calculator!B10</f>
        <v>1000</v>
      </c>
      <c r="B109">
        <v>3042.5699999999997</v>
      </c>
      <c r="D109">
        <f>Calculator!B22</f>
        <v>60</v>
      </c>
      <c r="E109">
        <v>-247.43</v>
      </c>
    </row>
    <row r="110" spans="1:5" x14ac:dyDescent="0.25">
      <c r="A110">
        <f>A109+Calculator!$B$15</f>
        <v>1005</v>
      </c>
      <c r="B110">
        <v>3060.0699999999997</v>
      </c>
      <c r="D110">
        <f>D109+Calculator!$B$27</f>
        <v>65</v>
      </c>
      <c r="E110">
        <v>-229.93</v>
      </c>
    </row>
    <row r="111" spans="1:5" x14ac:dyDescent="0.25">
      <c r="A111">
        <f>A110+Calculator!$B$15</f>
        <v>1010</v>
      </c>
      <c r="B111">
        <v>3077.5699999999997</v>
      </c>
      <c r="D111">
        <f>D110+Calculator!$B$27</f>
        <v>70</v>
      </c>
      <c r="E111">
        <v>-212.43</v>
      </c>
    </row>
    <row r="112" spans="1:5" x14ac:dyDescent="0.25">
      <c r="A112">
        <f>A111+Calculator!$B$15</f>
        <v>1015</v>
      </c>
      <c r="B112">
        <v>3095.0699999999997</v>
      </c>
      <c r="D112">
        <f>D111+Calculator!$B$27</f>
        <v>75</v>
      </c>
      <c r="E112">
        <v>-194.93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3E7A-0139-4583-B1EA-14E3EC1BC33C}">
  <dimension ref="A1:H112"/>
  <sheetViews>
    <sheetView workbookViewId="0">
      <selection activeCell="C7" sqref="C7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173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375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56</v>
      </c>
      <c r="B7" s="9" t="s">
        <v>129</v>
      </c>
      <c r="C7" s="52">
        <f>IF(Calculator!B7="Corn",Calculator!B13,IF(Calculator!B19="Corn",Calculator!B25,3.73))</f>
        <v>3.73</v>
      </c>
      <c r="D7" s="9">
        <v>170</v>
      </c>
      <c r="E7" s="29">
        <f>ROUND(C7*D7,2)</f>
        <v>634.1</v>
      </c>
      <c r="F7" s="11">
        <v>0</v>
      </c>
      <c r="G7" s="29">
        <f>ROUND(E7*F7,2)</f>
        <v>0</v>
      </c>
      <c r="H7" s="29">
        <f>ROUND(E7-G7,2)</f>
        <v>634.1</v>
      </c>
    </row>
    <row r="8" spans="1:8" x14ac:dyDescent="0.25">
      <c r="A8" s="7" t="s">
        <v>11</v>
      </c>
      <c r="C8" s="33"/>
      <c r="E8" s="33">
        <f>SUM(E7:E7)</f>
        <v>634.1</v>
      </c>
      <c r="G8" s="12">
        <f>SUM(G7:G7)</f>
        <v>0</v>
      </c>
      <c r="H8" s="12">
        <f>ROUND(E8-G8,2)</f>
        <v>634.1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3">
        <f>ROUND(C12*D12,2)</f>
        <v>7</v>
      </c>
      <c r="F12" s="16">
        <v>0</v>
      </c>
      <c r="G12" s="33">
        <f>ROUND(E12*F12,2)</f>
        <v>0</v>
      </c>
      <c r="H12" s="33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1.2</v>
      </c>
      <c r="E13" s="33">
        <f>ROUND(C13*D13,2)</f>
        <v>6.6</v>
      </c>
      <c r="F13" s="16">
        <v>0</v>
      </c>
      <c r="G13" s="33">
        <f>ROUND(E13*F13,2)</f>
        <v>0</v>
      </c>
      <c r="H13" s="33">
        <f>ROUND(E13-G13,2)</f>
        <v>6.6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130</v>
      </c>
      <c r="B15" s="14" t="s">
        <v>21</v>
      </c>
      <c r="C15" s="15">
        <v>17.309999999999999</v>
      </c>
      <c r="D15" s="14">
        <v>1.63</v>
      </c>
      <c r="E15" s="33">
        <f>ROUND(C15*D15,2)</f>
        <v>28.22</v>
      </c>
      <c r="F15" s="16">
        <v>0</v>
      </c>
      <c r="G15" s="33">
        <f>ROUND(E15*F15,2)</f>
        <v>0</v>
      </c>
      <c r="H15" s="33">
        <f>ROUND(E15-G15,2)</f>
        <v>28.22</v>
      </c>
    </row>
    <row r="16" spans="1:8" x14ac:dyDescent="0.25">
      <c r="A16" s="14" t="s">
        <v>22</v>
      </c>
      <c r="B16" s="14" t="s">
        <v>21</v>
      </c>
      <c r="C16" s="15">
        <v>22.11</v>
      </c>
      <c r="D16" s="14">
        <v>1.25</v>
      </c>
      <c r="E16" s="33">
        <f>ROUND(C16*D16,2)</f>
        <v>27.64</v>
      </c>
      <c r="F16" s="16">
        <v>0</v>
      </c>
      <c r="G16" s="33">
        <f>ROUND(E16*F16,2)</f>
        <v>0</v>
      </c>
      <c r="H16" s="33">
        <f>ROUND(E16-G16,2)</f>
        <v>27.64</v>
      </c>
    </row>
    <row r="17" spans="1:8" x14ac:dyDescent="0.25">
      <c r="A17" s="14" t="s">
        <v>131</v>
      </c>
      <c r="B17" s="14" t="s">
        <v>19</v>
      </c>
      <c r="C17" s="15">
        <v>1.61</v>
      </c>
      <c r="D17" s="14">
        <v>56.026299999999999</v>
      </c>
      <c r="E17" s="33">
        <f>ROUND(C17*D17,2)</f>
        <v>90.2</v>
      </c>
      <c r="F17" s="16">
        <v>0</v>
      </c>
      <c r="G17" s="33">
        <f>ROUND(E17*F17,2)</f>
        <v>0</v>
      </c>
      <c r="H17" s="33">
        <f>ROUND(E17-G17,2)</f>
        <v>90.2</v>
      </c>
    </row>
    <row r="18" spans="1:8" x14ac:dyDescent="0.25">
      <c r="A18" s="13" t="s">
        <v>24</v>
      </c>
      <c r="C18" s="33"/>
      <c r="E18" s="33"/>
    </row>
    <row r="19" spans="1:8" x14ac:dyDescent="0.25">
      <c r="A19" s="14" t="s">
        <v>25</v>
      </c>
      <c r="B19" s="14" t="s">
        <v>18</v>
      </c>
      <c r="C19" s="15">
        <v>0.13</v>
      </c>
      <c r="D19" s="14">
        <v>32</v>
      </c>
      <c r="E19" s="33">
        <f>ROUND(C19*D19,2)</f>
        <v>4.16</v>
      </c>
      <c r="F19" s="16">
        <v>0</v>
      </c>
      <c r="G19" s="33">
        <f>ROUND(E19*F19,2)</f>
        <v>0</v>
      </c>
      <c r="H19" s="33">
        <f>ROUND(E19-G19,2)</f>
        <v>4.16</v>
      </c>
    </row>
    <row r="20" spans="1:8" x14ac:dyDescent="0.25">
      <c r="A20" s="14" t="s">
        <v>59</v>
      </c>
      <c r="B20" s="14" t="s">
        <v>26</v>
      </c>
      <c r="C20" s="15">
        <v>10.73</v>
      </c>
      <c r="D20" s="14">
        <v>0.5</v>
      </c>
      <c r="E20" s="33">
        <f>ROUND(C20*D20,2)</f>
        <v>5.37</v>
      </c>
      <c r="F20" s="16">
        <v>0</v>
      </c>
      <c r="G20" s="33">
        <f>ROUND(E20*F20,2)</f>
        <v>0</v>
      </c>
      <c r="H20" s="33">
        <f>ROUND(E20-G20,2)</f>
        <v>5.37</v>
      </c>
    </row>
    <row r="21" spans="1:8" x14ac:dyDescent="0.25">
      <c r="A21" s="14" t="s">
        <v>104</v>
      </c>
      <c r="B21" s="14" t="s">
        <v>26</v>
      </c>
      <c r="C21" s="15">
        <v>12.74</v>
      </c>
      <c r="D21" s="14">
        <v>1</v>
      </c>
      <c r="E21" s="33">
        <f>ROUND(C21*D21,2)</f>
        <v>12.74</v>
      </c>
      <c r="F21" s="16">
        <v>0</v>
      </c>
      <c r="G21" s="33">
        <f>ROUND(E21*F21,2)</f>
        <v>0</v>
      </c>
      <c r="H21" s="33">
        <f>ROUND(E21-G21,2)</f>
        <v>12.74</v>
      </c>
    </row>
    <row r="22" spans="1:8" x14ac:dyDescent="0.25">
      <c r="A22" s="14" t="s">
        <v>132</v>
      </c>
      <c r="B22" s="14" t="s">
        <v>26</v>
      </c>
      <c r="C22" s="15">
        <v>1.91</v>
      </c>
      <c r="D22" s="14">
        <v>4</v>
      </c>
      <c r="E22" s="33">
        <f>ROUND(C22*D22,2)</f>
        <v>7.64</v>
      </c>
      <c r="F22" s="16">
        <v>0</v>
      </c>
      <c r="G22" s="33">
        <f>ROUND(E22*F22,2)</f>
        <v>0</v>
      </c>
      <c r="H22" s="33">
        <f>ROUND(E22-G22,2)</f>
        <v>7.64</v>
      </c>
    </row>
    <row r="23" spans="1:8" x14ac:dyDescent="0.25">
      <c r="A23" s="14" t="s">
        <v>133</v>
      </c>
      <c r="B23" s="14" t="s">
        <v>26</v>
      </c>
      <c r="C23" s="15">
        <v>7.13</v>
      </c>
      <c r="D23" s="14">
        <v>3.6</v>
      </c>
      <c r="E23" s="33">
        <f>ROUND(C23*D23,2)</f>
        <v>25.67</v>
      </c>
      <c r="F23" s="16">
        <v>0</v>
      </c>
      <c r="G23" s="33">
        <f>ROUND(E23*F23,2)</f>
        <v>0</v>
      </c>
      <c r="H23" s="33">
        <f>ROUND(E23-G23,2)</f>
        <v>25.67</v>
      </c>
    </row>
    <row r="24" spans="1:8" x14ac:dyDescent="0.25">
      <c r="A24" s="13" t="s">
        <v>27</v>
      </c>
      <c r="C24" s="33"/>
      <c r="E24" s="33"/>
    </row>
    <row r="25" spans="1:8" x14ac:dyDescent="0.25">
      <c r="A25" s="14" t="s">
        <v>112</v>
      </c>
      <c r="B25" s="14" t="s">
        <v>18</v>
      </c>
      <c r="C25" s="15">
        <v>0.94</v>
      </c>
      <c r="D25" s="14">
        <v>1.2804</v>
      </c>
      <c r="E25" s="33">
        <f>ROUND(C25*D25,2)</f>
        <v>1.2</v>
      </c>
      <c r="F25" s="16">
        <v>0</v>
      </c>
      <c r="G25" s="33">
        <f>ROUND(E25*F25,2)</f>
        <v>0</v>
      </c>
      <c r="H25" s="33">
        <f>ROUND(E25-G25,2)</f>
        <v>1.2</v>
      </c>
    </row>
    <row r="26" spans="1:8" x14ac:dyDescent="0.25">
      <c r="A26" s="14" t="s">
        <v>134</v>
      </c>
      <c r="B26" s="14" t="s">
        <v>18</v>
      </c>
      <c r="C26" s="15">
        <v>1.94</v>
      </c>
      <c r="D26" s="14">
        <v>4</v>
      </c>
      <c r="E26" s="33">
        <f>ROUND(C26*D26,2)</f>
        <v>7.76</v>
      </c>
      <c r="F26" s="16">
        <v>0</v>
      </c>
      <c r="G26" s="33">
        <f>ROUND(E26*F26,2)</f>
        <v>0</v>
      </c>
      <c r="H26" s="33">
        <f>ROUND(E26-G26,2)</f>
        <v>7.76</v>
      </c>
    </row>
    <row r="27" spans="1:8" x14ac:dyDescent="0.25">
      <c r="A27" s="13" t="s">
        <v>33</v>
      </c>
      <c r="C27" s="33"/>
      <c r="E27" s="33"/>
    </row>
    <row r="28" spans="1:8" x14ac:dyDescent="0.25">
      <c r="A28" s="14" t="s">
        <v>135</v>
      </c>
      <c r="B28" s="14" t="s">
        <v>60</v>
      </c>
      <c r="C28" s="15">
        <v>3.03</v>
      </c>
      <c r="D28" s="14">
        <v>28</v>
      </c>
      <c r="E28" s="33">
        <f>ROUND(C28*D28,2)</f>
        <v>84.84</v>
      </c>
      <c r="F28" s="16">
        <v>0</v>
      </c>
      <c r="G28" s="33">
        <f>ROUND(E28*F28,2)</f>
        <v>0</v>
      </c>
      <c r="H28" s="33">
        <f>ROUND(E28-G28,2)</f>
        <v>84.84</v>
      </c>
    </row>
    <row r="29" spans="1:8" x14ac:dyDescent="0.25">
      <c r="A29" s="13" t="s">
        <v>61</v>
      </c>
      <c r="C29" s="33"/>
      <c r="E29" s="33"/>
    </row>
    <row r="30" spans="1:8" x14ac:dyDescent="0.25">
      <c r="A30" s="14" t="s">
        <v>62</v>
      </c>
      <c r="B30" s="14" t="s">
        <v>48</v>
      </c>
      <c r="C30" s="15">
        <v>7.5</v>
      </c>
      <c r="D30" s="14">
        <v>1</v>
      </c>
      <c r="E30" s="33">
        <f>ROUND(C30*D30,2)</f>
        <v>7.5</v>
      </c>
      <c r="F30" s="16">
        <v>0</v>
      </c>
      <c r="G30" s="33">
        <f>ROUND(E30*F30,2)</f>
        <v>0</v>
      </c>
      <c r="H30" s="33">
        <f>ROUND(E30-G30,2)</f>
        <v>7.5</v>
      </c>
    </row>
    <row r="31" spans="1:8" x14ac:dyDescent="0.25">
      <c r="A31" s="13" t="s">
        <v>136</v>
      </c>
      <c r="C31" s="33"/>
      <c r="E31" s="33"/>
    </row>
    <row r="32" spans="1:8" x14ac:dyDescent="0.25">
      <c r="A32" s="14" t="s">
        <v>137</v>
      </c>
      <c r="B32" s="14" t="s">
        <v>129</v>
      </c>
      <c r="C32" s="15">
        <v>0.23</v>
      </c>
      <c r="D32" s="14">
        <f>D7</f>
        <v>170</v>
      </c>
      <c r="E32" s="33">
        <f>ROUND(C32*D32,2)</f>
        <v>39.1</v>
      </c>
      <c r="F32" s="16">
        <v>0</v>
      </c>
      <c r="G32" s="33">
        <f>ROUND(E32*F32,2)</f>
        <v>0</v>
      </c>
      <c r="H32" s="33">
        <f>ROUND(E32-G32,2)</f>
        <v>39.1</v>
      </c>
    </row>
    <row r="33" spans="1:8" x14ac:dyDescent="0.25">
      <c r="A33" s="13" t="s">
        <v>34</v>
      </c>
      <c r="C33" s="33"/>
      <c r="E33" s="33"/>
    </row>
    <row r="34" spans="1:8" x14ac:dyDescent="0.25">
      <c r="A34" s="14" t="s">
        <v>35</v>
      </c>
      <c r="B34" s="14" t="s">
        <v>36</v>
      </c>
      <c r="C34" s="15">
        <v>47.45</v>
      </c>
      <c r="D34" s="14">
        <v>0.66600000000000004</v>
      </c>
      <c r="E34" s="33">
        <f>ROUND(C34*D34,2)</f>
        <v>31.6</v>
      </c>
      <c r="F34" s="16">
        <v>0</v>
      </c>
      <c r="G34" s="33">
        <f>ROUND(E34*F34,2)</f>
        <v>0</v>
      </c>
      <c r="H34" s="33">
        <f>ROUND(E34-G34,2)</f>
        <v>31.6</v>
      </c>
    </row>
    <row r="35" spans="1:8" x14ac:dyDescent="0.25">
      <c r="A35" s="13" t="s">
        <v>119</v>
      </c>
      <c r="C35" s="33"/>
      <c r="E35" s="33"/>
    </row>
    <row r="36" spans="1:8" x14ac:dyDescent="0.25">
      <c r="A36" s="14" t="s">
        <v>138</v>
      </c>
      <c r="B36" s="14" t="s">
        <v>48</v>
      </c>
      <c r="C36" s="15">
        <v>6</v>
      </c>
      <c r="D36" s="14">
        <v>1</v>
      </c>
      <c r="E36" s="33">
        <f>ROUND(C36*D36,2)</f>
        <v>6</v>
      </c>
      <c r="F36" s="16">
        <v>0</v>
      </c>
      <c r="G36" s="33">
        <f>ROUND(E36*F36,2)</f>
        <v>0</v>
      </c>
      <c r="H36" s="33">
        <f>ROUND(E36-G36,2)</f>
        <v>6</v>
      </c>
    </row>
    <row r="37" spans="1:8" x14ac:dyDescent="0.25">
      <c r="A37" s="13" t="s">
        <v>121</v>
      </c>
      <c r="C37" s="33"/>
      <c r="E37" s="33"/>
    </row>
    <row r="38" spans="1:8" x14ac:dyDescent="0.25">
      <c r="A38" s="14" t="s">
        <v>122</v>
      </c>
      <c r="B38" s="14" t="s">
        <v>48</v>
      </c>
      <c r="C38" s="15">
        <v>10</v>
      </c>
      <c r="D38" s="14">
        <v>0.33300000000000002</v>
      </c>
      <c r="E38" s="33">
        <f>ROUND(C38*D38,2)</f>
        <v>3.33</v>
      </c>
      <c r="F38" s="16">
        <v>0</v>
      </c>
      <c r="G38" s="33">
        <f>ROUND(E38*F38,2)</f>
        <v>0</v>
      </c>
      <c r="H38" s="33">
        <f>ROUND(E38-G38,2)</f>
        <v>3.33</v>
      </c>
    </row>
    <row r="39" spans="1:8" x14ac:dyDescent="0.25">
      <c r="A39" s="13" t="s">
        <v>37</v>
      </c>
      <c r="C39" s="33"/>
      <c r="E39" s="33"/>
    </row>
    <row r="40" spans="1:8" x14ac:dyDescent="0.25">
      <c r="A40" s="14" t="s">
        <v>38</v>
      </c>
      <c r="B40" s="14" t="s">
        <v>39</v>
      </c>
      <c r="C40" s="15">
        <v>14.68</v>
      </c>
      <c r="D40" s="14">
        <v>0.42949999999999999</v>
      </c>
      <c r="E40" s="33">
        <f>ROUND(C40*D40,2)</f>
        <v>6.31</v>
      </c>
      <c r="F40" s="16">
        <v>0</v>
      </c>
      <c r="G40" s="33">
        <f>ROUND(E40*F40,2)</f>
        <v>0</v>
      </c>
      <c r="H40" s="33">
        <f>ROUND(E40-G40,2)</f>
        <v>6.31</v>
      </c>
    </row>
    <row r="41" spans="1:8" x14ac:dyDescent="0.25">
      <c r="A41" s="14" t="s">
        <v>139</v>
      </c>
      <c r="B41" s="14" t="s">
        <v>39</v>
      </c>
      <c r="C41" s="15">
        <v>14.68</v>
      </c>
      <c r="D41" s="14">
        <v>0.12770000000000001</v>
      </c>
      <c r="E41" s="33">
        <f>ROUND(C41*D41,2)</f>
        <v>1.87</v>
      </c>
      <c r="F41" s="16">
        <v>0</v>
      </c>
      <c r="G41" s="33">
        <f>ROUND(E41*F41,2)</f>
        <v>0</v>
      </c>
      <c r="H41" s="33">
        <f>ROUND(E41-G41,2)</f>
        <v>1.87</v>
      </c>
    </row>
    <row r="42" spans="1:8" x14ac:dyDescent="0.25">
      <c r="A42" s="14" t="s">
        <v>91</v>
      </c>
      <c r="B42" s="14" t="s">
        <v>39</v>
      </c>
      <c r="C42" s="15">
        <v>14.68</v>
      </c>
      <c r="D42" s="14">
        <v>1.7600000000000001E-2</v>
      </c>
      <c r="E42" s="33">
        <f>ROUND(C42*D42,2)</f>
        <v>0.26</v>
      </c>
      <c r="F42" s="16">
        <v>0</v>
      </c>
      <c r="G42" s="33">
        <f>ROUND(E42*F42,2)</f>
        <v>0</v>
      </c>
      <c r="H42" s="33">
        <f>ROUND(E42-G42,2)</f>
        <v>0.26</v>
      </c>
    </row>
    <row r="43" spans="1:8" x14ac:dyDescent="0.25">
      <c r="A43" s="13" t="s">
        <v>43</v>
      </c>
      <c r="C43" s="33"/>
      <c r="E43" s="33"/>
    </row>
    <row r="44" spans="1:8" x14ac:dyDescent="0.25">
      <c r="A44" s="14" t="s">
        <v>42</v>
      </c>
      <c r="B44" s="14" t="s">
        <v>39</v>
      </c>
      <c r="C44" s="15">
        <v>9.06</v>
      </c>
      <c r="D44" s="14">
        <v>0.14419999999999999</v>
      </c>
      <c r="E44" s="33">
        <f>ROUND(C44*D44,2)</f>
        <v>1.31</v>
      </c>
      <c r="F44" s="16">
        <v>0</v>
      </c>
      <c r="G44" s="33">
        <f>ROUND(E44*F44,2)</f>
        <v>0</v>
      </c>
      <c r="H44" s="33">
        <f>ROUND(E44-G44,2)</f>
        <v>1.31</v>
      </c>
    </row>
    <row r="45" spans="1:8" x14ac:dyDescent="0.25">
      <c r="A45" s="14" t="s">
        <v>91</v>
      </c>
      <c r="B45" s="14" t="s">
        <v>39</v>
      </c>
      <c r="C45" s="15">
        <v>9.06</v>
      </c>
      <c r="D45" s="14">
        <v>8.8000000000000005E-3</v>
      </c>
      <c r="E45" s="33">
        <f>ROUND(C45*D45,2)</f>
        <v>0.08</v>
      </c>
      <c r="F45" s="16">
        <v>0</v>
      </c>
      <c r="G45" s="33">
        <f>ROUND(E45*F45,2)</f>
        <v>0</v>
      </c>
      <c r="H45" s="33">
        <f>ROUND(E45-G45,2)</f>
        <v>0.08</v>
      </c>
    </row>
    <row r="46" spans="1:8" x14ac:dyDescent="0.25">
      <c r="A46" s="14" t="s">
        <v>44</v>
      </c>
      <c r="B46" s="14" t="s">
        <v>39</v>
      </c>
      <c r="C46" s="15">
        <v>14.69</v>
      </c>
      <c r="D46" s="14">
        <v>0.51739999999999997</v>
      </c>
      <c r="E46" s="33">
        <f>ROUND(C46*D46,2)</f>
        <v>7.6</v>
      </c>
      <c r="F46" s="16">
        <v>0</v>
      </c>
      <c r="G46" s="33">
        <f>ROUND(E46*F46,2)</f>
        <v>0</v>
      </c>
      <c r="H46" s="33">
        <f>ROUND(E46-G46,2)</f>
        <v>7.6</v>
      </c>
    </row>
    <row r="47" spans="1:8" x14ac:dyDescent="0.25">
      <c r="A47" s="13" t="s">
        <v>45</v>
      </c>
      <c r="C47" s="33"/>
      <c r="E47" s="33"/>
    </row>
    <row r="48" spans="1:8" x14ac:dyDescent="0.25">
      <c r="A48" s="14" t="s">
        <v>38</v>
      </c>
      <c r="B48" s="14" t="s">
        <v>19</v>
      </c>
      <c r="C48" s="15">
        <v>1.53</v>
      </c>
      <c r="D48" s="14">
        <v>4.9741999999999997</v>
      </c>
      <c r="E48" s="33">
        <f>ROUND(C48*D48,2)</f>
        <v>7.61</v>
      </c>
      <c r="F48" s="16">
        <v>0</v>
      </c>
      <c r="G48" s="33">
        <f>ROUND(E48*F48,2)</f>
        <v>0</v>
      </c>
      <c r="H48" s="33">
        <f>ROUND(E48-G48,2)</f>
        <v>7.61</v>
      </c>
    </row>
    <row r="49" spans="1:8" x14ac:dyDescent="0.25">
      <c r="A49" s="14" t="s">
        <v>139</v>
      </c>
      <c r="B49" s="14" t="s">
        <v>19</v>
      </c>
      <c r="C49" s="15">
        <v>1.53</v>
      </c>
      <c r="D49" s="14">
        <v>1.742</v>
      </c>
      <c r="E49" s="33">
        <f>ROUND(C49*D49,2)</f>
        <v>2.67</v>
      </c>
      <c r="F49" s="16">
        <v>0</v>
      </c>
      <c r="G49" s="33">
        <f>ROUND(E49*F49,2)</f>
        <v>0</v>
      </c>
      <c r="H49" s="33">
        <f>ROUND(E49-G49,2)</f>
        <v>2.67</v>
      </c>
    </row>
    <row r="50" spans="1:8" x14ac:dyDescent="0.25">
      <c r="A50" s="14" t="s">
        <v>91</v>
      </c>
      <c r="B50" s="14" t="s">
        <v>19</v>
      </c>
      <c r="C50" s="15">
        <v>1.53</v>
      </c>
      <c r="D50" s="14">
        <v>0.15870000000000001</v>
      </c>
      <c r="E50" s="33">
        <f>ROUND(C50*D50,2)</f>
        <v>0.24</v>
      </c>
      <c r="F50" s="16">
        <v>0</v>
      </c>
      <c r="G50" s="33">
        <f>ROUND(E50*F50,2)</f>
        <v>0</v>
      </c>
      <c r="H50" s="33">
        <f>ROUND(E50-G50,2)</f>
        <v>0.24</v>
      </c>
    </row>
    <row r="51" spans="1:8" x14ac:dyDescent="0.25">
      <c r="A51" s="13" t="s">
        <v>47</v>
      </c>
      <c r="C51" s="33"/>
      <c r="E51" s="33"/>
    </row>
    <row r="52" spans="1:8" x14ac:dyDescent="0.25">
      <c r="A52" s="14" t="s">
        <v>42</v>
      </c>
      <c r="B52" s="14" t="s">
        <v>48</v>
      </c>
      <c r="C52" s="15">
        <v>9.74</v>
      </c>
      <c r="D52" s="14">
        <v>1</v>
      </c>
      <c r="E52" s="33">
        <f>ROUND(C52*D52,2)</f>
        <v>9.74</v>
      </c>
      <c r="F52" s="16">
        <v>0</v>
      </c>
      <c r="G52" s="33">
        <f>ROUND(E52*F52,2)</f>
        <v>0</v>
      </c>
      <c r="H52" s="33">
        <f t="shared" ref="H52:H58" si="0">ROUND(E52-G52,2)</f>
        <v>9.74</v>
      </c>
    </row>
    <row r="53" spans="1:8" x14ac:dyDescent="0.25">
      <c r="A53" s="14" t="s">
        <v>38</v>
      </c>
      <c r="B53" s="14" t="s">
        <v>48</v>
      </c>
      <c r="C53" s="15">
        <v>3.13</v>
      </c>
      <c r="D53" s="14">
        <v>1</v>
      </c>
      <c r="E53" s="33">
        <f>ROUND(C53*D53,2)</f>
        <v>3.13</v>
      </c>
      <c r="F53" s="16">
        <v>0</v>
      </c>
      <c r="G53" s="33">
        <f>ROUND(E53*F53,2)</f>
        <v>0</v>
      </c>
      <c r="H53" s="33">
        <f t="shared" si="0"/>
        <v>3.13</v>
      </c>
    </row>
    <row r="54" spans="1:8" x14ac:dyDescent="0.25">
      <c r="A54" s="14" t="s">
        <v>139</v>
      </c>
      <c r="B54" s="14" t="s">
        <v>48</v>
      </c>
      <c r="C54" s="15">
        <v>5.2</v>
      </c>
      <c r="D54" s="14">
        <v>1</v>
      </c>
      <c r="E54" s="33">
        <f>ROUND(C54*D54,2)</f>
        <v>5.2</v>
      </c>
      <c r="F54" s="16">
        <v>0</v>
      </c>
      <c r="G54" s="33">
        <f>ROUND(E54*F54,2)</f>
        <v>0</v>
      </c>
      <c r="H54" s="33">
        <f t="shared" si="0"/>
        <v>5.2</v>
      </c>
    </row>
    <row r="55" spans="1:8" x14ac:dyDescent="0.25">
      <c r="A55" s="14" t="s">
        <v>91</v>
      </c>
      <c r="B55" s="14" t="s">
        <v>48</v>
      </c>
      <c r="C55" s="15">
        <v>0.2</v>
      </c>
      <c r="D55" s="14">
        <v>1</v>
      </c>
      <c r="E55" s="33">
        <f>ROUND(C55*D55,2)</f>
        <v>0.2</v>
      </c>
      <c r="F55" s="16">
        <v>0</v>
      </c>
      <c r="G55" s="33">
        <f>ROUND(E55*F55,2)</f>
        <v>0</v>
      </c>
      <c r="H55" s="33">
        <f t="shared" si="0"/>
        <v>0.2</v>
      </c>
    </row>
    <row r="56" spans="1:8" x14ac:dyDescent="0.25">
      <c r="A56" s="9" t="s">
        <v>49</v>
      </c>
      <c r="B56" s="9" t="s">
        <v>48</v>
      </c>
      <c r="C56" s="10">
        <v>10.07</v>
      </c>
      <c r="D56" s="9">
        <v>1</v>
      </c>
      <c r="E56" s="29">
        <f>ROUND(C56*D56,2)</f>
        <v>10.07</v>
      </c>
      <c r="F56" s="11">
        <v>0</v>
      </c>
      <c r="G56" s="29">
        <f>ROUND(E56*F56,2)</f>
        <v>0</v>
      </c>
      <c r="H56" s="29">
        <f t="shared" si="0"/>
        <v>10.07</v>
      </c>
    </row>
    <row r="57" spans="1:8" x14ac:dyDescent="0.25">
      <c r="A57" s="7" t="s">
        <v>50</v>
      </c>
      <c r="C57" s="33"/>
      <c r="E57" s="33">
        <f>SUM(E12:E56)</f>
        <v>452.86</v>
      </c>
      <c r="G57" s="12">
        <f>SUM(G12:G56)</f>
        <v>0</v>
      </c>
      <c r="H57" s="12">
        <f t="shared" si="0"/>
        <v>452.86</v>
      </c>
    </row>
    <row r="58" spans="1:8" x14ac:dyDescent="0.25">
      <c r="A58" s="7" t="s">
        <v>51</v>
      </c>
      <c r="C58" s="33"/>
      <c r="E58" s="33">
        <f>+E8-E57</f>
        <v>181.24</v>
      </c>
      <c r="G58" s="12">
        <f>+G8-G57</f>
        <v>0</v>
      </c>
      <c r="H58" s="12">
        <f t="shared" si="0"/>
        <v>181.24</v>
      </c>
    </row>
    <row r="59" spans="1:8" x14ac:dyDescent="0.25">
      <c r="A59" t="s">
        <v>12</v>
      </c>
      <c r="C59" s="33"/>
      <c r="E59" s="33"/>
    </row>
    <row r="60" spans="1:8" x14ac:dyDescent="0.25">
      <c r="A60" s="7" t="s">
        <v>52</v>
      </c>
      <c r="C60" s="33"/>
      <c r="E60" s="33"/>
    </row>
    <row r="61" spans="1:8" x14ac:dyDescent="0.25">
      <c r="A61" s="14" t="s">
        <v>42</v>
      </c>
      <c r="B61" s="14" t="s">
        <v>48</v>
      </c>
      <c r="C61" s="15">
        <v>13.92</v>
      </c>
      <c r="D61" s="14">
        <v>1</v>
      </c>
      <c r="E61" s="33">
        <f>ROUND(C61*D61,2)</f>
        <v>13.92</v>
      </c>
      <c r="F61" s="16">
        <v>0</v>
      </c>
      <c r="G61" s="33">
        <f>ROUND(E61*F61,2)</f>
        <v>0</v>
      </c>
      <c r="H61" s="33">
        <f t="shared" ref="H61:H67" si="1">ROUND(E61-G61,2)</f>
        <v>13.92</v>
      </c>
    </row>
    <row r="62" spans="1:8" x14ac:dyDescent="0.25">
      <c r="A62" s="14" t="s">
        <v>38</v>
      </c>
      <c r="B62" s="14" t="s">
        <v>48</v>
      </c>
      <c r="C62" s="15">
        <v>19.059999999999999</v>
      </c>
      <c r="D62" s="14">
        <v>1</v>
      </c>
      <c r="E62" s="33">
        <f>ROUND(C62*D62,2)</f>
        <v>19.059999999999999</v>
      </c>
      <c r="F62" s="16">
        <v>0</v>
      </c>
      <c r="G62" s="33">
        <f>ROUND(E62*F62,2)</f>
        <v>0</v>
      </c>
      <c r="H62" s="33">
        <f t="shared" si="1"/>
        <v>19.059999999999999</v>
      </c>
    </row>
    <row r="63" spans="1:8" x14ac:dyDescent="0.25">
      <c r="A63" s="14" t="s">
        <v>139</v>
      </c>
      <c r="B63" s="14" t="s">
        <v>48</v>
      </c>
      <c r="C63" s="15">
        <v>19.91</v>
      </c>
      <c r="D63" s="14">
        <v>1</v>
      </c>
      <c r="E63" s="33">
        <f>ROUND(C63*D63,2)</f>
        <v>19.91</v>
      </c>
      <c r="F63" s="16">
        <v>0</v>
      </c>
      <c r="G63" s="33">
        <f>ROUND(E63*F63,2)</f>
        <v>0</v>
      </c>
      <c r="H63" s="33">
        <f t="shared" si="1"/>
        <v>19.91</v>
      </c>
    </row>
    <row r="64" spans="1:8" x14ac:dyDescent="0.25">
      <c r="A64" s="9" t="s">
        <v>91</v>
      </c>
      <c r="B64" s="9" t="s">
        <v>48</v>
      </c>
      <c r="C64" s="10">
        <v>1.3</v>
      </c>
      <c r="D64" s="9">
        <v>1</v>
      </c>
      <c r="E64" s="29">
        <f>ROUND(C64*D64,2)</f>
        <v>1.3</v>
      </c>
      <c r="F64" s="11">
        <v>0</v>
      </c>
      <c r="G64" s="29">
        <f>ROUND(E64*F64,2)</f>
        <v>0</v>
      </c>
      <c r="H64" s="29">
        <f t="shared" si="1"/>
        <v>1.3</v>
      </c>
    </row>
    <row r="65" spans="1:8" x14ac:dyDescent="0.25">
      <c r="A65" s="7" t="s">
        <v>53</v>
      </c>
      <c r="C65" s="33"/>
      <c r="E65" s="33">
        <f>SUM(E61:E64)</f>
        <v>54.19</v>
      </c>
      <c r="G65" s="12">
        <f>SUM(G61:G64)</f>
        <v>0</v>
      </c>
      <c r="H65" s="12">
        <f t="shared" si="1"/>
        <v>54.19</v>
      </c>
    </row>
    <row r="66" spans="1:8" x14ac:dyDescent="0.25">
      <c r="A66" s="7" t="s">
        <v>54</v>
      </c>
      <c r="C66" s="33"/>
      <c r="E66" s="33">
        <f>+E57+E65</f>
        <v>507.05</v>
      </c>
      <c r="G66" s="12">
        <f>+G57+G65</f>
        <v>0</v>
      </c>
      <c r="H66" s="12">
        <f t="shared" si="1"/>
        <v>507.05</v>
      </c>
    </row>
    <row r="67" spans="1:8" x14ac:dyDescent="0.25">
      <c r="A67" s="7" t="s">
        <v>55</v>
      </c>
      <c r="C67" s="33"/>
      <c r="E67" s="33">
        <f>+E8-E66</f>
        <v>127.05000000000001</v>
      </c>
      <c r="G67" s="12">
        <f>+G8-G66</f>
        <v>0</v>
      </c>
      <c r="H67" s="12">
        <f t="shared" si="1"/>
        <v>127.05</v>
      </c>
    </row>
    <row r="68" spans="1:8" x14ac:dyDescent="0.25">
      <c r="A68" t="s">
        <v>123</v>
      </c>
      <c r="C68" s="33"/>
      <c r="E68" s="33"/>
    </row>
    <row r="69" spans="1:8" x14ac:dyDescent="0.25">
      <c r="A69" t="s">
        <v>372</v>
      </c>
      <c r="C69" s="33"/>
      <c r="E69" s="33"/>
    </row>
    <row r="70" spans="1:8" x14ac:dyDescent="0.25">
      <c r="C70" s="33"/>
      <c r="E70" s="33"/>
    </row>
    <row r="71" spans="1:8" x14ac:dyDescent="0.25">
      <c r="A71" s="7" t="s">
        <v>124</v>
      </c>
      <c r="C71" s="33"/>
      <c r="E71" s="33"/>
    </row>
    <row r="72" spans="1:8" x14ac:dyDescent="0.25">
      <c r="A72" s="7" t="s">
        <v>125</v>
      </c>
      <c r="C72" s="33"/>
      <c r="E72" s="33"/>
    </row>
    <row r="73" spans="1:8" x14ac:dyDescent="0.25">
      <c r="C73" s="33"/>
      <c r="E73" s="33"/>
    </row>
    <row r="99" spans="1:5" x14ac:dyDescent="0.25">
      <c r="A99" s="7" t="s">
        <v>50</v>
      </c>
      <c r="E99" s="37">
        <f>VLOOKUP(A99,$A$1:$H$98,5,FALSE)</f>
        <v>452.86</v>
      </c>
    </row>
    <row r="100" spans="1:5" x14ac:dyDescent="0.25">
      <c r="A100" s="7" t="s">
        <v>333</v>
      </c>
      <c r="E100" s="37">
        <f>VLOOKUP(A100,$A$1:$H$98,5,FALSE)</f>
        <v>54.19</v>
      </c>
    </row>
    <row r="101" spans="1:5" x14ac:dyDescent="0.25">
      <c r="A101" s="7" t="s">
        <v>334</v>
      </c>
      <c r="E101" s="37">
        <f t="shared" ref="E101:E102" si="2">VLOOKUP(A101,$A$1:$H$98,5,FALSE)</f>
        <v>507.05</v>
      </c>
    </row>
    <row r="102" spans="1:5" x14ac:dyDescent="0.25">
      <c r="A102" s="7" t="s">
        <v>55</v>
      </c>
      <c r="E102" s="37">
        <f t="shared" si="2"/>
        <v>127.05000000000001</v>
      </c>
    </row>
    <row r="104" spans="1:5" x14ac:dyDescent="0.25">
      <c r="A104" s="42" t="s">
        <v>295</v>
      </c>
      <c r="D104" s="42" t="s">
        <v>296</v>
      </c>
    </row>
    <row r="105" spans="1:5" x14ac:dyDescent="0.25">
      <c r="B105" s="37">
        <f>E102</f>
        <v>127.05000000000001</v>
      </c>
      <c r="E105" s="37">
        <f>E102</f>
        <v>127.05000000000001</v>
      </c>
    </row>
    <row r="106" spans="1:5" x14ac:dyDescent="0.25">
      <c r="A106">
        <f>A107-Calculator!$B$15</f>
        <v>985</v>
      </c>
      <c r="B106">
        <f t="dataTable" ref="B106:B112" dt2D="0" dtr="0" r1="D7"/>
        <v>2979.55</v>
      </c>
      <c r="D106">
        <f>D107-Calculator!$B$27</f>
        <v>45</v>
      </c>
      <c r="E106">
        <f t="dataTable" ref="E106:E112" dt2D="0" dtr="0" r1="D7" ca="1"/>
        <v>-310.45000000000005</v>
      </c>
    </row>
    <row r="107" spans="1:5" x14ac:dyDescent="0.25">
      <c r="A107">
        <f>A108-Calculator!$B$15</f>
        <v>990</v>
      </c>
      <c r="B107">
        <v>2997.0499999999997</v>
      </c>
      <c r="D107">
        <f>D108-Calculator!$B$27</f>
        <v>50</v>
      </c>
      <c r="E107">
        <v>-292.95</v>
      </c>
    </row>
    <row r="108" spans="1:5" x14ac:dyDescent="0.25">
      <c r="A108">
        <f>A109-Calculator!$B$15</f>
        <v>995</v>
      </c>
      <c r="B108">
        <v>3014.5499999999997</v>
      </c>
      <c r="D108">
        <f>D109-Calculator!$B$27</f>
        <v>55</v>
      </c>
      <c r="E108">
        <v>-275.44999999999993</v>
      </c>
    </row>
    <row r="109" spans="1:5" x14ac:dyDescent="0.25">
      <c r="A109">
        <f>Calculator!B10</f>
        <v>1000</v>
      </c>
      <c r="B109">
        <v>3032.05</v>
      </c>
      <c r="D109">
        <f>Calculator!B22</f>
        <v>60</v>
      </c>
      <c r="E109">
        <v>-257.95</v>
      </c>
    </row>
    <row r="110" spans="1:5" x14ac:dyDescent="0.25">
      <c r="A110">
        <f>A109+Calculator!$B$15</f>
        <v>1005</v>
      </c>
      <c r="B110">
        <v>3049.55</v>
      </c>
      <c r="D110">
        <f>D109+Calculator!$B$27</f>
        <v>65</v>
      </c>
      <c r="E110">
        <v>-240.45</v>
      </c>
    </row>
    <row r="111" spans="1:5" x14ac:dyDescent="0.25">
      <c r="A111">
        <f>A110+Calculator!$B$15</f>
        <v>1010</v>
      </c>
      <c r="B111">
        <v>3067.05</v>
      </c>
      <c r="D111">
        <f>D110+Calculator!$B$27</f>
        <v>70</v>
      </c>
      <c r="E111">
        <v>-222.95</v>
      </c>
    </row>
    <row r="112" spans="1:5" x14ac:dyDescent="0.25">
      <c r="A112">
        <f>A111+Calculator!$B$15</f>
        <v>1015</v>
      </c>
      <c r="B112">
        <v>3084.5499999999997</v>
      </c>
      <c r="D112">
        <f>D111+Calculator!$B$27</f>
        <v>75</v>
      </c>
      <c r="E112">
        <v>-205.45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4FA74-1788-4394-83CB-2E3AE4648EB2}">
  <dimension ref="A1:H112"/>
  <sheetViews>
    <sheetView topLeftCell="A10" workbookViewId="0">
      <selection activeCell="D7" sqref="D7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376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9" t="s">
        <v>56</v>
      </c>
      <c r="B7" s="9" t="s">
        <v>129</v>
      </c>
      <c r="C7" s="52">
        <f>IF(Calculator!B7="Corn",Calculator!B13,IF(Calculator!B19="Corn",Calculator!B25,3.73))</f>
        <v>3.73</v>
      </c>
      <c r="D7" s="9">
        <v>170</v>
      </c>
      <c r="E7" s="29">
        <f>ROUND(C7*D7,2)</f>
        <v>634.1</v>
      </c>
      <c r="F7" s="11">
        <v>0</v>
      </c>
      <c r="G7" s="29">
        <f>ROUND(E7*F7,2)</f>
        <v>0</v>
      </c>
      <c r="H7" s="29">
        <f>ROUND(E7-G7,2)</f>
        <v>634.1</v>
      </c>
    </row>
    <row r="8" spans="1:8" x14ac:dyDescent="0.25">
      <c r="A8" s="7" t="s">
        <v>11</v>
      </c>
      <c r="C8" s="33"/>
      <c r="E8" s="33">
        <f>SUM(E7:E7)</f>
        <v>634.1</v>
      </c>
      <c r="G8" s="12">
        <f>SUM(G7:G7)</f>
        <v>0</v>
      </c>
      <c r="H8" s="12">
        <f>ROUND(E8-G8,2)</f>
        <v>634.1</v>
      </c>
    </row>
    <row r="9" spans="1:8" x14ac:dyDescent="0.25">
      <c r="A9" t="s">
        <v>12</v>
      </c>
      <c r="C9" s="33"/>
      <c r="E9" s="33"/>
    </row>
    <row r="10" spans="1:8" x14ac:dyDescent="0.25">
      <c r="A10" s="7" t="s">
        <v>13</v>
      </c>
      <c r="C10" s="33"/>
      <c r="E10" s="33"/>
    </row>
    <row r="11" spans="1:8" x14ac:dyDescent="0.25">
      <c r="A11" s="13" t="s">
        <v>14</v>
      </c>
      <c r="C11" s="33"/>
      <c r="E11" s="33"/>
    </row>
    <row r="12" spans="1:8" x14ac:dyDescent="0.25">
      <c r="A12" s="14" t="s">
        <v>15</v>
      </c>
      <c r="B12" s="14" t="s">
        <v>16</v>
      </c>
      <c r="C12" s="15">
        <v>7</v>
      </c>
      <c r="D12" s="14">
        <v>1</v>
      </c>
      <c r="E12" s="33">
        <f>ROUND(C12*D12,2)</f>
        <v>7</v>
      </c>
      <c r="F12" s="16">
        <v>0</v>
      </c>
      <c r="G12" s="33">
        <f>ROUND(E12*F12,2)</f>
        <v>0</v>
      </c>
      <c r="H12" s="33">
        <f>ROUND(E12-G12,2)</f>
        <v>7</v>
      </c>
    </row>
    <row r="13" spans="1:8" x14ac:dyDescent="0.25">
      <c r="A13" s="14" t="s">
        <v>57</v>
      </c>
      <c r="B13" s="14" t="s">
        <v>16</v>
      </c>
      <c r="C13" s="15">
        <v>5.5</v>
      </c>
      <c r="D13" s="14">
        <v>1</v>
      </c>
      <c r="E13" s="33">
        <f>ROUND(C13*D13,2)</f>
        <v>5.5</v>
      </c>
      <c r="F13" s="16">
        <v>0</v>
      </c>
      <c r="G13" s="33">
        <f>ROUND(E13*F13,2)</f>
        <v>0</v>
      </c>
      <c r="H13" s="33">
        <f>ROUND(E13-G13,2)</f>
        <v>5.5</v>
      </c>
    </row>
    <row r="14" spans="1:8" x14ac:dyDescent="0.25">
      <c r="A14" s="13" t="s">
        <v>20</v>
      </c>
      <c r="C14" s="33"/>
      <c r="E14" s="33"/>
    </row>
    <row r="15" spans="1:8" x14ac:dyDescent="0.25">
      <c r="A15" s="14" t="s">
        <v>165</v>
      </c>
      <c r="B15" s="14" t="s">
        <v>21</v>
      </c>
      <c r="C15" s="15">
        <v>20.99</v>
      </c>
      <c r="D15" s="14">
        <v>1.63</v>
      </c>
      <c r="E15" s="33">
        <f>ROUND(C15*D15,2)</f>
        <v>34.21</v>
      </c>
      <c r="F15" s="16">
        <v>0</v>
      </c>
      <c r="G15" s="33">
        <f>ROUND(E15*F15,2)</f>
        <v>0</v>
      </c>
      <c r="H15" s="33">
        <f>ROUND(E15-G15,2)</f>
        <v>34.21</v>
      </c>
    </row>
    <row r="16" spans="1:8" x14ac:dyDescent="0.25">
      <c r="A16" s="14" t="s">
        <v>22</v>
      </c>
      <c r="B16" s="14" t="s">
        <v>21</v>
      </c>
      <c r="C16" s="15">
        <v>22.11</v>
      </c>
      <c r="D16" s="14">
        <v>1.25</v>
      </c>
      <c r="E16" s="33">
        <f>ROUND(C16*D16,2)</f>
        <v>27.64</v>
      </c>
      <c r="F16" s="16">
        <v>0</v>
      </c>
      <c r="G16" s="33">
        <f>ROUND(E16*F16,2)</f>
        <v>0</v>
      </c>
      <c r="H16" s="33">
        <f>ROUND(E16-G16,2)</f>
        <v>27.64</v>
      </c>
    </row>
    <row r="17" spans="1:8" x14ac:dyDescent="0.25">
      <c r="A17" s="14" t="s">
        <v>156</v>
      </c>
      <c r="B17" s="14" t="s">
        <v>19</v>
      </c>
      <c r="C17" s="15">
        <v>2.8</v>
      </c>
      <c r="D17" s="14">
        <v>5</v>
      </c>
      <c r="E17" s="33">
        <f>ROUND(C17*D17,2)</f>
        <v>14</v>
      </c>
      <c r="F17" s="16">
        <v>0</v>
      </c>
      <c r="G17" s="33">
        <f>ROUND(E17*F17,2)</f>
        <v>0</v>
      </c>
      <c r="H17" s="33">
        <f>ROUND(E17-G17,2)</f>
        <v>14</v>
      </c>
    </row>
    <row r="18" spans="1:8" x14ac:dyDescent="0.25">
      <c r="A18" s="14" t="s">
        <v>103</v>
      </c>
      <c r="B18" s="14" t="s">
        <v>19</v>
      </c>
      <c r="C18" s="15">
        <v>1.34</v>
      </c>
      <c r="D18" s="14">
        <v>43.834800000000001</v>
      </c>
      <c r="E18" s="33">
        <f>ROUND(C18*D18,2)</f>
        <v>58.74</v>
      </c>
      <c r="F18" s="16">
        <v>0</v>
      </c>
      <c r="G18" s="33">
        <f>ROUND(E18*F18,2)</f>
        <v>0</v>
      </c>
      <c r="H18" s="33">
        <f>ROUND(E18-G18,2)</f>
        <v>58.74</v>
      </c>
    </row>
    <row r="19" spans="1:8" x14ac:dyDescent="0.25">
      <c r="A19" s="13" t="s">
        <v>24</v>
      </c>
      <c r="C19" s="33"/>
      <c r="E19" s="33"/>
    </row>
    <row r="20" spans="1:8" x14ac:dyDescent="0.25">
      <c r="A20" s="14" t="s">
        <v>25</v>
      </c>
      <c r="B20" s="14" t="s">
        <v>18</v>
      </c>
      <c r="C20" s="15">
        <v>0.13</v>
      </c>
      <c r="D20" s="14">
        <v>32</v>
      </c>
      <c r="E20" s="33">
        <f>ROUND(C20*D20,2)</f>
        <v>4.16</v>
      </c>
      <c r="F20" s="16">
        <v>0</v>
      </c>
      <c r="G20" s="33">
        <f>ROUND(E20*F20,2)</f>
        <v>0</v>
      </c>
      <c r="H20" s="33">
        <f>ROUND(E20-G20,2)</f>
        <v>4.16</v>
      </c>
    </row>
    <row r="21" spans="1:8" x14ac:dyDescent="0.25">
      <c r="A21" s="14" t="s">
        <v>59</v>
      </c>
      <c r="B21" s="14" t="s">
        <v>26</v>
      </c>
      <c r="C21" s="15">
        <v>10.73</v>
      </c>
      <c r="D21" s="14">
        <v>0.5</v>
      </c>
      <c r="E21" s="33">
        <f>ROUND(C21*D21,2)</f>
        <v>5.37</v>
      </c>
      <c r="F21" s="16">
        <v>0</v>
      </c>
      <c r="G21" s="33">
        <f>ROUND(E21*F21,2)</f>
        <v>0</v>
      </c>
      <c r="H21" s="33">
        <f>ROUND(E21-G21,2)</f>
        <v>5.37</v>
      </c>
    </row>
    <row r="22" spans="1:8" x14ac:dyDescent="0.25">
      <c r="A22" s="14" t="s">
        <v>104</v>
      </c>
      <c r="B22" s="14" t="s">
        <v>26</v>
      </c>
      <c r="C22" s="15">
        <v>12.74</v>
      </c>
      <c r="D22" s="14">
        <v>1</v>
      </c>
      <c r="E22" s="33">
        <f>ROUND(C22*D22,2)</f>
        <v>12.74</v>
      </c>
      <c r="F22" s="16">
        <v>0</v>
      </c>
      <c r="G22" s="33">
        <f>ROUND(E22*F22,2)</f>
        <v>0</v>
      </c>
      <c r="H22" s="33">
        <f>ROUND(E22-G22,2)</f>
        <v>12.74</v>
      </c>
    </row>
    <row r="23" spans="1:8" x14ac:dyDescent="0.25">
      <c r="A23" s="14" t="s">
        <v>132</v>
      </c>
      <c r="B23" s="14" t="s">
        <v>26</v>
      </c>
      <c r="C23" s="15">
        <v>1.91</v>
      </c>
      <c r="D23" s="14">
        <v>4</v>
      </c>
      <c r="E23" s="33">
        <f>ROUND(C23*D23,2)</f>
        <v>7.64</v>
      </c>
      <c r="F23" s="16">
        <v>0</v>
      </c>
      <c r="G23" s="33">
        <f>ROUND(E23*F23,2)</f>
        <v>0</v>
      </c>
      <c r="H23" s="33">
        <f>ROUND(E23-G23,2)</f>
        <v>7.64</v>
      </c>
    </row>
    <row r="24" spans="1:8" x14ac:dyDescent="0.25">
      <c r="A24" s="14" t="s">
        <v>133</v>
      </c>
      <c r="B24" s="14" t="s">
        <v>26</v>
      </c>
      <c r="C24" s="15">
        <v>7.13</v>
      </c>
      <c r="D24" s="14">
        <v>3.6</v>
      </c>
      <c r="E24" s="33">
        <f>ROUND(C24*D24,2)</f>
        <v>25.67</v>
      </c>
      <c r="F24" s="16">
        <v>0</v>
      </c>
      <c r="G24" s="33">
        <f>ROUND(E24*F24,2)</f>
        <v>0</v>
      </c>
      <c r="H24" s="33">
        <f>ROUND(E24-G24,2)</f>
        <v>25.67</v>
      </c>
    </row>
    <row r="25" spans="1:8" x14ac:dyDescent="0.25">
      <c r="A25" s="13" t="s">
        <v>27</v>
      </c>
      <c r="C25" s="33"/>
      <c r="E25" s="33"/>
    </row>
    <row r="26" spans="1:8" x14ac:dyDescent="0.25">
      <c r="A26" s="14" t="s">
        <v>112</v>
      </c>
      <c r="B26" s="14" t="s">
        <v>18</v>
      </c>
      <c r="C26" s="15">
        <v>0.94</v>
      </c>
      <c r="D26" s="14">
        <v>6.4020000000000001</v>
      </c>
      <c r="E26" s="33">
        <f>ROUND(C26*D26,2)</f>
        <v>6.02</v>
      </c>
      <c r="F26" s="16">
        <v>0</v>
      </c>
      <c r="G26" s="33">
        <f>ROUND(E26*F26,2)</f>
        <v>0</v>
      </c>
      <c r="H26" s="33">
        <f>ROUND(E26-G26,2)</f>
        <v>6.02</v>
      </c>
    </row>
    <row r="27" spans="1:8" x14ac:dyDescent="0.25">
      <c r="A27" s="13" t="s">
        <v>33</v>
      </c>
      <c r="C27" s="33"/>
      <c r="E27" s="33"/>
    </row>
    <row r="28" spans="1:8" x14ac:dyDescent="0.25">
      <c r="A28" s="14" t="s">
        <v>158</v>
      </c>
      <c r="B28" s="14" t="s">
        <v>60</v>
      </c>
      <c r="C28" s="15">
        <v>3.99</v>
      </c>
      <c r="D28" s="14">
        <v>28</v>
      </c>
      <c r="E28" s="33">
        <f>ROUND(C28*D28,2)</f>
        <v>111.72</v>
      </c>
      <c r="F28" s="16">
        <v>0</v>
      </c>
      <c r="G28" s="33">
        <f>ROUND(E28*F28,2)</f>
        <v>0</v>
      </c>
      <c r="H28" s="33">
        <f>ROUND(E28-G28,2)</f>
        <v>111.72</v>
      </c>
    </row>
    <row r="29" spans="1:8" x14ac:dyDescent="0.25">
      <c r="A29" s="13" t="s">
        <v>136</v>
      </c>
      <c r="C29" s="33"/>
      <c r="E29" s="33"/>
    </row>
    <row r="30" spans="1:8" x14ac:dyDescent="0.25">
      <c r="A30" s="14" t="s">
        <v>137</v>
      </c>
      <c r="B30" s="14" t="s">
        <v>129</v>
      </c>
      <c r="C30" s="15">
        <v>0.23</v>
      </c>
      <c r="D30" s="14">
        <f>D7</f>
        <v>170</v>
      </c>
      <c r="E30" s="33">
        <f>ROUND(C30*D30,2)</f>
        <v>39.1</v>
      </c>
      <c r="F30" s="16">
        <v>0</v>
      </c>
      <c r="G30" s="33">
        <f>ROUND(E30*F30,2)</f>
        <v>0</v>
      </c>
      <c r="H30" s="33">
        <f>ROUND(E30-G30,2)</f>
        <v>39.1</v>
      </c>
    </row>
    <row r="31" spans="1:8" x14ac:dyDescent="0.25">
      <c r="A31" s="13" t="s">
        <v>34</v>
      </c>
      <c r="C31" s="33"/>
      <c r="E31" s="33"/>
    </row>
    <row r="32" spans="1:8" x14ac:dyDescent="0.25">
      <c r="A32" s="14" t="s">
        <v>35</v>
      </c>
      <c r="B32" s="14" t="s">
        <v>36</v>
      </c>
      <c r="C32" s="15">
        <v>47.45</v>
      </c>
      <c r="D32" s="14">
        <v>0.66600000000000004</v>
      </c>
      <c r="E32" s="33">
        <f>ROUND(C32*D32,2)</f>
        <v>31.6</v>
      </c>
      <c r="F32" s="16">
        <v>0</v>
      </c>
      <c r="G32" s="33">
        <f>ROUND(E32*F32,2)</f>
        <v>0</v>
      </c>
      <c r="H32" s="33">
        <f>ROUND(E32-G32,2)</f>
        <v>31.6</v>
      </c>
    </row>
    <row r="33" spans="1:8" x14ac:dyDescent="0.25">
      <c r="A33" s="13" t="s">
        <v>119</v>
      </c>
      <c r="C33" s="33"/>
      <c r="E33" s="33"/>
    </row>
    <row r="34" spans="1:8" x14ac:dyDescent="0.25">
      <c r="A34" s="14" t="s">
        <v>138</v>
      </c>
      <c r="B34" s="14" t="s">
        <v>48</v>
      </c>
      <c r="C34" s="15">
        <v>6</v>
      </c>
      <c r="D34" s="14">
        <v>1</v>
      </c>
      <c r="E34" s="33">
        <f>ROUND(C34*D34,2)</f>
        <v>6</v>
      </c>
      <c r="F34" s="16">
        <v>0</v>
      </c>
      <c r="G34" s="33">
        <f>ROUND(E34*F34,2)</f>
        <v>0</v>
      </c>
      <c r="H34" s="33">
        <f>ROUND(E34-G34,2)</f>
        <v>6</v>
      </c>
    </row>
    <row r="35" spans="1:8" x14ac:dyDescent="0.25">
      <c r="A35" s="13" t="s">
        <v>121</v>
      </c>
      <c r="C35" s="33"/>
      <c r="E35" s="33"/>
    </row>
    <row r="36" spans="1:8" x14ac:dyDescent="0.25">
      <c r="A36" s="14" t="s">
        <v>122</v>
      </c>
      <c r="B36" s="14" t="s">
        <v>48</v>
      </c>
      <c r="C36" s="15">
        <v>10</v>
      </c>
      <c r="D36" s="14">
        <v>0.33300000000000002</v>
      </c>
      <c r="E36" s="33">
        <f>ROUND(C36*D36,2)</f>
        <v>3.33</v>
      </c>
      <c r="F36" s="16">
        <v>0</v>
      </c>
      <c r="G36" s="33">
        <f>ROUND(E36*F36,2)</f>
        <v>0</v>
      </c>
      <c r="H36" s="33">
        <f>ROUND(E36-G36,2)</f>
        <v>3.33</v>
      </c>
    </row>
    <row r="37" spans="1:8" x14ac:dyDescent="0.25">
      <c r="A37" s="13" t="s">
        <v>37</v>
      </c>
      <c r="C37" s="33"/>
      <c r="E37" s="33"/>
    </row>
    <row r="38" spans="1:8" x14ac:dyDescent="0.25">
      <c r="A38" s="14" t="s">
        <v>38</v>
      </c>
      <c r="B38" s="14" t="s">
        <v>39</v>
      </c>
      <c r="C38" s="15">
        <v>14.68</v>
      </c>
      <c r="D38" s="14">
        <v>0.36170000000000002</v>
      </c>
      <c r="E38" s="33">
        <f>ROUND(C38*D38,2)</f>
        <v>5.31</v>
      </c>
      <c r="F38" s="16">
        <v>0</v>
      </c>
      <c r="G38" s="33">
        <f>ROUND(E38*F38,2)</f>
        <v>0</v>
      </c>
      <c r="H38" s="33">
        <f>ROUND(E38-G38,2)</f>
        <v>5.31</v>
      </c>
    </row>
    <row r="39" spans="1:8" x14ac:dyDescent="0.25">
      <c r="A39" s="14" t="s">
        <v>139</v>
      </c>
      <c r="B39" s="14" t="s">
        <v>39</v>
      </c>
      <c r="C39" s="15">
        <v>14.68</v>
      </c>
      <c r="D39" s="14">
        <v>0.12770000000000001</v>
      </c>
      <c r="E39" s="33">
        <f>ROUND(C39*D39,2)</f>
        <v>1.87</v>
      </c>
      <c r="F39" s="16">
        <v>0</v>
      </c>
      <c r="G39" s="33">
        <f>ROUND(E39*F39,2)</f>
        <v>0</v>
      </c>
      <c r="H39" s="33">
        <f>ROUND(E39-G39,2)</f>
        <v>1.87</v>
      </c>
    </row>
    <row r="40" spans="1:8" x14ac:dyDescent="0.25">
      <c r="A40" s="13" t="s">
        <v>43</v>
      </c>
      <c r="C40" s="33"/>
      <c r="E40" s="33"/>
    </row>
    <row r="41" spans="1:8" x14ac:dyDescent="0.25">
      <c r="A41" s="14" t="s">
        <v>42</v>
      </c>
      <c r="B41" s="14" t="s">
        <v>39</v>
      </c>
      <c r="C41" s="15">
        <v>9.06</v>
      </c>
      <c r="D41" s="14">
        <v>0.1832</v>
      </c>
      <c r="E41" s="33">
        <f>ROUND(C41*D41,2)</f>
        <v>1.66</v>
      </c>
      <c r="F41" s="16">
        <v>0</v>
      </c>
      <c r="G41" s="33">
        <f>ROUND(E41*F41,2)</f>
        <v>0</v>
      </c>
      <c r="H41" s="33">
        <f>ROUND(E41-G41,2)</f>
        <v>1.66</v>
      </c>
    </row>
    <row r="42" spans="1:8" x14ac:dyDescent="0.25">
      <c r="A42" s="14" t="s">
        <v>44</v>
      </c>
      <c r="B42" s="14" t="s">
        <v>39</v>
      </c>
      <c r="C42" s="15">
        <v>14.69</v>
      </c>
      <c r="D42" s="14">
        <v>0.44040000000000001</v>
      </c>
      <c r="E42" s="33">
        <f>ROUND(C42*D42,2)</f>
        <v>6.47</v>
      </c>
      <c r="F42" s="16">
        <v>0</v>
      </c>
      <c r="G42" s="33">
        <f>ROUND(E42*F42,2)</f>
        <v>0</v>
      </c>
      <c r="H42" s="33">
        <f>ROUND(E42-G42,2)</f>
        <v>6.47</v>
      </c>
    </row>
    <row r="43" spans="1:8" x14ac:dyDescent="0.25">
      <c r="A43" s="13" t="s">
        <v>45</v>
      </c>
      <c r="C43" s="33"/>
      <c r="E43" s="33"/>
    </row>
    <row r="44" spans="1:8" x14ac:dyDescent="0.25">
      <c r="A44" s="14" t="s">
        <v>38</v>
      </c>
      <c r="B44" s="14" t="s">
        <v>19</v>
      </c>
      <c r="C44" s="15">
        <v>1.53</v>
      </c>
      <c r="D44" s="14">
        <v>4.1883999999999997</v>
      </c>
      <c r="E44" s="33">
        <f>ROUND(C44*D44,2)</f>
        <v>6.41</v>
      </c>
      <c r="F44" s="16">
        <v>0</v>
      </c>
      <c r="G44" s="33">
        <f>ROUND(E44*F44,2)</f>
        <v>0</v>
      </c>
      <c r="H44" s="33">
        <f>ROUND(E44-G44,2)</f>
        <v>6.41</v>
      </c>
    </row>
    <row r="45" spans="1:8" x14ac:dyDescent="0.25">
      <c r="A45" s="14" t="s">
        <v>139</v>
      </c>
      <c r="B45" s="14" t="s">
        <v>19</v>
      </c>
      <c r="C45" s="15">
        <v>1.53</v>
      </c>
      <c r="D45" s="14">
        <v>1.742</v>
      </c>
      <c r="E45" s="33">
        <f>ROUND(C45*D45,2)</f>
        <v>2.67</v>
      </c>
      <c r="F45" s="16">
        <v>0</v>
      </c>
      <c r="G45" s="33">
        <f>ROUND(E45*F45,2)</f>
        <v>0</v>
      </c>
      <c r="H45" s="33">
        <f>ROUND(E45-G45,2)</f>
        <v>2.67</v>
      </c>
    </row>
    <row r="46" spans="1:8" x14ac:dyDescent="0.25">
      <c r="A46" s="13" t="s">
        <v>47</v>
      </c>
      <c r="C46" s="33"/>
      <c r="E46" s="33"/>
    </row>
    <row r="47" spans="1:8" x14ac:dyDescent="0.25">
      <c r="A47" s="14" t="s">
        <v>42</v>
      </c>
      <c r="B47" s="14" t="s">
        <v>48</v>
      </c>
      <c r="C47" s="15">
        <v>8.68</v>
      </c>
      <c r="D47" s="14">
        <v>1</v>
      </c>
      <c r="E47" s="33">
        <f>ROUND(C47*D47,2)</f>
        <v>8.68</v>
      </c>
      <c r="F47" s="16">
        <v>0</v>
      </c>
      <c r="G47" s="33">
        <f>ROUND(E47*F47,2)</f>
        <v>0</v>
      </c>
      <c r="H47" s="33">
        <f t="shared" ref="H47:H52" si="0">ROUND(E47-G47,2)</f>
        <v>8.68</v>
      </c>
    </row>
    <row r="48" spans="1:8" x14ac:dyDescent="0.25">
      <c r="A48" s="14" t="s">
        <v>38</v>
      </c>
      <c r="B48" s="14" t="s">
        <v>48</v>
      </c>
      <c r="C48" s="15">
        <v>2.63</v>
      </c>
      <c r="D48" s="14">
        <v>1</v>
      </c>
      <c r="E48" s="33">
        <f>ROUND(C48*D48,2)</f>
        <v>2.63</v>
      </c>
      <c r="F48" s="16">
        <v>0</v>
      </c>
      <c r="G48" s="33">
        <f>ROUND(E48*F48,2)</f>
        <v>0</v>
      </c>
      <c r="H48" s="33">
        <f t="shared" si="0"/>
        <v>2.63</v>
      </c>
    </row>
    <row r="49" spans="1:8" x14ac:dyDescent="0.25">
      <c r="A49" s="14" t="s">
        <v>139</v>
      </c>
      <c r="B49" s="14" t="s">
        <v>48</v>
      </c>
      <c r="C49" s="15">
        <v>5.2</v>
      </c>
      <c r="D49" s="14">
        <v>1</v>
      </c>
      <c r="E49" s="33">
        <f>ROUND(C49*D49,2)</f>
        <v>5.2</v>
      </c>
      <c r="F49" s="16">
        <v>0</v>
      </c>
      <c r="G49" s="33">
        <f>ROUND(E49*F49,2)</f>
        <v>0</v>
      </c>
      <c r="H49" s="33">
        <f t="shared" si="0"/>
        <v>5.2</v>
      </c>
    </row>
    <row r="50" spans="1:8" x14ac:dyDescent="0.25">
      <c r="A50" s="9" t="s">
        <v>49</v>
      </c>
      <c r="B50" s="9" t="s">
        <v>48</v>
      </c>
      <c r="C50" s="10">
        <v>9.3000000000000007</v>
      </c>
      <c r="D50" s="9">
        <v>1</v>
      </c>
      <c r="E50" s="29">
        <f>ROUND(C50*D50,2)</f>
        <v>9.3000000000000007</v>
      </c>
      <c r="F50" s="11">
        <v>0</v>
      </c>
      <c r="G50" s="29">
        <f>ROUND(E50*F50,2)</f>
        <v>0</v>
      </c>
      <c r="H50" s="29">
        <f t="shared" si="0"/>
        <v>9.3000000000000007</v>
      </c>
    </row>
    <row r="51" spans="1:8" x14ac:dyDescent="0.25">
      <c r="A51" s="7" t="s">
        <v>50</v>
      </c>
      <c r="C51" s="33"/>
      <c r="E51" s="33">
        <f>SUM(E12:E50)</f>
        <v>450.64000000000016</v>
      </c>
      <c r="G51" s="12">
        <f>SUM(G12:G50)</f>
        <v>0</v>
      </c>
      <c r="H51" s="12">
        <f t="shared" si="0"/>
        <v>450.64</v>
      </c>
    </row>
    <row r="52" spans="1:8" x14ac:dyDescent="0.25">
      <c r="A52" s="7" t="s">
        <v>51</v>
      </c>
      <c r="C52" s="33"/>
      <c r="E52" s="33">
        <f>+E8-E51</f>
        <v>183.45999999999987</v>
      </c>
      <c r="G52" s="12">
        <f>+G8-G51</f>
        <v>0</v>
      </c>
      <c r="H52" s="12">
        <f t="shared" si="0"/>
        <v>183.46</v>
      </c>
    </row>
    <row r="53" spans="1:8" x14ac:dyDescent="0.25">
      <c r="A53" t="s">
        <v>12</v>
      </c>
      <c r="C53" s="33"/>
      <c r="E53" s="33"/>
    </row>
    <row r="54" spans="1:8" x14ac:dyDescent="0.25">
      <c r="A54" s="7" t="s">
        <v>52</v>
      </c>
      <c r="C54" s="33"/>
      <c r="E54" s="33"/>
    </row>
    <row r="55" spans="1:8" x14ac:dyDescent="0.25">
      <c r="A55" s="14" t="s">
        <v>42</v>
      </c>
      <c r="B55" s="14" t="s">
        <v>48</v>
      </c>
      <c r="C55" s="15">
        <v>11.02</v>
      </c>
      <c r="D55" s="14">
        <v>1</v>
      </c>
      <c r="E55" s="33">
        <f>ROUND(C55*D55,2)</f>
        <v>11.02</v>
      </c>
      <c r="F55" s="16">
        <v>0</v>
      </c>
      <c r="G55" s="33">
        <f>ROUND(E55*F55,2)</f>
        <v>0</v>
      </c>
      <c r="H55" s="33">
        <f t="shared" ref="H55:H60" si="1">ROUND(E55-G55,2)</f>
        <v>11.02</v>
      </c>
    </row>
    <row r="56" spans="1:8" x14ac:dyDescent="0.25">
      <c r="A56" s="14" t="s">
        <v>38</v>
      </c>
      <c r="B56" s="14" t="s">
        <v>48</v>
      </c>
      <c r="C56" s="15">
        <v>16.05</v>
      </c>
      <c r="D56" s="14">
        <v>1</v>
      </c>
      <c r="E56" s="33">
        <f>ROUND(C56*D56,2)</f>
        <v>16.05</v>
      </c>
      <c r="F56" s="16">
        <v>0</v>
      </c>
      <c r="G56" s="33">
        <f>ROUND(E56*F56,2)</f>
        <v>0</v>
      </c>
      <c r="H56" s="33">
        <f t="shared" si="1"/>
        <v>16.05</v>
      </c>
    </row>
    <row r="57" spans="1:8" x14ac:dyDescent="0.25">
      <c r="A57" s="9" t="s">
        <v>139</v>
      </c>
      <c r="B57" s="9" t="s">
        <v>48</v>
      </c>
      <c r="C57" s="10">
        <v>19.91</v>
      </c>
      <c r="D57" s="9">
        <v>1</v>
      </c>
      <c r="E57" s="29">
        <f>ROUND(C57*D57,2)</f>
        <v>19.91</v>
      </c>
      <c r="F57" s="11">
        <v>0</v>
      </c>
      <c r="G57" s="29">
        <f>ROUND(E57*F57,2)</f>
        <v>0</v>
      </c>
      <c r="H57" s="29">
        <f t="shared" si="1"/>
        <v>19.91</v>
      </c>
    </row>
    <row r="58" spans="1:8" x14ac:dyDescent="0.25">
      <c r="A58" s="7" t="s">
        <v>53</v>
      </c>
      <c r="C58" s="33"/>
      <c r="E58" s="33">
        <f>SUM(E55:E57)</f>
        <v>46.980000000000004</v>
      </c>
      <c r="G58" s="12">
        <f>SUM(G55:G57)</f>
        <v>0</v>
      </c>
      <c r="H58" s="12">
        <f t="shared" si="1"/>
        <v>46.98</v>
      </c>
    </row>
    <row r="59" spans="1:8" x14ac:dyDescent="0.25">
      <c r="A59" s="7" t="s">
        <v>54</v>
      </c>
      <c r="C59" s="33"/>
      <c r="E59" s="33">
        <f>+E51+E58</f>
        <v>497.62000000000018</v>
      </c>
      <c r="G59" s="12">
        <f>+G51+G58</f>
        <v>0</v>
      </c>
      <c r="H59" s="12">
        <f t="shared" si="1"/>
        <v>497.62</v>
      </c>
    </row>
    <row r="60" spans="1:8" x14ac:dyDescent="0.25">
      <c r="A60" s="7" t="s">
        <v>55</v>
      </c>
      <c r="C60" s="33"/>
      <c r="E60" s="33">
        <f>+E8-E59</f>
        <v>136.47999999999985</v>
      </c>
      <c r="G60" s="12">
        <f>+G8-G59</f>
        <v>0</v>
      </c>
      <c r="H60" s="12">
        <f t="shared" si="1"/>
        <v>136.47999999999999</v>
      </c>
    </row>
    <row r="61" spans="1:8" x14ac:dyDescent="0.25">
      <c r="A61" t="s">
        <v>123</v>
      </c>
      <c r="C61" s="33"/>
      <c r="E61" s="33"/>
    </row>
    <row r="62" spans="1:8" x14ac:dyDescent="0.25">
      <c r="A62" t="s">
        <v>372</v>
      </c>
      <c r="C62" s="33"/>
      <c r="E62" s="33"/>
    </row>
    <row r="63" spans="1:8" x14ac:dyDescent="0.25">
      <c r="C63" s="33"/>
      <c r="E63" s="33"/>
    </row>
    <row r="64" spans="1:8" x14ac:dyDescent="0.25">
      <c r="A64" s="7" t="s">
        <v>124</v>
      </c>
      <c r="C64" s="33"/>
      <c r="E64" s="33"/>
    </row>
    <row r="65" spans="1:5" x14ac:dyDescent="0.25">
      <c r="A65" s="7" t="s">
        <v>125</v>
      </c>
      <c r="C65" s="33"/>
      <c r="E65" s="33"/>
    </row>
    <row r="66" spans="1:5" x14ac:dyDescent="0.25">
      <c r="C66" s="33"/>
      <c r="E66" s="33"/>
    </row>
    <row r="99" spans="1:5" x14ac:dyDescent="0.25">
      <c r="A99" s="7" t="s">
        <v>50</v>
      </c>
      <c r="E99" s="37">
        <f>VLOOKUP(A99,$A$1:$H$98,5,FALSE)</f>
        <v>450.64000000000016</v>
      </c>
    </row>
    <row r="100" spans="1:5" x14ac:dyDescent="0.25">
      <c r="A100" s="7" t="s">
        <v>333</v>
      </c>
      <c r="E100" s="37">
        <f>VLOOKUP(A100,$A$1:$H$98,5,FALSE)</f>
        <v>46.980000000000004</v>
      </c>
    </row>
    <row r="101" spans="1:5" x14ac:dyDescent="0.25">
      <c r="A101" s="7" t="s">
        <v>334</v>
      </c>
      <c r="E101" s="37">
        <f t="shared" ref="E101:E102" si="2">VLOOKUP(A101,$A$1:$H$98,5,FALSE)</f>
        <v>497.62000000000018</v>
      </c>
    </row>
    <row r="102" spans="1:5" x14ac:dyDescent="0.25">
      <c r="A102" s="7" t="s">
        <v>55</v>
      </c>
      <c r="E102" s="37">
        <f t="shared" si="2"/>
        <v>136.47999999999985</v>
      </c>
    </row>
    <row r="104" spans="1:5" x14ac:dyDescent="0.25">
      <c r="A104" s="42" t="s">
        <v>295</v>
      </c>
      <c r="D104" s="42" t="s">
        <v>296</v>
      </c>
    </row>
    <row r="105" spans="1:5" x14ac:dyDescent="0.25">
      <c r="B105" s="37">
        <f>E102</f>
        <v>136.47999999999985</v>
      </c>
      <c r="E105" s="37">
        <f>E102</f>
        <v>136.47999999999985</v>
      </c>
    </row>
    <row r="106" spans="1:5" x14ac:dyDescent="0.25">
      <c r="A106">
        <f>A107-Calculator!$B$15</f>
        <v>985</v>
      </c>
      <c r="B106">
        <f t="dataTable" ref="B106:B112" dt2D="0" dtr="0" r1="D7"/>
        <v>2988.9800000000005</v>
      </c>
      <c r="D106">
        <f>D107-Calculator!$B$27</f>
        <v>45</v>
      </c>
      <c r="E106">
        <f t="dataTable" ref="E106:E112" dt2D="0" dtr="0" r1="D7" ca="1"/>
        <v>-301.02000000000021</v>
      </c>
    </row>
    <row r="107" spans="1:5" x14ac:dyDescent="0.25">
      <c r="A107">
        <f>A108-Calculator!$B$15</f>
        <v>990</v>
      </c>
      <c r="B107">
        <v>3006.48</v>
      </c>
      <c r="D107">
        <f>D108-Calculator!$B$27</f>
        <v>50</v>
      </c>
      <c r="E107">
        <v>-283.52000000000015</v>
      </c>
    </row>
    <row r="108" spans="1:5" x14ac:dyDescent="0.25">
      <c r="A108">
        <f>A109-Calculator!$B$15</f>
        <v>995</v>
      </c>
      <c r="B108">
        <v>3023.98</v>
      </c>
      <c r="D108">
        <f>D109-Calculator!$B$27</f>
        <v>55</v>
      </c>
      <c r="E108">
        <v>-266.0200000000001</v>
      </c>
    </row>
    <row r="109" spans="1:5" x14ac:dyDescent="0.25">
      <c r="A109">
        <f>Calculator!B10</f>
        <v>1000</v>
      </c>
      <c r="B109">
        <v>3041.48</v>
      </c>
      <c r="D109">
        <f>Calculator!B22</f>
        <v>60</v>
      </c>
      <c r="E109">
        <v>-248.52000000000015</v>
      </c>
    </row>
    <row r="110" spans="1:5" x14ac:dyDescent="0.25">
      <c r="A110">
        <f>A109+Calculator!$B$15</f>
        <v>1005</v>
      </c>
      <c r="B110">
        <v>3058.98</v>
      </c>
      <c r="D110">
        <f>D109+Calculator!$B$27</f>
        <v>65</v>
      </c>
      <c r="E110">
        <v>-231.02000000000015</v>
      </c>
    </row>
    <row r="111" spans="1:5" x14ac:dyDescent="0.25">
      <c r="A111">
        <f>A110+Calculator!$B$15</f>
        <v>1010</v>
      </c>
      <c r="B111">
        <v>3076.4800000000005</v>
      </c>
      <c r="D111">
        <f>D110+Calculator!$B$27</f>
        <v>70</v>
      </c>
      <c r="E111">
        <v>-213.52000000000015</v>
      </c>
    </row>
    <row r="112" spans="1:5" x14ac:dyDescent="0.25">
      <c r="A112">
        <f>A111+Calculator!$B$15</f>
        <v>1015</v>
      </c>
      <c r="B112">
        <v>3093.98</v>
      </c>
      <c r="D112">
        <f>D111+Calculator!$B$27</f>
        <v>75</v>
      </c>
      <c r="E112">
        <v>-196.02000000000015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5CE4-6D90-47CE-A28A-E2AC711550A1}">
  <dimension ref="A1:S163"/>
  <sheetViews>
    <sheetView topLeftCell="A97" workbookViewId="0">
      <selection activeCell="D116" sqref="D116"/>
    </sheetView>
  </sheetViews>
  <sheetFormatPr defaultRowHeight="15" x14ac:dyDescent="0.25"/>
  <cols>
    <col min="1" max="1" width="25.7109375" customWidth="1"/>
    <col min="2" max="4" width="10.5703125" bestFit="1" customWidth="1"/>
    <col min="5" max="5" width="11" customWidth="1"/>
    <col min="6" max="7" width="10.5703125" bestFit="1" customWidth="1"/>
    <col min="8" max="8" width="10.85546875" customWidth="1"/>
    <col min="9" max="9" width="10.5703125" bestFit="1" customWidth="1"/>
    <col min="12" max="12" width="16.28515625" bestFit="1" customWidth="1"/>
    <col min="13" max="13" width="10.42578125" customWidth="1"/>
    <col min="14" max="14" width="10.5703125" bestFit="1" customWidth="1"/>
    <col min="15" max="15" width="11.85546875" customWidth="1"/>
    <col min="16" max="18" width="9.7109375" bestFit="1" customWidth="1"/>
  </cols>
  <sheetData>
    <row r="1" spans="1:8" x14ac:dyDescent="0.25">
      <c r="A1" s="59" t="s">
        <v>166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377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9"/>
      <c r="D4" s="1"/>
      <c r="E4" s="29"/>
      <c r="F4" s="60" t="s">
        <v>0</v>
      </c>
      <c r="G4" s="60"/>
      <c r="H4" s="3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31" t="s">
        <v>7</v>
      </c>
      <c r="G5" s="31" t="s">
        <v>8</v>
      </c>
      <c r="H5" s="31" t="s">
        <v>8</v>
      </c>
    </row>
    <row r="6" spans="1:8" x14ac:dyDescent="0.25">
      <c r="A6" s="7" t="s">
        <v>9</v>
      </c>
      <c r="C6" s="33"/>
      <c r="E6" s="33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IF(Calculator!B7="Cotton",Calculator!B13,IF(Calculator!B19="Cotton",Calculator!B25,0.64))</f>
        <v>0.8</v>
      </c>
      <c r="D7" s="14">
        <v>1200</v>
      </c>
      <c r="E7" s="33">
        <f>ROUND(C7*D7,2)</f>
        <v>960</v>
      </c>
      <c r="F7" s="16">
        <v>0</v>
      </c>
      <c r="G7" s="33">
        <f>ROUND(E7*F7,2)</f>
        <v>0</v>
      </c>
      <c r="H7" s="33">
        <f>ROUND(E7-G7,2)</f>
        <v>960</v>
      </c>
    </row>
    <row r="8" spans="1:8" x14ac:dyDescent="0.25">
      <c r="A8" s="9" t="s">
        <v>65</v>
      </c>
      <c r="B8" s="9" t="s">
        <v>29</v>
      </c>
      <c r="C8" s="52">
        <f>IF(Calculator!B7="Cotton",Calculator!C13,IF(Calculator!B19="Cotton",Calculator!C25,0.08))</f>
        <v>0.3</v>
      </c>
      <c r="D8" s="9">
        <v>1620</v>
      </c>
      <c r="E8" s="29">
        <f>ROUND(C8*D8,2)</f>
        <v>486</v>
      </c>
      <c r="F8" s="11">
        <v>0</v>
      </c>
      <c r="G8" s="29">
        <f>ROUND(E8*F8,2)</f>
        <v>0</v>
      </c>
      <c r="H8" s="29">
        <f>ROUND(E8-G8,2)</f>
        <v>486</v>
      </c>
    </row>
    <row r="9" spans="1:8" x14ac:dyDescent="0.25">
      <c r="A9" s="7" t="s">
        <v>11</v>
      </c>
      <c r="C9" s="33"/>
      <c r="E9" s="33">
        <f>SUM(E7:E8)</f>
        <v>1446</v>
      </c>
      <c r="G9" s="12">
        <f>SUM(G7:G8)</f>
        <v>0</v>
      </c>
      <c r="H9" s="12">
        <f>ROUND(E9-G9,2)</f>
        <v>1446</v>
      </c>
    </row>
    <row r="10" spans="1:8" x14ac:dyDescent="0.25">
      <c r="A10" t="s">
        <v>12</v>
      </c>
      <c r="C10" s="33"/>
      <c r="E10" s="33"/>
    </row>
    <row r="11" spans="1:8" x14ac:dyDescent="0.25">
      <c r="A11" s="7" t="s">
        <v>13</v>
      </c>
      <c r="C11" s="33"/>
      <c r="E11" s="33"/>
    </row>
    <row r="12" spans="1:8" x14ac:dyDescent="0.25">
      <c r="A12" s="13" t="s">
        <v>14</v>
      </c>
      <c r="C12" s="33"/>
      <c r="E12" s="33"/>
    </row>
    <row r="13" spans="1:8" x14ac:dyDescent="0.25">
      <c r="A13" s="14" t="s">
        <v>15</v>
      </c>
      <c r="B13" s="14" t="s">
        <v>16</v>
      </c>
      <c r="C13" s="15">
        <v>7</v>
      </c>
      <c r="D13" s="14">
        <v>2.5</v>
      </c>
      <c r="E13" s="33">
        <f>ROUND(C13*D13,2)</f>
        <v>17.5</v>
      </c>
      <c r="F13" s="16">
        <v>0</v>
      </c>
      <c r="G13" s="33">
        <f>ROUND(E13*F13,2)</f>
        <v>0</v>
      </c>
      <c r="H13" s="33">
        <f>ROUND(E13-G13,2)</f>
        <v>17.5</v>
      </c>
    </row>
    <row r="14" spans="1:8" x14ac:dyDescent="0.25">
      <c r="A14" s="14" t="s">
        <v>57</v>
      </c>
      <c r="B14" s="14" t="s">
        <v>16</v>
      </c>
      <c r="C14" s="15">
        <v>5.5</v>
      </c>
      <c r="D14" s="14">
        <v>5.25</v>
      </c>
      <c r="E14" s="33">
        <f>ROUND(C14*D14,2)</f>
        <v>28.88</v>
      </c>
      <c r="F14" s="16">
        <v>0</v>
      </c>
      <c r="G14" s="33">
        <f>ROUND(E14*F14,2)</f>
        <v>0</v>
      </c>
      <c r="H14" s="33">
        <f>ROUND(E14-G14,2)</f>
        <v>28.88</v>
      </c>
    </row>
    <row r="15" spans="1:8" x14ac:dyDescent="0.25">
      <c r="A15" s="13" t="s">
        <v>17</v>
      </c>
      <c r="C15" s="33"/>
      <c r="E15" s="33"/>
    </row>
    <row r="16" spans="1:8" x14ac:dyDescent="0.25">
      <c r="A16" s="14" t="s">
        <v>66</v>
      </c>
      <c r="B16" s="14" t="s">
        <v>18</v>
      </c>
      <c r="C16" s="15">
        <v>1.49</v>
      </c>
      <c r="D16" s="14">
        <v>2.2999999999999998</v>
      </c>
      <c r="E16" s="33">
        <f>ROUND(C16*D16,2)</f>
        <v>3.43</v>
      </c>
      <c r="F16" s="16">
        <v>0</v>
      </c>
      <c r="G16" s="33">
        <f>ROUND(E16*F16,2)</f>
        <v>0</v>
      </c>
      <c r="H16" s="33">
        <f>ROUND(E16-G16,2)</f>
        <v>3.43</v>
      </c>
    </row>
    <row r="17" spans="1:8" x14ac:dyDescent="0.25">
      <c r="A17" s="14" t="s">
        <v>67</v>
      </c>
      <c r="B17" s="14" t="s">
        <v>26</v>
      </c>
      <c r="C17" s="15">
        <v>4</v>
      </c>
      <c r="D17" s="14">
        <v>2.3125</v>
      </c>
      <c r="E17" s="33">
        <f>ROUND(C17*D17,2)</f>
        <v>9.25</v>
      </c>
      <c r="F17" s="16">
        <v>0</v>
      </c>
      <c r="G17" s="33">
        <f>ROUND(E17*F17,2)</f>
        <v>0</v>
      </c>
      <c r="H17" s="33">
        <f>ROUND(E17-G17,2)</f>
        <v>9.25</v>
      </c>
    </row>
    <row r="18" spans="1:8" x14ac:dyDescent="0.25">
      <c r="A18" s="14" t="s">
        <v>68</v>
      </c>
      <c r="B18" s="14" t="s">
        <v>26</v>
      </c>
      <c r="C18" s="15">
        <v>10.210000000000001</v>
      </c>
      <c r="D18" s="14">
        <v>0.5</v>
      </c>
      <c r="E18" s="33">
        <f>ROUND(C18*D18,2)</f>
        <v>5.1100000000000003</v>
      </c>
      <c r="F18" s="16">
        <v>0</v>
      </c>
      <c r="G18" s="33">
        <f>ROUND(E18*F18,2)</f>
        <v>0</v>
      </c>
      <c r="H18" s="33">
        <f>ROUND(E18-G18,2)</f>
        <v>5.1100000000000003</v>
      </c>
    </row>
    <row r="19" spans="1:8" x14ac:dyDescent="0.25">
      <c r="A19" s="13" t="s">
        <v>69</v>
      </c>
      <c r="C19" s="33"/>
      <c r="E19" s="33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3">
        <f>ROUND(C20*D20,2)</f>
        <v>132</v>
      </c>
      <c r="F20" s="16">
        <v>0</v>
      </c>
      <c r="G20" s="33">
        <f>ROUND(E20*F20,2)</f>
        <v>0</v>
      </c>
      <c r="H20" s="33">
        <f>ROUND(E20-G20,2)</f>
        <v>132</v>
      </c>
    </row>
    <row r="21" spans="1:8" x14ac:dyDescent="0.25">
      <c r="A21" s="13" t="s">
        <v>20</v>
      </c>
      <c r="C21" s="33"/>
      <c r="E21" s="33"/>
    </row>
    <row r="22" spans="1:8" x14ac:dyDescent="0.25">
      <c r="A22" s="14" t="s">
        <v>22</v>
      </c>
      <c r="B22" s="14" t="s">
        <v>21</v>
      </c>
      <c r="C22" s="15">
        <v>22.11</v>
      </c>
      <c r="D22" s="14">
        <v>1.5</v>
      </c>
      <c r="E22" s="33">
        <f>ROUND(C22*D22,2)</f>
        <v>33.17</v>
      </c>
      <c r="F22" s="16">
        <v>0</v>
      </c>
      <c r="G22" s="33">
        <f>ROUND(E22*F22,2)</f>
        <v>0</v>
      </c>
      <c r="H22" s="33">
        <f>ROUND(E22-G22,2)</f>
        <v>33.17</v>
      </c>
    </row>
    <row r="23" spans="1:8" x14ac:dyDescent="0.25">
      <c r="A23" s="14" t="s">
        <v>103</v>
      </c>
      <c r="B23" s="14" t="s">
        <v>19</v>
      </c>
      <c r="C23" s="15">
        <v>1.34</v>
      </c>
      <c r="D23" s="14">
        <v>34.358199999999997</v>
      </c>
      <c r="E23" s="33">
        <f>ROUND(C23*D23,2)</f>
        <v>46.04</v>
      </c>
      <c r="F23" s="16">
        <v>0</v>
      </c>
      <c r="G23" s="33">
        <f>ROUND(E23*F23,2)</f>
        <v>0</v>
      </c>
      <c r="H23" s="33">
        <f>ROUND(E23-G23,2)</f>
        <v>46.04</v>
      </c>
    </row>
    <row r="24" spans="1:8" x14ac:dyDescent="0.25">
      <c r="A24" s="13" t="s">
        <v>23</v>
      </c>
      <c r="C24" s="33"/>
      <c r="E24" s="33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3">
        <f>ROUND(C25*D25,2)</f>
        <v>20</v>
      </c>
      <c r="F25" s="16">
        <v>0</v>
      </c>
      <c r="G25" s="33">
        <f>ROUND(E25*F25,2)</f>
        <v>0</v>
      </c>
      <c r="H25" s="33">
        <f>ROUND(E25-G25,2)</f>
        <v>20</v>
      </c>
    </row>
    <row r="26" spans="1:8" x14ac:dyDescent="0.25">
      <c r="A26" s="13" t="s">
        <v>24</v>
      </c>
      <c r="C26" s="33"/>
      <c r="E26" s="33"/>
    </row>
    <row r="27" spans="1:8" x14ac:dyDescent="0.25">
      <c r="A27" s="14" t="s">
        <v>59</v>
      </c>
      <c r="B27" s="14" t="s">
        <v>26</v>
      </c>
      <c r="C27" s="15">
        <v>10.73</v>
      </c>
      <c r="D27" s="14">
        <v>0.5</v>
      </c>
      <c r="E27" s="33">
        <f t="shared" ref="E27:E34" si="0">ROUND(C27*D27,2)</f>
        <v>5.37</v>
      </c>
      <c r="F27" s="16">
        <v>0</v>
      </c>
      <c r="G27" s="33">
        <f t="shared" ref="G27:G34" si="1">ROUND(E27*F27,2)</f>
        <v>0</v>
      </c>
      <c r="H27" s="33">
        <f t="shared" ref="H27:H34" si="2">ROUND(E27-G27,2)</f>
        <v>5.37</v>
      </c>
    </row>
    <row r="28" spans="1:8" x14ac:dyDescent="0.25">
      <c r="A28" s="14" t="s">
        <v>25</v>
      </c>
      <c r="B28" s="14" t="s">
        <v>18</v>
      </c>
      <c r="C28" s="15">
        <v>0.13</v>
      </c>
      <c r="D28" s="14">
        <v>32</v>
      </c>
      <c r="E28" s="33">
        <f t="shared" si="0"/>
        <v>4.16</v>
      </c>
      <c r="F28" s="16">
        <v>0</v>
      </c>
      <c r="G28" s="33">
        <f t="shared" si="1"/>
        <v>0</v>
      </c>
      <c r="H28" s="33">
        <f t="shared" si="2"/>
        <v>4.16</v>
      </c>
    </row>
    <row r="29" spans="1:8" x14ac:dyDescent="0.25">
      <c r="A29" s="14" t="s">
        <v>104</v>
      </c>
      <c r="B29" s="14" t="s">
        <v>26</v>
      </c>
      <c r="C29" s="15">
        <v>12.74</v>
      </c>
      <c r="D29" s="14">
        <v>1</v>
      </c>
      <c r="E29" s="33">
        <f t="shared" si="0"/>
        <v>12.74</v>
      </c>
      <c r="F29" s="16">
        <v>0</v>
      </c>
      <c r="G29" s="33">
        <f t="shared" si="1"/>
        <v>0</v>
      </c>
      <c r="H29" s="33">
        <f t="shared" si="2"/>
        <v>12.74</v>
      </c>
    </row>
    <row r="30" spans="1:8" x14ac:dyDescent="0.25">
      <c r="A30" s="14" t="s">
        <v>105</v>
      </c>
      <c r="B30" s="14" t="s">
        <v>18</v>
      </c>
      <c r="C30" s="15">
        <v>0.19</v>
      </c>
      <c r="D30" s="14">
        <v>48</v>
      </c>
      <c r="E30" s="33">
        <f t="shared" si="0"/>
        <v>9.1199999999999992</v>
      </c>
      <c r="F30" s="16">
        <v>0</v>
      </c>
      <c r="G30" s="33">
        <f t="shared" si="1"/>
        <v>0</v>
      </c>
      <c r="H30" s="33">
        <f t="shared" si="2"/>
        <v>9.1199999999999992</v>
      </c>
    </row>
    <row r="31" spans="1:8" x14ac:dyDescent="0.25">
      <c r="A31" s="14" t="s">
        <v>106</v>
      </c>
      <c r="B31" s="14" t="s">
        <v>26</v>
      </c>
      <c r="C31" s="15">
        <v>6.01</v>
      </c>
      <c r="D31" s="14">
        <v>2</v>
      </c>
      <c r="E31" s="33">
        <f t="shared" si="0"/>
        <v>12.02</v>
      </c>
      <c r="F31" s="16">
        <v>0</v>
      </c>
      <c r="G31" s="33">
        <f t="shared" si="1"/>
        <v>0</v>
      </c>
      <c r="H31" s="33">
        <f t="shared" si="2"/>
        <v>12.02</v>
      </c>
    </row>
    <row r="32" spans="1:8" x14ac:dyDescent="0.25">
      <c r="A32" s="14" t="s">
        <v>74</v>
      </c>
      <c r="B32" s="14" t="s">
        <v>26</v>
      </c>
      <c r="C32" s="15">
        <v>13.33</v>
      </c>
      <c r="D32" s="14">
        <v>1</v>
      </c>
      <c r="E32" s="33">
        <f t="shared" si="0"/>
        <v>13.33</v>
      </c>
      <c r="F32" s="16">
        <v>0</v>
      </c>
      <c r="G32" s="33">
        <f t="shared" si="1"/>
        <v>0</v>
      </c>
      <c r="H32" s="33">
        <f t="shared" si="2"/>
        <v>13.33</v>
      </c>
    </row>
    <row r="33" spans="1:8" x14ac:dyDescent="0.25">
      <c r="A33" s="14" t="s">
        <v>107</v>
      </c>
      <c r="B33" s="14" t="s">
        <v>18</v>
      </c>
      <c r="C33" s="15">
        <v>0.44</v>
      </c>
      <c r="D33" s="14">
        <v>58</v>
      </c>
      <c r="E33" s="33">
        <f t="shared" si="0"/>
        <v>25.52</v>
      </c>
      <c r="F33" s="16">
        <v>0</v>
      </c>
      <c r="G33" s="33">
        <f t="shared" si="1"/>
        <v>0</v>
      </c>
      <c r="H33" s="33">
        <f t="shared" si="2"/>
        <v>25.52</v>
      </c>
    </row>
    <row r="34" spans="1:8" x14ac:dyDescent="0.25">
      <c r="A34" s="14" t="s">
        <v>108</v>
      </c>
      <c r="B34" s="14" t="s">
        <v>26</v>
      </c>
      <c r="C34" s="15">
        <v>4.3899999999999997</v>
      </c>
      <c r="D34" s="14">
        <v>3</v>
      </c>
      <c r="E34" s="33">
        <f t="shared" si="0"/>
        <v>13.17</v>
      </c>
      <c r="F34" s="16">
        <v>0</v>
      </c>
      <c r="G34" s="33">
        <f t="shared" si="1"/>
        <v>0</v>
      </c>
      <c r="H34" s="33">
        <f t="shared" si="2"/>
        <v>13.17</v>
      </c>
    </row>
    <row r="35" spans="1:8" x14ac:dyDescent="0.25">
      <c r="A35" s="13" t="s">
        <v>27</v>
      </c>
      <c r="C35" s="33"/>
      <c r="E35" s="33"/>
    </row>
    <row r="36" spans="1:8" x14ac:dyDescent="0.25">
      <c r="A36" s="14" t="s">
        <v>78</v>
      </c>
      <c r="B36" s="14" t="s">
        <v>29</v>
      </c>
      <c r="C36" s="15">
        <v>6.94</v>
      </c>
      <c r="D36" s="14">
        <v>1.75</v>
      </c>
      <c r="E36" s="33">
        <f t="shared" ref="E36:E44" si="3">ROUND(C36*D36,2)</f>
        <v>12.15</v>
      </c>
      <c r="F36" s="16">
        <v>0</v>
      </c>
      <c r="G36" s="33">
        <f t="shared" ref="G36:G44" si="4">ROUND(E36*F36,2)</f>
        <v>0</v>
      </c>
      <c r="H36" s="33">
        <f t="shared" ref="H36:H44" si="5">ROUND(E36-G36,2)</f>
        <v>12.15</v>
      </c>
    </row>
    <row r="37" spans="1:8" x14ac:dyDescent="0.25">
      <c r="A37" s="14" t="s">
        <v>109</v>
      </c>
      <c r="B37" s="14" t="s">
        <v>18</v>
      </c>
      <c r="C37" s="15">
        <v>1.1599999999999999</v>
      </c>
      <c r="D37" s="14">
        <v>5.2</v>
      </c>
      <c r="E37" s="33">
        <f t="shared" si="3"/>
        <v>6.03</v>
      </c>
      <c r="F37" s="16">
        <v>0</v>
      </c>
      <c r="G37" s="33">
        <f t="shared" si="4"/>
        <v>0</v>
      </c>
      <c r="H37" s="33">
        <f t="shared" si="5"/>
        <v>6.03</v>
      </c>
    </row>
    <row r="38" spans="1:8" x14ac:dyDescent="0.25">
      <c r="A38" s="14" t="s">
        <v>79</v>
      </c>
      <c r="B38" s="14" t="s">
        <v>18</v>
      </c>
      <c r="C38" s="15">
        <v>5.08</v>
      </c>
      <c r="D38" s="14">
        <v>2</v>
      </c>
      <c r="E38" s="33">
        <f t="shared" si="3"/>
        <v>10.16</v>
      </c>
      <c r="F38" s="16">
        <v>0</v>
      </c>
      <c r="G38" s="33">
        <f t="shared" si="4"/>
        <v>0</v>
      </c>
      <c r="H38" s="33">
        <f t="shared" si="5"/>
        <v>10.16</v>
      </c>
    </row>
    <row r="39" spans="1:8" x14ac:dyDescent="0.25">
      <c r="A39" s="14" t="s">
        <v>110</v>
      </c>
      <c r="B39" s="14" t="s">
        <v>18</v>
      </c>
      <c r="C39" s="15">
        <v>1.28</v>
      </c>
      <c r="D39" s="14">
        <v>6</v>
      </c>
      <c r="E39" s="33">
        <f t="shared" si="3"/>
        <v>7.68</v>
      </c>
      <c r="F39" s="16">
        <v>0</v>
      </c>
      <c r="G39" s="33">
        <f t="shared" si="4"/>
        <v>0</v>
      </c>
      <c r="H39" s="33">
        <f t="shared" si="5"/>
        <v>7.68</v>
      </c>
    </row>
    <row r="40" spans="1:8" x14ac:dyDescent="0.25">
      <c r="A40" s="14" t="s">
        <v>111</v>
      </c>
      <c r="B40" s="14" t="s">
        <v>18</v>
      </c>
      <c r="C40" s="15">
        <v>1.31</v>
      </c>
      <c r="D40" s="14">
        <v>2</v>
      </c>
      <c r="E40" s="33">
        <f t="shared" si="3"/>
        <v>2.62</v>
      </c>
      <c r="F40" s="16">
        <v>0</v>
      </c>
      <c r="G40" s="33">
        <f t="shared" si="4"/>
        <v>0</v>
      </c>
      <c r="H40" s="33">
        <f t="shared" si="5"/>
        <v>2.62</v>
      </c>
    </row>
    <row r="41" spans="1:8" x14ac:dyDescent="0.25">
      <c r="A41" s="14" t="s">
        <v>112</v>
      </c>
      <c r="B41" s="14" t="s">
        <v>18</v>
      </c>
      <c r="C41" s="15">
        <v>0.94</v>
      </c>
      <c r="D41" s="14">
        <v>12.8</v>
      </c>
      <c r="E41" s="33">
        <f t="shared" si="3"/>
        <v>12.03</v>
      </c>
      <c r="F41" s="16">
        <v>0</v>
      </c>
      <c r="G41" s="33">
        <f t="shared" si="4"/>
        <v>0</v>
      </c>
      <c r="H41" s="33">
        <f t="shared" si="5"/>
        <v>12.03</v>
      </c>
    </row>
    <row r="42" spans="1:8" x14ac:dyDescent="0.25">
      <c r="A42" s="14" t="s">
        <v>113</v>
      </c>
      <c r="B42" s="14" t="s">
        <v>18</v>
      </c>
      <c r="C42" s="15">
        <v>0.95</v>
      </c>
      <c r="D42" s="14">
        <v>1</v>
      </c>
      <c r="E42" s="33">
        <f t="shared" si="3"/>
        <v>0.95</v>
      </c>
      <c r="F42" s="16">
        <v>0</v>
      </c>
      <c r="G42" s="33">
        <f t="shared" si="4"/>
        <v>0</v>
      </c>
      <c r="H42" s="33">
        <f t="shared" si="5"/>
        <v>0.95</v>
      </c>
    </row>
    <row r="43" spans="1:8" x14ac:dyDescent="0.25">
      <c r="A43" s="14" t="s">
        <v>114</v>
      </c>
      <c r="B43" s="14" t="s">
        <v>48</v>
      </c>
      <c r="C43" s="15">
        <v>15</v>
      </c>
      <c r="D43" s="14">
        <v>1</v>
      </c>
      <c r="E43" s="33">
        <f t="shared" si="3"/>
        <v>15</v>
      </c>
      <c r="F43" s="16">
        <v>0</v>
      </c>
      <c r="G43" s="33">
        <f t="shared" si="4"/>
        <v>0</v>
      </c>
      <c r="H43" s="33">
        <f t="shared" si="5"/>
        <v>15</v>
      </c>
    </row>
    <row r="44" spans="1:8" x14ac:dyDescent="0.25">
      <c r="A44" s="14" t="s">
        <v>115</v>
      </c>
      <c r="B44" s="14" t="s">
        <v>18</v>
      </c>
      <c r="C44" s="15">
        <v>7.35</v>
      </c>
      <c r="D44" s="14">
        <v>1.5</v>
      </c>
      <c r="E44" s="33">
        <f t="shared" si="3"/>
        <v>11.03</v>
      </c>
      <c r="F44" s="16">
        <v>0</v>
      </c>
      <c r="G44" s="33">
        <f t="shared" si="4"/>
        <v>0</v>
      </c>
      <c r="H44" s="33">
        <f t="shared" si="5"/>
        <v>11.03</v>
      </c>
    </row>
    <row r="45" spans="1:8" x14ac:dyDescent="0.25">
      <c r="A45" s="13" t="s">
        <v>33</v>
      </c>
      <c r="C45" s="33"/>
      <c r="E45" s="33"/>
    </row>
    <row r="46" spans="1:8" x14ac:dyDescent="0.25">
      <c r="A46" s="14" t="s">
        <v>116</v>
      </c>
      <c r="B46" s="14" t="s">
        <v>60</v>
      </c>
      <c r="C46" s="15">
        <v>2.58</v>
      </c>
      <c r="D46" s="14">
        <v>45</v>
      </c>
      <c r="E46" s="33">
        <f>ROUND(C46*D46,2)</f>
        <v>116.1</v>
      </c>
      <c r="F46" s="16">
        <v>0</v>
      </c>
      <c r="G46" s="33">
        <f>ROUND(E46*F46,2)</f>
        <v>0</v>
      </c>
      <c r="H46" s="33">
        <f>ROUND(E46-G46,2)</f>
        <v>116.1</v>
      </c>
    </row>
    <row r="47" spans="1:8" x14ac:dyDescent="0.25">
      <c r="A47" s="13" t="s">
        <v>85</v>
      </c>
      <c r="C47" s="33"/>
      <c r="E47" s="33"/>
    </row>
    <row r="48" spans="1:8" x14ac:dyDescent="0.25">
      <c r="A48" s="14" t="s">
        <v>86</v>
      </c>
      <c r="B48" s="14" t="s">
        <v>18</v>
      </c>
      <c r="C48" s="15">
        <v>0.06</v>
      </c>
      <c r="D48" s="14">
        <v>48</v>
      </c>
      <c r="E48" s="33">
        <f>ROUND(C48*D48,2)</f>
        <v>2.88</v>
      </c>
      <c r="F48" s="16">
        <v>0</v>
      </c>
      <c r="G48" s="33">
        <f>ROUND(E48*F48,2)</f>
        <v>0</v>
      </c>
      <c r="H48" s="33">
        <f>ROUND(E48-G48,2)</f>
        <v>2.88</v>
      </c>
    </row>
    <row r="49" spans="1:8" x14ac:dyDescent="0.25">
      <c r="A49" s="13" t="s">
        <v>117</v>
      </c>
      <c r="C49" s="33"/>
      <c r="E49" s="33"/>
    </row>
    <row r="50" spans="1:8" x14ac:dyDescent="0.25">
      <c r="A50" s="14" t="s">
        <v>118</v>
      </c>
      <c r="B50" s="14" t="s">
        <v>26</v>
      </c>
      <c r="C50" s="15">
        <v>3.3</v>
      </c>
      <c r="D50" s="14">
        <v>0.4</v>
      </c>
      <c r="E50" s="33">
        <f>ROUND(C50*D50,2)</f>
        <v>1.32</v>
      </c>
      <c r="F50" s="16">
        <v>0</v>
      </c>
      <c r="G50" s="33">
        <f>ROUND(E50*F50,2)</f>
        <v>0</v>
      </c>
      <c r="H50" s="33">
        <f>ROUND(E50-G50,2)</f>
        <v>1.32</v>
      </c>
    </row>
    <row r="51" spans="1:8" x14ac:dyDescent="0.25">
      <c r="A51" s="13" t="s">
        <v>61</v>
      </c>
      <c r="C51" s="33"/>
      <c r="E51" s="33"/>
    </row>
    <row r="52" spans="1:8" x14ac:dyDescent="0.25">
      <c r="A52" s="14" t="s">
        <v>62</v>
      </c>
      <c r="B52" s="14" t="s">
        <v>48</v>
      </c>
      <c r="C52" s="15">
        <v>7.5</v>
      </c>
      <c r="D52" s="14">
        <v>1</v>
      </c>
      <c r="E52" s="33">
        <f>ROUND(C52*D52,2)</f>
        <v>7.5</v>
      </c>
      <c r="F52" s="16">
        <v>0</v>
      </c>
      <c r="G52" s="33">
        <f>ROUND(E52*F52,2)</f>
        <v>0</v>
      </c>
      <c r="H52" s="33">
        <f>ROUND(E52-G52,2)</f>
        <v>7.5</v>
      </c>
    </row>
    <row r="53" spans="1:8" x14ac:dyDescent="0.25">
      <c r="A53" s="13" t="s">
        <v>87</v>
      </c>
      <c r="C53" s="33"/>
      <c r="E53" s="33"/>
    </row>
    <row r="54" spans="1:8" x14ac:dyDescent="0.25">
      <c r="A54" s="14" t="s">
        <v>88</v>
      </c>
      <c r="B54" s="14" t="s">
        <v>48</v>
      </c>
      <c r="C54" s="15">
        <v>1</v>
      </c>
      <c r="D54" s="14">
        <v>1</v>
      </c>
      <c r="E54" s="33">
        <f>ROUND(C54*D54,2)</f>
        <v>1</v>
      </c>
      <c r="F54" s="16">
        <v>0</v>
      </c>
      <c r="G54" s="33">
        <f>ROUND(E54*F54,2)</f>
        <v>0</v>
      </c>
      <c r="H54" s="33">
        <f>ROUND(E54-G54,2)</f>
        <v>1</v>
      </c>
    </row>
    <row r="55" spans="1:8" x14ac:dyDescent="0.25">
      <c r="A55" s="13" t="s">
        <v>34</v>
      </c>
      <c r="C55" s="33"/>
      <c r="E55" s="33"/>
    </row>
    <row r="56" spans="1:8" x14ac:dyDescent="0.25">
      <c r="A56" s="14" t="s">
        <v>35</v>
      </c>
      <c r="B56" s="14" t="s">
        <v>36</v>
      </c>
      <c r="C56" s="15">
        <v>47.45</v>
      </c>
      <c r="D56" s="14">
        <v>0.66600000000000004</v>
      </c>
      <c r="E56" s="33">
        <f>ROUND(C56*D56,2)</f>
        <v>31.6</v>
      </c>
      <c r="F56" s="16">
        <v>0</v>
      </c>
      <c r="G56" s="33">
        <f>ROUND(E56*F56,2)</f>
        <v>0</v>
      </c>
      <c r="H56" s="33">
        <f>ROUND(E56-G56,2)</f>
        <v>31.6</v>
      </c>
    </row>
    <row r="57" spans="1:8" x14ac:dyDescent="0.25">
      <c r="A57" s="13" t="s">
        <v>119</v>
      </c>
      <c r="C57" s="33"/>
      <c r="E57" s="33"/>
    </row>
    <row r="58" spans="1:8" x14ac:dyDescent="0.25">
      <c r="A58" s="14" t="s">
        <v>120</v>
      </c>
      <c r="B58" s="14" t="s">
        <v>48</v>
      </c>
      <c r="C58" s="15">
        <v>8</v>
      </c>
      <c r="D58" s="14">
        <v>1</v>
      </c>
      <c r="E58" s="33">
        <f>ROUND(C58*D58,2)</f>
        <v>8</v>
      </c>
      <c r="F58" s="16">
        <v>0</v>
      </c>
      <c r="G58" s="33">
        <f>ROUND(E58*F58,2)</f>
        <v>0</v>
      </c>
      <c r="H58" s="33">
        <f>ROUND(E58-G58,2)</f>
        <v>8</v>
      </c>
    </row>
    <row r="59" spans="1:8" x14ac:dyDescent="0.25">
      <c r="A59" s="13" t="s">
        <v>121</v>
      </c>
      <c r="C59" s="33"/>
      <c r="E59" s="33"/>
    </row>
    <row r="60" spans="1:8" x14ac:dyDescent="0.25">
      <c r="A60" s="14" t="s">
        <v>122</v>
      </c>
      <c r="B60" s="14" t="s">
        <v>48</v>
      </c>
      <c r="C60" s="15">
        <v>10</v>
      </c>
      <c r="D60" s="14">
        <v>0.33300000000000002</v>
      </c>
      <c r="E60" s="33">
        <f>ROUND(C60*D60,2)</f>
        <v>3.33</v>
      </c>
      <c r="F60" s="16">
        <v>0</v>
      </c>
      <c r="G60" s="33">
        <f>ROUND(E60*F60,2)</f>
        <v>0</v>
      </c>
      <c r="H60" s="33">
        <f>ROUND(E60-G60,2)</f>
        <v>3.33</v>
      </c>
    </row>
    <row r="61" spans="1:8" x14ac:dyDescent="0.25">
      <c r="A61" s="13" t="s">
        <v>37</v>
      </c>
      <c r="C61" s="33"/>
      <c r="E61" s="33"/>
    </row>
    <row r="62" spans="1:8" x14ac:dyDescent="0.25">
      <c r="A62" s="14" t="s">
        <v>38</v>
      </c>
      <c r="B62" s="14" t="s">
        <v>39</v>
      </c>
      <c r="C62" s="15">
        <v>14.68</v>
      </c>
      <c r="D62" s="14">
        <v>0.39929999999999999</v>
      </c>
      <c r="E62" s="33">
        <f>ROUND(C62*D62,2)</f>
        <v>5.86</v>
      </c>
      <c r="F62" s="16">
        <v>0</v>
      </c>
      <c r="G62" s="33">
        <f>ROUND(E62*F62,2)</f>
        <v>0</v>
      </c>
      <c r="H62" s="33">
        <f>ROUND(E62-G62,2)</f>
        <v>5.86</v>
      </c>
    </row>
    <row r="63" spans="1:8" x14ac:dyDescent="0.25">
      <c r="A63" s="14" t="s">
        <v>91</v>
      </c>
      <c r="B63" s="14" t="s">
        <v>39</v>
      </c>
      <c r="C63" s="15">
        <v>14.68</v>
      </c>
      <c r="D63" s="14">
        <v>0.20760000000000001</v>
      </c>
      <c r="E63" s="33">
        <f>ROUND(C63*D63,2)</f>
        <v>3.05</v>
      </c>
      <c r="F63" s="16">
        <v>0</v>
      </c>
      <c r="G63" s="33">
        <f>ROUND(E63*F63,2)</f>
        <v>0</v>
      </c>
      <c r="H63" s="33">
        <f>ROUND(E63-G63,2)</f>
        <v>3.05</v>
      </c>
    </row>
    <row r="64" spans="1:8" x14ac:dyDescent="0.25">
      <c r="A64" s="13" t="s">
        <v>43</v>
      </c>
      <c r="C64" s="33"/>
      <c r="E64" s="33"/>
    </row>
    <row r="65" spans="1:8" x14ac:dyDescent="0.25">
      <c r="A65" s="14" t="s">
        <v>42</v>
      </c>
      <c r="B65" s="14" t="s">
        <v>39</v>
      </c>
      <c r="C65" s="15">
        <v>9.06</v>
      </c>
      <c r="D65" s="14">
        <v>0.1236</v>
      </c>
      <c r="E65" s="33">
        <f>ROUND(C65*D65,2)</f>
        <v>1.1200000000000001</v>
      </c>
      <c r="F65" s="16">
        <v>0</v>
      </c>
      <c r="G65" s="33">
        <f>ROUND(E65*F65,2)</f>
        <v>0</v>
      </c>
      <c r="H65" s="33">
        <f>ROUND(E65-G65,2)</f>
        <v>1.1200000000000001</v>
      </c>
    </row>
    <row r="66" spans="1:8" x14ac:dyDescent="0.25">
      <c r="A66" s="14" t="s">
        <v>91</v>
      </c>
      <c r="B66" s="14" t="s">
        <v>39</v>
      </c>
      <c r="C66" s="15">
        <v>9.06</v>
      </c>
      <c r="D66" s="14">
        <v>0.18990000000000001</v>
      </c>
      <c r="E66" s="33">
        <f>ROUND(C66*D66,2)</f>
        <v>1.72</v>
      </c>
      <c r="F66" s="16">
        <v>0</v>
      </c>
      <c r="G66" s="33">
        <f>ROUND(E66*F66,2)</f>
        <v>0</v>
      </c>
      <c r="H66" s="33">
        <f>ROUND(E66-G66,2)</f>
        <v>1.72</v>
      </c>
    </row>
    <row r="67" spans="1:8" x14ac:dyDescent="0.25">
      <c r="A67" s="14" t="s">
        <v>44</v>
      </c>
      <c r="B67" s="14" t="s">
        <v>39</v>
      </c>
      <c r="C67" s="15">
        <v>14.69</v>
      </c>
      <c r="D67" s="14">
        <v>0.48549999999999999</v>
      </c>
      <c r="E67" s="33">
        <f>ROUND(C67*D67,2)</f>
        <v>7.13</v>
      </c>
      <c r="F67" s="16">
        <v>0</v>
      </c>
      <c r="G67" s="33">
        <f>ROUND(E67*F67,2)</f>
        <v>0</v>
      </c>
      <c r="H67" s="33">
        <f>ROUND(E67-G67,2)</f>
        <v>7.13</v>
      </c>
    </row>
    <row r="68" spans="1:8" x14ac:dyDescent="0.25">
      <c r="A68" s="13" t="s">
        <v>45</v>
      </c>
      <c r="C68" s="33"/>
      <c r="E68" s="33"/>
    </row>
    <row r="69" spans="1:8" x14ac:dyDescent="0.25">
      <c r="A69" s="14" t="s">
        <v>38</v>
      </c>
      <c r="B69" s="14" t="s">
        <v>19</v>
      </c>
      <c r="C69" s="15">
        <v>1.53</v>
      </c>
      <c r="D69" s="14">
        <v>4.6249000000000002</v>
      </c>
      <c r="E69" s="33">
        <f>ROUND(C69*D69,2)</f>
        <v>7.08</v>
      </c>
      <c r="F69" s="16">
        <v>0</v>
      </c>
      <c r="G69" s="33">
        <f>ROUND(E69*F69,2)</f>
        <v>0</v>
      </c>
      <c r="H69" s="33">
        <f>ROUND(E69-G69,2)</f>
        <v>7.08</v>
      </c>
    </row>
    <row r="70" spans="1:8" x14ac:dyDescent="0.25">
      <c r="A70" s="14" t="s">
        <v>91</v>
      </c>
      <c r="B70" s="14" t="s">
        <v>19</v>
      </c>
      <c r="C70" s="15">
        <v>1.53</v>
      </c>
      <c r="D70" s="14">
        <v>4.8836000000000004</v>
      </c>
      <c r="E70" s="33">
        <f>ROUND(C70*D70,2)</f>
        <v>7.47</v>
      </c>
      <c r="F70" s="16">
        <v>0</v>
      </c>
      <c r="G70" s="33">
        <f>ROUND(E70*F70,2)</f>
        <v>0</v>
      </c>
      <c r="H70" s="33">
        <f>ROUND(E70-G70,2)</f>
        <v>7.47</v>
      </c>
    </row>
    <row r="71" spans="1:8" x14ac:dyDescent="0.25">
      <c r="A71" s="13" t="s">
        <v>47</v>
      </c>
      <c r="C71" s="33"/>
      <c r="E71" s="33"/>
    </row>
    <row r="72" spans="1:8" x14ac:dyDescent="0.25">
      <c r="A72" s="14" t="s">
        <v>42</v>
      </c>
      <c r="B72" s="14" t="s">
        <v>48</v>
      </c>
      <c r="C72" s="15">
        <v>7.4</v>
      </c>
      <c r="D72" s="14">
        <v>1</v>
      </c>
      <c r="E72" s="33">
        <f>ROUND(C72*D72,2)</f>
        <v>7.4</v>
      </c>
      <c r="F72" s="16">
        <v>0</v>
      </c>
      <c r="G72" s="33">
        <f>ROUND(E72*F72,2)</f>
        <v>0</v>
      </c>
      <c r="H72" s="33">
        <f t="shared" ref="H72:H77" si="6">ROUND(E72-G72,2)</f>
        <v>7.4</v>
      </c>
    </row>
    <row r="73" spans="1:8" x14ac:dyDescent="0.25">
      <c r="A73" s="14" t="s">
        <v>38</v>
      </c>
      <c r="B73" s="14" t="s">
        <v>48</v>
      </c>
      <c r="C73" s="15">
        <v>2.91</v>
      </c>
      <c r="D73" s="14">
        <v>1</v>
      </c>
      <c r="E73" s="33">
        <f>ROUND(C73*D73,2)</f>
        <v>2.91</v>
      </c>
      <c r="F73" s="16">
        <v>0</v>
      </c>
      <c r="G73" s="33">
        <f>ROUND(E73*F73,2)</f>
        <v>0</v>
      </c>
      <c r="H73" s="33">
        <f t="shared" si="6"/>
        <v>2.91</v>
      </c>
    </row>
    <row r="74" spans="1:8" x14ac:dyDescent="0.25">
      <c r="A74" s="14" t="s">
        <v>91</v>
      </c>
      <c r="B74" s="14" t="s">
        <v>48</v>
      </c>
      <c r="C74" s="15">
        <v>22.33</v>
      </c>
      <c r="D74" s="14">
        <v>1</v>
      </c>
      <c r="E74" s="33">
        <f>ROUND(C74*D74,2)</f>
        <v>22.33</v>
      </c>
      <c r="F74" s="16">
        <v>0</v>
      </c>
      <c r="G74" s="33">
        <f>ROUND(E74*F74,2)</f>
        <v>0</v>
      </c>
      <c r="H74" s="33">
        <f t="shared" si="6"/>
        <v>22.33</v>
      </c>
    </row>
    <row r="75" spans="1:8" x14ac:dyDescent="0.25">
      <c r="A75" s="9" t="s">
        <v>49</v>
      </c>
      <c r="B75" s="9" t="s">
        <v>48</v>
      </c>
      <c r="C75" s="10">
        <v>11.78</v>
      </c>
      <c r="D75" s="9">
        <v>1</v>
      </c>
      <c r="E75" s="29">
        <f>ROUND(C75*D75,2)</f>
        <v>11.78</v>
      </c>
      <c r="F75" s="11">
        <v>0</v>
      </c>
      <c r="G75" s="29">
        <f>ROUND(E75*F75,2)</f>
        <v>0</v>
      </c>
      <c r="H75" s="29">
        <f t="shared" si="6"/>
        <v>11.78</v>
      </c>
    </row>
    <row r="76" spans="1:8" x14ac:dyDescent="0.25">
      <c r="A76" s="7" t="s">
        <v>50</v>
      </c>
      <c r="C76" s="33"/>
      <c r="E76" s="33">
        <f>SUM(E13:E75)</f>
        <v>718.04000000000008</v>
      </c>
      <c r="G76" s="12">
        <f>SUM(G13:G75)</f>
        <v>0</v>
      </c>
      <c r="H76" s="12">
        <f t="shared" si="6"/>
        <v>718.04</v>
      </c>
    </row>
    <row r="77" spans="1:8" x14ac:dyDescent="0.25">
      <c r="A77" s="7" t="s">
        <v>51</v>
      </c>
      <c r="C77" s="33"/>
      <c r="E77" s="33">
        <f>+E9-E76</f>
        <v>727.95999999999992</v>
      </c>
      <c r="G77" s="12">
        <f>+G9-G76</f>
        <v>0</v>
      </c>
      <c r="H77" s="12">
        <f t="shared" si="6"/>
        <v>727.96</v>
      </c>
    </row>
    <row r="78" spans="1:8" x14ac:dyDescent="0.25">
      <c r="A78" t="s">
        <v>12</v>
      </c>
      <c r="C78" s="33"/>
      <c r="E78" s="33"/>
    </row>
    <row r="79" spans="1:8" x14ac:dyDescent="0.25">
      <c r="A79" s="7" t="s">
        <v>52</v>
      </c>
      <c r="C79" s="33"/>
      <c r="E79" s="33"/>
    </row>
    <row r="80" spans="1:8" x14ac:dyDescent="0.25">
      <c r="A80" s="14" t="s">
        <v>42</v>
      </c>
      <c r="B80" s="14" t="s">
        <v>48</v>
      </c>
      <c r="C80" s="15">
        <v>10.220000000000001</v>
      </c>
      <c r="D80" s="14">
        <v>1</v>
      </c>
      <c r="E80" s="33">
        <f>ROUND(C80*D80,2)</f>
        <v>10.220000000000001</v>
      </c>
      <c r="F80" s="16">
        <v>0</v>
      </c>
      <c r="G80" s="33">
        <f>ROUND(E80*F80,2)</f>
        <v>0</v>
      </c>
      <c r="H80" s="33">
        <f t="shared" ref="H80:H85" si="7">ROUND(E80-G80,2)</f>
        <v>10.220000000000001</v>
      </c>
    </row>
    <row r="81" spans="1:8" x14ac:dyDescent="0.25">
      <c r="A81" s="14" t="s">
        <v>38</v>
      </c>
      <c r="B81" s="14" t="s">
        <v>48</v>
      </c>
      <c r="C81" s="15">
        <v>17.71</v>
      </c>
      <c r="D81" s="14">
        <v>1</v>
      </c>
      <c r="E81" s="33">
        <f>ROUND(C81*D81,2)</f>
        <v>17.71</v>
      </c>
      <c r="F81" s="16">
        <v>0</v>
      </c>
      <c r="G81" s="33">
        <f>ROUND(E81*F81,2)</f>
        <v>0</v>
      </c>
      <c r="H81" s="33">
        <f t="shared" si="7"/>
        <v>17.71</v>
      </c>
    </row>
    <row r="82" spans="1:8" x14ac:dyDescent="0.25">
      <c r="A82" s="9" t="s">
        <v>91</v>
      </c>
      <c r="B82" s="9" t="s">
        <v>48</v>
      </c>
      <c r="C82" s="10">
        <v>87.04</v>
      </c>
      <c r="D82" s="9">
        <v>1</v>
      </c>
      <c r="E82" s="29">
        <f>ROUND(C82*D82,2)</f>
        <v>87.04</v>
      </c>
      <c r="F82" s="11">
        <v>0</v>
      </c>
      <c r="G82" s="29">
        <f>ROUND(E82*F82,2)</f>
        <v>0</v>
      </c>
      <c r="H82" s="29">
        <f t="shared" si="7"/>
        <v>87.04</v>
      </c>
    </row>
    <row r="83" spans="1:8" x14ac:dyDescent="0.25">
      <c r="A83" s="7" t="s">
        <v>53</v>
      </c>
      <c r="C83" s="33"/>
      <c r="E83" s="33">
        <f>SUM(E80:E82)</f>
        <v>114.97</v>
      </c>
      <c r="G83" s="12">
        <f>SUM(G80:G82)</f>
        <v>0</v>
      </c>
      <c r="H83" s="12">
        <f t="shared" si="7"/>
        <v>114.97</v>
      </c>
    </row>
    <row r="84" spans="1:8" x14ac:dyDescent="0.25">
      <c r="A84" s="7" t="s">
        <v>54</v>
      </c>
      <c r="C84" s="33"/>
      <c r="E84" s="33">
        <f>+E76+E83</f>
        <v>833.0100000000001</v>
      </c>
      <c r="G84" s="12">
        <f>+G76+G83</f>
        <v>0</v>
      </c>
      <c r="H84" s="12">
        <f t="shared" si="7"/>
        <v>833.01</v>
      </c>
    </row>
    <row r="85" spans="1:8" x14ac:dyDescent="0.25">
      <c r="A85" s="7" t="s">
        <v>55</v>
      </c>
      <c r="C85" s="33"/>
      <c r="E85" s="33">
        <f>+E9-E84</f>
        <v>612.9899999999999</v>
      </c>
      <c r="G85" s="12">
        <f>+G9-G84</f>
        <v>0</v>
      </c>
      <c r="H85" s="12">
        <f t="shared" si="7"/>
        <v>612.99</v>
      </c>
    </row>
    <row r="86" spans="1:8" x14ac:dyDescent="0.25">
      <c r="A86" t="s">
        <v>123</v>
      </c>
      <c r="C86" s="33"/>
      <c r="E86" s="33"/>
    </row>
    <row r="87" spans="1:8" x14ac:dyDescent="0.25">
      <c r="A87" t="s">
        <v>372</v>
      </c>
      <c r="C87" s="33"/>
      <c r="E87" s="33"/>
    </row>
    <row r="88" spans="1:8" x14ac:dyDescent="0.25">
      <c r="C88" s="33"/>
      <c r="E88" s="33"/>
    </row>
    <row r="89" spans="1:8" x14ac:dyDescent="0.25">
      <c r="A89" s="7" t="s">
        <v>124</v>
      </c>
      <c r="C89" s="33"/>
      <c r="E89" s="33"/>
    </row>
    <row r="90" spans="1:8" x14ac:dyDescent="0.25">
      <c r="A90" s="7" t="s">
        <v>125</v>
      </c>
      <c r="C90" s="33"/>
      <c r="E90" s="33"/>
    </row>
    <row r="91" spans="1:8" x14ac:dyDescent="0.25">
      <c r="C91" s="33"/>
      <c r="E91" s="33"/>
    </row>
    <row r="99" spans="1:19" x14ac:dyDescent="0.25">
      <c r="A99" s="7" t="s">
        <v>50</v>
      </c>
      <c r="E99" s="37">
        <f>VLOOKUP(A99,$A$1:$H$98,5,FALSE)</f>
        <v>718.04000000000008</v>
      </c>
    </row>
    <row r="100" spans="1:19" x14ac:dyDescent="0.25">
      <c r="A100" s="7" t="s">
        <v>333</v>
      </c>
      <c r="E100" s="37">
        <f>VLOOKUP(A100,$A$1:$H$98,5,FALSE)</f>
        <v>114.97</v>
      </c>
    </row>
    <row r="101" spans="1:19" x14ac:dyDescent="0.25">
      <c r="A101" s="7" t="s">
        <v>334</v>
      </c>
      <c r="E101" s="37">
        <f t="shared" ref="E101:E102" si="8">VLOOKUP(A101,$A$1:$H$98,5,FALSE)</f>
        <v>833.0100000000001</v>
      </c>
    </row>
    <row r="102" spans="1:19" x14ac:dyDescent="0.25">
      <c r="A102" s="7" t="s">
        <v>55</v>
      </c>
      <c r="E102" s="37">
        <f t="shared" si="8"/>
        <v>612.9899999999999</v>
      </c>
    </row>
    <row r="104" spans="1:19" x14ac:dyDescent="0.25">
      <c r="A104" s="42" t="s">
        <v>295</v>
      </c>
      <c r="K104" s="42" t="s">
        <v>296</v>
      </c>
    </row>
    <row r="105" spans="1:19" x14ac:dyDescent="0.25">
      <c r="A105" s="37">
        <f>E102</f>
        <v>612.9899999999999</v>
      </c>
      <c r="B105">
        <f>C105-Calculator!$B$15</f>
        <v>485</v>
      </c>
      <c r="C105">
        <f>D105-Calculator!$B$15</f>
        <v>490</v>
      </c>
      <c r="D105">
        <f>E105-Calculator!$B$15</f>
        <v>495</v>
      </c>
      <c r="E105">
        <f>Calculator!C10</f>
        <v>500</v>
      </c>
      <c r="F105">
        <f>E105+Calculator!$B$15</f>
        <v>505</v>
      </c>
      <c r="G105">
        <f>F105+Calculator!$B$15</f>
        <v>510</v>
      </c>
      <c r="H105">
        <f>G105+Calculator!$B$15</f>
        <v>515</v>
      </c>
      <c r="I105">
        <f>H105+Calculator!$B$15</f>
        <v>520</v>
      </c>
      <c r="K105" s="37">
        <f>E102</f>
        <v>612.9899999999999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985</v>
      </c>
      <c r="B106" s="12">
        <f t="dataTable" ref="B106:I112" dt2D="1" dtr="1" r1="D8" r2="D7" ca="1"/>
        <v>124.13999999999987</v>
      </c>
      <c r="C106" s="12">
        <v>125.63999999999987</v>
      </c>
      <c r="D106" s="12">
        <v>127.13999999999987</v>
      </c>
      <c r="E106" s="12">
        <v>128.63999999999987</v>
      </c>
      <c r="F106" s="12">
        <v>130.13999999999987</v>
      </c>
      <c r="G106" s="12">
        <v>131.63999999999987</v>
      </c>
      <c r="H106" s="12">
        <v>133.13999999999987</v>
      </c>
      <c r="I106" s="12">
        <v>134.63999999999987</v>
      </c>
      <c r="K106">
        <f>K107-Calculator!$B$27</f>
        <v>45</v>
      </c>
      <c r="L106" s="12">
        <f t="dataTable" ref="L106:R112" dt2D="1" dtr="1" r1="D8" r2="D7"/>
        <v>-674.46</v>
      </c>
      <c r="M106" s="12">
        <v>-672.96</v>
      </c>
      <c r="N106" s="12">
        <v>-671.46</v>
      </c>
      <c r="O106" s="12">
        <v>-669.96</v>
      </c>
      <c r="P106" s="12">
        <v>-668.46</v>
      </c>
      <c r="Q106" s="12">
        <v>-666.96</v>
      </c>
      <c r="R106" s="12">
        <v>-665.46</v>
      </c>
      <c r="S106" s="12"/>
    </row>
    <row r="107" spans="1:19" x14ac:dyDescent="0.25">
      <c r="A107">
        <f>A108-Calculator!$B$15</f>
        <v>990</v>
      </c>
      <c r="B107" s="12">
        <v>127.58999999999992</v>
      </c>
      <c r="C107" s="12">
        <v>129.08999999999992</v>
      </c>
      <c r="D107" s="12">
        <v>130.58999999999992</v>
      </c>
      <c r="E107" s="12">
        <v>132.08999999999992</v>
      </c>
      <c r="F107" s="12">
        <v>133.58999999999992</v>
      </c>
      <c r="G107" s="12">
        <v>135.08999999999992</v>
      </c>
      <c r="H107" s="12">
        <v>136.58999999999992</v>
      </c>
      <c r="I107" s="12">
        <v>138.08999999999992</v>
      </c>
      <c r="K107">
        <f>K108-Calculator!$B$27</f>
        <v>50</v>
      </c>
      <c r="L107" s="12">
        <v>-671.01</v>
      </c>
      <c r="M107" s="12">
        <v>-669.51</v>
      </c>
      <c r="N107" s="12">
        <v>-668.01</v>
      </c>
      <c r="O107" s="12">
        <v>-666.51</v>
      </c>
      <c r="P107" s="12">
        <v>-665.01</v>
      </c>
      <c r="Q107" s="12">
        <v>-663.51</v>
      </c>
      <c r="R107" s="12">
        <v>-662.01</v>
      </c>
      <c r="S107" s="12"/>
    </row>
    <row r="108" spans="1:19" x14ac:dyDescent="0.25">
      <c r="A108">
        <f>A109-Calculator!$B$15</f>
        <v>995</v>
      </c>
      <c r="B108" s="12">
        <v>131.03999999999985</v>
      </c>
      <c r="C108" s="12">
        <v>132.53999999999985</v>
      </c>
      <c r="D108" s="12">
        <v>134.03999999999985</v>
      </c>
      <c r="E108" s="12">
        <v>135.53999999999985</v>
      </c>
      <c r="F108" s="12">
        <v>137.03999999999985</v>
      </c>
      <c r="G108" s="12">
        <v>138.53999999999985</v>
      </c>
      <c r="H108" s="12">
        <v>140.03999999999985</v>
      </c>
      <c r="I108" s="12">
        <v>141.53999999999985</v>
      </c>
      <c r="K108">
        <f>K109-Calculator!$B$27</f>
        <v>55</v>
      </c>
      <c r="L108" s="12">
        <v>-667.56000000000006</v>
      </c>
      <c r="M108" s="12">
        <v>-666.06000000000006</v>
      </c>
      <c r="N108" s="12">
        <v>-664.56000000000006</v>
      </c>
      <c r="O108" s="12">
        <v>-663.06000000000006</v>
      </c>
      <c r="P108" s="12">
        <v>-661.56000000000006</v>
      </c>
      <c r="Q108" s="12">
        <v>-660.06000000000006</v>
      </c>
      <c r="R108" s="12">
        <v>-658.56000000000006</v>
      </c>
      <c r="S108" s="12"/>
    </row>
    <row r="109" spans="1:19" x14ac:dyDescent="0.25">
      <c r="A109">
        <f>Calculator!B10</f>
        <v>1000</v>
      </c>
      <c r="B109" s="12">
        <v>134.4899999999999</v>
      </c>
      <c r="C109" s="12">
        <v>135.9899999999999</v>
      </c>
      <c r="D109" s="12">
        <v>137.4899999999999</v>
      </c>
      <c r="E109" s="12">
        <v>138.9899999999999</v>
      </c>
      <c r="F109" s="12">
        <v>140.4899999999999</v>
      </c>
      <c r="G109" s="12">
        <v>141.9899999999999</v>
      </c>
      <c r="H109" s="12">
        <v>143.4899999999999</v>
      </c>
      <c r="I109" s="12">
        <v>144.9899999999999</v>
      </c>
      <c r="K109">
        <f>Calculator!B22</f>
        <v>60</v>
      </c>
      <c r="L109" s="12">
        <v>-664.11</v>
      </c>
      <c r="M109" s="12">
        <v>-662.61</v>
      </c>
      <c r="N109" s="12">
        <v>-661.11</v>
      </c>
      <c r="O109" s="12">
        <v>-659.61</v>
      </c>
      <c r="P109" s="12">
        <v>-658.11</v>
      </c>
      <c r="Q109" s="12">
        <v>-656.61</v>
      </c>
      <c r="R109" s="12">
        <v>-655.11</v>
      </c>
      <c r="S109" s="12"/>
    </row>
    <row r="110" spans="1:19" x14ac:dyDescent="0.25">
      <c r="A110">
        <f>A109+Calculator!$B$15</f>
        <v>1005</v>
      </c>
      <c r="B110" s="12">
        <v>137.93999999999994</v>
      </c>
      <c r="C110" s="12">
        <v>139.43999999999994</v>
      </c>
      <c r="D110" s="12">
        <v>140.93999999999994</v>
      </c>
      <c r="E110" s="12">
        <v>142.43999999999994</v>
      </c>
      <c r="F110" s="12">
        <v>143.93999999999994</v>
      </c>
      <c r="G110" s="12">
        <v>145.43999999999994</v>
      </c>
      <c r="H110" s="12">
        <v>146.93999999999994</v>
      </c>
      <c r="I110" s="12">
        <v>148.43999999999994</v>
      </c>
      <c r="K110">
        <f>K109+Calculator!$B$27</f>
        <v>65</v>
      </c>
      <c r="L110" s="12">
        <v>-660.66000000000008</v>
      </c>
      <c r="M110" s="12">
        <v>-659.16000000000008</v>
      </c>
      <c r="N110" s="12">
        <v>-657.66000000000008</v>
      </c>
      <c r="O110" s="12">
        <v>-656.16000000000008</v>
      </c>
      <c r="P110" s="12">
        <v>-654.66000000000008</v>
      </c>
      <c r="Q110" s="12">
        <v>-653.16000000000008</v>
      </c>
      <c r="R110" s="12">
        <v>-651.66000000000008</v>
      </c>
      <c r="S110" s="12"/>
    </row>
    <row r="111" spans="1:19" x14ac:dyDescent="0.25">
      <c r="A111">
        <f>A110+Calculator!$B$15</f>
        <v>1010</v>
      </c>
      <c r="B111" s="12">
        <v>141.38999999999987</v>
      </c>
      <c r="C111" s="12">
        <v>142.88999999999987</v>
      </c>
      <c r="D111" s="12">
        <v>144.38999999999987</v>
      </c>
      <c r="E111" s="12">
        <v>145.88999999999987</v>
      </c>
      <c r="F111" s="12">
        <v>147.38999999999987</v>
      </c>
      <c r="G111" s="12">
        <v>148.88999999999987</v>
      </c>
      <c r="H111" s="12">
        <v>150.38999999999987</v>
      </c>
      <c r="I111" s="12">
        <v>151.88999999999987</v>
      </c>
      <c r="K111">
        <f>K110+Calculator!$B$27</f>
        <v>70</v>
      </c>
      <c r="L111" s="12">
        <v>-657.21</v>
      </c>
      <c r="M111" s="12">
        <v>-655.71</v>
      </c>
      <c r="N111" s="12">
        <v>-654.21</v>
      </c>
      <c r="O111" s="12">
        <v>-652.71</v>
      </c>
      <c r="P111" s="12">
        <v>-651.21</v>
      </c>
      <c r="Q111" s="12">
        <v>-649.71</v>
      </c>
      <c r="R111" s="12">
        <v>-648.21</v>
      </c>
      <c r="S111" s="12"/>
    </row>
    <row r="112" spans="1:19" x14ac:dyDescent="0.25">
      <c r="A112">
        <f>A111+Calculator!$B$15</f>
        <v>1015</v>
      </c>
      <c r="B112" s="12">
        <v>144.83999999999992</v>
      </c>
      <c r="C112" s="12">
        <v>146.33999999999992</v>
      </c>
      <c r="D112" s="12">
        <v>147.83999999999992</v>
      </c>
      <c r="E112" s="12">
        <v>149.33999999999992</v>
      </c>
      <c r="F112" s="12">
        <v>150.83999999999992</v>
      </c>
      <c r="G112" s="12">
        <v>152.33999999999992</v>
      </c>
      <c r="H112" s="12">
        <v>153.83999999999992</v>
      </c>
      <c r="I112" s="12">
        <v>155.33999999999992</v>
      </c>
      <c r="K112">
        <f>K111+Calculator!$B$27</f>
        <v>75</v>
      </c>
      <c r="L112" s="12">
        <v>-653.76</v>
      </c>
      <c r="M112" s="12">
        <v>-652.26</v>
      </c>
      <c r="N112" s="12">
        <v>-650.76</v>
      </c>
      <c r="O112" s="12">
        <v>-649.26</v>
      </c>
      <c r="P112" s="12">
        <v>-647.76</v>
      </c>
      <c r="Q112" s="12">
        <v>-646.26</v>
      </c>
      <c r="R112" s="12">
        <v>-644.76</v>
      </c>
      <c r="S112" s="12"/>
    </row>
    <row r="114" spans="1:14" x14ac:dyDescent="0.25">
      <c r="A114" s="42" t="s">
        <v>295</v>
      </c>
      <c r="K114" s="42" t="s">
        <v>296</v>
      </c>
    </row>
    <row r="115" spans="1:14" x14ac:dyDescent="0.25">
      <c r="A115" t="s">
        <v>353</v>
      </c>
      <c r="B115" t="s">
        <v>354</v>
      </c>
      <c r="C115" t="s">
        <v>355</v>
      </c>
      <c r="K115" t="s">
        <v>353</v>
      </c>
      <c r="L115" t="s">
        <v>354</v>
      </c>
      <c r="M115" t="s">
        <v>355</v>
      </c>
    </row>
    <row r="116" spans="1:14" x14ac:dyDescent="0.25">
      <c r="A116">
        <f>$A$106</f>
        <v>985</v>
      </c>
      <c r="B116">
        <f>$B$105</f>
        <v>485</v>
      </c>
      <c r="C116">
        <f>A116+B116</f>
        <v>1470</v>
      </c>
      <c r="D116" s="12">
        <f>B106</f>
        <v>124.13999999999987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-674.46</v>
      </c>
    </row>
    <row r="117" spans="1:14" x14ac:dyDescent="0.25">
      <c r="A117">
        <f t="shared" ref="A117" si="9">$A$107</f>
        <v>990</v>
      </c>
      <c r="B117">
        <f>$C$105</f>
        <v>490</v>
      </c>
      <c r="C117">
        <f t="shared" ref="C117:C122" si="10">A117+B117</f>
        <v>1480</v>
      </c>
      <c r="D117" s="12">
        <f>C107</f>
        <v>129.08999999999992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-669.51</v>
      </c>
    </row>
    <row r="118" spans="1:14" x14ac:dyDescent="0.25">
      <c r="A118">
        <f t="shared" ref="A118" si="14">$A$108</f>
        <v>995</v>
      </c>
      <c r="B118">
        <f>$D$105</f>
        <v>495</v>
      </c>
      <c r="C118">
        <f t="shared" si="10"/>
        <v>1490</v>
      </c>
      <c r="D118" s="12">
        <f>D108</f>
        <v>134.03999999999985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-664.56000000000006</v>
      </c>
    </row>
    <row r="119" spans="1:14" x14ac:dyDescent="0.25">
      <c r="A119">
        <f t="shared" ref="A119" si="17">$A$109</f>
        <v>1000</v>
      </c>
      <c r="B119">
        <f>$E$105</f>
        <v>500</v>
      </c>
      <c r="C119">
        <f t="shared" si="10"/>
        <v>1500</v>
      </c>
      <c r="D119" s="12">
        <f>E109</f>
        <v>138.9899999999999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-659.61</v>
      </c>
    </row>
    <row r="120" spans="1:14" x14ac:dyDescent="0.25">
      <c r="A120">
        <f t="shared" ref="A120" si="20">$A$110</f>
        <v>1005</v>
      </c>
      <c r="B120">
        <f>$F$105</f>
        <v>505</v>
      </c>
      <c r="C120">
        <f t="shared" si="10"/>
        <v>1510</v>
      </c>
      <c r="D120" s="12">
        <f>F110</f>
        <v>143.93999999999994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-654.66000000000008</v>
      </c>
    </row>
    <row r="121" spans="1:14" x14ac:dyDescent="0.25">
      <c r="A121">
        <f t="shared" ref="A121" si="23">$A$111</f>
        <v>1010</v>
      </c>
      <c r="B121">
        <f>$G$105</f>
        <v>510</v>
      </c>
      <c r="C121">
        <f t="shared" si="10"/>
        <v>1520</v>
      </c>
      <c r="D121" s="12">
        <f>G111</f>
        <v>148.88999999999987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-649.71</v>
      </c>
    </row>
    <row r="122" spans="1:14" x14ac:dyDescent="0.25">
      <c r="A122">
        <f t="shared" ref="A122" si="26">$A$112</f>
        <v>1015</v>
      </c>
      <c r="B122">
        <f>$H$105</f>
        <v>515</v>
      </c>
      <c r="C122">
        <f t="shared" si="10"/>
        <v>1530</v>
      </c>
      <c r="D122" s="12">
        <f>H112</f>
        <v>153.83999999999992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-644.76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6</vt:i4>
      </vt:variant>
    </vt:vector>
  </HeadingPairs>
  <TitlesOfParts>
    <vt:vector size="59" baseType="lpstr">
      <vt:lpstr>Calculator</vt:lpstr>
      <vt:lpstr>BudgetList</vt:lpstr>
      <vt:lpstr>corn1</vt:lpstr>
      <vt:lpstr>corn2</vt:lpstr>
      <vt:lpstr>corn3</vt:lpstr>
      <vt:lpstr>corn4</vt:lpstr>
      <vt:lpstr>corn5</vt:lpstr>
      <vt:lpstr>corn6</vt:lpstr>
      <vt:lpstr>cotton1</vt:lpstr>
      <vt:lpstr>cotton2</vt:lpstr>
      <vt:lpstr>cotton3</vt:lpstr>
      <vt:lpstr>cotton4</vt:lpstr>
      <vt:lpstr>cotton5</vt:lpstr>
      <vt:lpstr>cotton6</vt:lpstr>
      <vt:lpstr>cotton7</vt:lpstr>
      <vt:lpstr>cotton8</vt:lpstr>
      <vt:lpstr>cotton9</vt:lpstr>
      <vt:lpstr>cotton10</vt:lpstr>
      <vt:lpstr>rice1</vt:lpstr>
      <vt:lpstr>rice2</vt:lpstr>
      <vt:lpstr>rice3</vt:lpstr>
      <vt:lpstr>rice4</vt:lpstr>
      <vt:lpstr>rice5</vt:lpstr>
      <vt:lpstr>rice6</vt:lpstr>
      <vt:lpstr>rice7</vt:lpstr>
      <vt:lpstr>rice8</vt:lpstr>
      <vt:lpstr>rice9</vt:lpstr>
      <vt:lpstr>rice10</vt:lpstr>
      <vt:lpstr>rice11</vt:lpstr>
      <vt:lpstr>rice12</vt:lpstr>
      <vt:lpstr>rice13</vt:lpstr>
      <vt:lpstr>rice14</vt:lpstr>
      <vt:lpstr>rice15</vt:lpstr>
      <vt:lpstr>rice16</vt:lpstr>
      <vt:lpstr>rice17</vt:lpstr>
      <vt:lpstr>rice18</vt:lpstr>
      <vt:lpstr>rice19</vt:lpstr>
      <vt:lpstr>rice20</vt:lpstr>
      <vt:lpstr>soy1</vt:lpstr>
      <vt:lpstr>soy2</vt:lpstr>
      <vt:lpstr>soy3</vt:lpstr>
      <vt:lpstr>soy4</vt:lpstr>
      <vt:lpstr>soy5</vt:lpstr>
      <vt:lpstr>soy6</vt:lpstr>
      <vt:lpstr>soy7</vt:lpstr>
      <vt:lpstr>soy8</vt:lpstr>
      <vt:lpstr>soy9</vt:lpstr>
      <vt:lpstr>soy10</vt:lpstr>
      <vt:lpstr>soy11</vt:lpstr>
      <vt:lpstr>soy12</vt:lpstr>
      <vt:lpstr>soy13</vt:lpstr>
      <vt:lpstr>soy14</vt:lpstr>
      <vt:lpstr>Irrigated Cotton</vt:lpstr>
      <vt:lpstr>Corn</vt:lpstr>
      <vt:lpstr>Corn1</vt:lpstr>
      <vt:lpstr>Cotton</vt:lpstr>
      <vt:lpstr>Rice</vt:lpstr>
      <vt:lpstr>Soybean</vt:lpstr>
      <vt:lpstr>Soybeans</vt:lpstr>
    </vt:vector>
  </TitlesOfParts>
  <Company>MSU Extension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Falconer</dc:creator>
  <cp:lastModifiedBy>Karen Brasher</cp:lastModifiedBy>
  <cp:lastPrinted>2015-01-14T13:50:42Z</cp:lastPrinted>
  <dcterms:created xsi:type="dcterms:W3CDTF">2013-09-12T13:08:05Z</dcterms:created>
  <dcterms:modified xsi:type="dcterms:W3CDTF">2021-06-16T19:32:45Z</dcterms:modified>
</cp:coreProperties>
</file>